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BCA7B255-2E51-42DC-AE2D-4B29E0B3E2A0}" xr6:coauthVersionLast="47" xr6:coauthVersionMax="47" xr10:uidLastSave="{46D40F18-852C-422F-8745-0C42E2C8B0B9}"/>
  <bookViews>
    <workbookView xWindow="1900" yWindow="1900" windowWidth="14400" windowHeight="7360" xr2:uid="{69EE459D-1419-4DC4-A874-9971A6EFADA1}"/>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D627" i="14"/>
  <c r="E627" i="14" s="1"/>
  <c r="E626" i="14"/>
  <c r="D626" i="14"/>
  <c r="D625" i="14"/>
  <c r="E625" i="14" s="1"/>
  <c r="D624" i="14"/>
  <c r="E624" i="14" s="1"/>
  <c r="D623" i="14"/>
  <c r="E623" i="14" s="1"/>
  <c r="D622" i="14"/>
  <c r="E622" i="14" s="1"/>
  <c r="D621" i="14"/>
  <c r="E621" i="14" s="1"/>
  <c r="E620" i="14"/>
  <c r="D620" i="14"/>
  <c r="D619" i="14"/>
  <c r="E619" i="14" s="1"/>
  <c r="E618" i="14"/>
  <c r="D618" i="14"/>
  <c r="D617" i="14"/>
  <c r="E617" i="14" s="1"/>
  <c r="D616" i="14"/>
  <c r="E616" i="14" s="1"/>
  <c r="D615" i="14"/>
  <c r="E615" i="14" s="1"/>
  <c r="D614" i="14"/>
  <c r="E614" i="14" s="1"/>
  <c r="D613" i="14"/>
  <c r="E613" i="14" s="1"/>
  <c r="E612" i="14"/>
  <c r="D612" i="14"/>
  <c r="D611" i="14"/>
  <c r="E611" i="14" s="1"/>
  <c r="E610" i="14"/>
  <c r="D610" i="14"/>
  <c r="D609" i="14"/>
  <c r="E609" i="14" s="1"/>
  <c r="D608" i="14"/>
  <c r="E608" i="14" s="1"/>
  <c r="D607" i="14"/>
  <c r="E607" i="14" s="1"/>
  <c r="D606" i="14"/>
  <c r="E606" i="14" s="1"/>
  <c r="D605" i="14"/>
  <c r="E605" i="14" s="1"/>
  <c r="E604" i="14"/>
  <c r="D604" i="14"/>
  <c r="D603" i="14"/>
  <c r="E603" i="14" s="1"/>
  <c r="E602" i="14"/>
  <c r="D602" i="14"/>
  <c r="D601" i="14"/>
  <c r="E601" i="14" s="1"/>
  <c r="D600" i="14"/>
  <c r="E600" i="14" s="1"/>
  <c r="D599" i="14"/>
  <c r="E599" i="14" s="1"/>
  <c r="D598" i="14"/>
  <c r="E598" i="14" s="1"/>
  <c r="D597" i="14"/>
  <c r="E597" i="14" s="1"/>
  <c r="E596" i="14"/>
  <c r="D596" i="14"/>
  <c r="D595" i="14"/>
  <c r="E595" i="14" s="1"/>
  <c r="E594" i="14"/>
  <c r="D594" i="14"/>
  <c r="D593" i="14"/>
  <c r="E593" i="14" s="1"/>
  <c r="D592" i="14"/>
  <c r="E592" i="14" s="1"/>
  <c r="D591" i="14"/>
  <c r="E591" i="14" s="1"/>
  <c r="D590" i="14"/>
  <c r="E590" i="14" s="1"/>
  <c r="D589" i="14"/>
  <c r="E589" i="14" s="1"/>
  <c r="E588" i="14"/>
  <c r="D588" i="14"/>
  <c r="D587" i="14"/>
  <c r="E587" i="14" s="1"/>
  <c r="E586" i="14"/>
  <c r="D586" i="14"/>
  <c r="D585" i="14"/>
  <c r="E585" i="14" s="1"/>
  <c r="D584" i="14"/>
  <c r="E584" i="14" s="1"/>
  <c r="D583" i="14"/>
  <c r="E583" i="14" s="1"/>
  <c r="D582" i="14"/>
  <c r="E582" i="14" s="1"/>
  <c r="D581" i="14"/>
  <c r="E581" i="14" s="1"/>
  <c r="E580" i="14"/>
  <c r="D580" i="14"/>
  <c r="D579" i="14"/>
  <c r="E579" i="14" s="1"/>
  <c r="E578" i="14"/>
  <c r="D578" i="14"/>
  <c r="D577" i="14"/>
  <c r="E577" i="14" s="1"/>
  <c r="D576" i="14"/>
  <c r="E576" i="14" s="1"/>
  <c r="D575" i="14"/>
  <c r="E575" i="14" s="1"/>
  <c r="D574" i="14"/>
  <c r="E574" i="14" s="1"/>
  <c r="D573" i="14"/>
  <c r="E573" i="14" s="1"/>
  <c r="E572" i="14"/>
  <c r="D572" i="14"/>
  <c r="D571" i="14"/>
  <c r="E571" i="14" s="1"/>
  <c r="E570" i="14"/>
  <c r="D570" i="14"/>
  <c r="D569" i="14"/>
  <c r="E569" i="14" s="1"/>
  <c r="D568" i="14"/>
  <c r="E568" i="14" s="1"/>
  <c r="D567" i="14"/>
  <c r="E567" i="14" s="1"/>
  <c r="D566" i="14"/>
  <c r="E566" i="14" s="1"/>
  <c r="D565" i="14"/>
  <c r="E565" i="14" s="1"/>
  <c r="E564" i="14"/>
  <c r="D564" i="14"/>
  <c r="D563" i="14"/>
  <c r="E563" i="14" s="1"/>
  <c r="E562" i="14"/>
  <c r="D562" i="14"/>
  <c r="D561" i="14"/>
  <c r="E561" i="14" s="1"/>
  <c r="D560" i="14"/>
  <c r="E560" i="14" s="1"/>
  <c r="D559" i="14"/>
  <c r="E559" i="14" s="1"/>
  <c r="D558" i="14"/>
  <c r="E558" i="14" s="1"/>
  <c r="D557" i="14"/>
  <c r="E557" i="14" s="1"/>
  <c r="E556" i="14"/>
  <c r="D556" i="14"/>
  <c r="D555" i="14"/>
  <c r="E555" i="14" s="1"/>
  <c r="E554" i="14"/>
  <c r="D554" i="14"/>
  <c r="D553" i="14"/>
  <c r="E553" i="14" s="1"/>
  <c r="D552" i="14"/>
  <c r="E552" i="14" s="1"/>
  <c r="D551" i="14"/>
  <c r="E551" i="14" s="1"/>
  <c r="D550" i="14"/>
  <c r="E550" i="14" s="1"/>
  <c r="D549" i="14"/>
  <c r="E549" i="14" s="1"/>
  <c r="E548" i="14"/>
  <c r="D548" i="14"/>
  <c r="D547" i="14"/>
  <c r="E547" i="14" s="1"/>
  <c r="E546" i="14"/>
  <c r="D546" i="14"/>
  <c r="D545" i="14"/>
  <c r="E545" i="14" s="1"/>
  <c r="D544" i="14"/>
  <c r="E544" i="14" s="1"/>
  <c r="D543" i="14"/>
  <c r="E543" i="14" s="1"/>
  <c r="D542" i="14"/>
  <c r="E542" i="14" s="1"/>
  <c r="D541" i="14"/>
  <c r="E541" i="14" s="1"/>
  <c r="E540" i="14"/>
  <c r="D540" i="14"/>
  <c r="D539" i="14"/>
  <c r="E539" i="14" s="1"/>
  <c r="E538" i="14"/>
  <c r="D538" i="14"/>
  <c r="D537" i="14"/>
  <c r="E537" i="14" s="1"/>
  <c r="D536" i="14"/>
  <c r="E536" i="14" s="1"/>
  <c r="D535" i="14"/>
  <c r="E535" i="14" s="1"/>
  <c r="D534" i="14"/>
  <c r="E534" i="14" s="1"/>
  <c r="D533" i="14"/>
  <c r="E533" i="14" s="1"/>
  <c r="E532" i="14"/>
  <c r="D532" i="14"/>
  <c r="D531" i="14"/>
  <c r="E531" i="14" s="1"/>
  <c r="E530" i="14"/>
  <c r="D530" i="14"/>
  <c r="D529" i="14"/>
  <c r="E529" i="14" s="1"/>
  <c r="D528" i="14"/>
  <c r="E528" i="14" s="1"/>
  <c r="D527" i="14"/>
  <c r="E527" i="14" s="1"/>
  <c r="D526" i="14"/>
  <c r="E526" i="14" s="1"/>
  <c r="D525" i="14"/>
  <c r="E525" i="14" s="1"/>
  <c r="E524" i="14"/>
  <c r="D524" i="14"/>
  <c r="D523" i="14"/>
  <c r="E523" i="14" s="1"/>
  <c r="E522" i="14"/>
  <c r="D522" i="14"/>
  <c r="D521" i="14"/>
  <c r="E521" i="14" s="1"/>
  <c r="D520" i="14"/>
  <c r="E520" i="14" s="1"/>
  <c r="D519" i="14"/>
  <c r="E519" i="14" s="1"/>
  <c r="D518" i="14"/>
  <c r="E518" i="14" s="1"/>
  <c r="D517" i="14"/>
  <c r="E517" i="14" s="1"/>
  <c r="E516" i="14"/>
  <c r="D516" i="14"/>
  <c r="D515" i="14"/>
  <c r="E515" i="14" s="1"/>
  <c r="E514" i="14"/>
  <c r="D514" i="14"/>
  <c r="D513" i="14"/>
  <c r="E513" i="14" s="1"/>
  <c r="D512" i="14"/>
  <c r="E512" i="14" s="1"/>
  <c r="D511" i="14"/>
  <c r="E511" i="14" s="1"/>
  <c r="D510" i="14"/>
  <c r="E510" i="14" s="1"/>
  <c r="D509" i="14"/>
  <c r="E509" i="14" s="1"/>
  <c r="E508" i="14"/>
  <c r="D508" i="14"/>
  <c r="D507" i="14"/>
  <c r="E507" i="14" s="1"/>
  <c r="E506" i="14"/>
  <c r="D506" i="14"/>
  <c r="D505" i="14"/>
  <c r="E505" i="14" s="1"/>
  <c r="D504" i="14"/>
  <c r="E504" i="14" s="1"/>
  <c r="D503" i="14"/>
  <c r="E503" i="14" s="1"/>
  <c r="D502" i="14"/>
  <c r="E502" i="14" s="1"/>
  <c r="D501" i="14"/>
  <c r="E501" i="14" s="1"/>
  <c r="E500" i="14"/>
  <c r="D500" i="14"/>
  <c r="D499" i="14"/>
  <c r="E499" i="14" s="1"/>
  <c r="E498" i="14"/>
  <c r="D498" i="14"/>
  <c r="D497" i="14"/>
  <c r="E497" i="14" s="1"/>
  <c r="D496" i="14"/>
  <c r="E496" i="14" s="1"/>
  <c r="D495" i="14"/>
  <c r="E495" i="14" s="1"/>
  <c r="D494" i="14"/>
  <c r="E494" i="14" s="1"/>
  <c r="D493" i="14"/>
  <c r="E493" i="14" s="1"/>
  <c r="E492" i="14"/>
  <c r="D492" i="14"/>
  <c r="D491" i="14"/>
  <c r="E491" i="14" s="1"/>
  <c r="D490" i="14"/>
  <c r="E490" i="14" s="1"/>
  <c r="D489" i="14"/>
  <c r="E489" i="14" s="1"/>
  <c r="D488" i="14"/>
  <c r="E488" i="14" s="1"/>
  <c r="D487" i="14"/>
  <c r="E487" i="14" s="1"/>
  <c r="D486" i="14"/>
  <c r="E486" i="14" s="1"/>
  <c r="D485" i="14"/>
  <c r="E485" i="14" s="1"/>
  <c r="E484" i="14"/>
  <c r="D484" i="14"/>
  <c r="D483" i="14"/>
  <c r="E483" i="14" s="1"/>
  <c r="E482" i="14"/>
  <c r="D482" i="14"/>
  <c r="D481" i="14"/>
  <c r="E481" i="14" s="1"/>
  <c r="D480" i="14"/>
  <c r="E480" i="14" s="1"/>
  <c r="D479" i="14"/>
  <c r="E479" i="14" s="1"/>
  <c r="D478" i="14"/>
  <c r="E478" i="14" s="1"/>
  <c r="D477" i="14"/>
  <c r="E477" i="14" s="1"/>
  <c r="E476" i="14"/>
  <c r="D476" i="14"/>
  <c r="D475" i="14"/>
  <c r="E475" i="14" s="1"/>
  <c r="D474" i="14"/>
  <c r="E474" i="14" s="1"/>
  <c r="D473" i="14"/>
  <c r="E473" i="14" s="1"/>
  <c r="D472" i="14"/>
  <c r="E472" i="14" s="1"/>
  <c r="D471" i="14"/>
  <c r="E471" i="14" s="1"/>
  <c r="D470" i="14"/>
  <c r="E470" i="14" s="1"/>
  <c r="D469" i="14"/>
  <c r="E469" i="14" s="1"/>
  <c r="E468" i="14"/>
  <c r="D468" i="14"/>
  <c r="D467" i="14"/>
  <c r="E467" i="14" s="1"/>
  <c r="E466" i="14"/>
  <c r="D466" i="14"/>
  <c r="D465" i="14"/>
  <c r="E465" i="14" s="1"/>
  <c r="D464" i="14"/>
  <c r="E464" i="14" s="1"/>
  <c r="D463" i="14"/>
  <c r="E463" i="14" s="1"/>
  <c r="D462" i="14"/>
  <c r="E462" i="14" s="1"/>
  <c r="D461" i="14"/>
  <c r="E461" i="14" s="1"/>
  <c r="E460" i="14"/>
  <c r="D460" i="14"/>
  <c r="D459" i="14"/>
  <c r="E459" i="14" s="1"/>
  <c r="D458" i="14"/>
  <c r="E458" i="14" s="1"/>
  <c r="D457" i="14"/>
  <c r="E457" i="14" s="1"/>
  <c r="E456" i="14"/>
  <c r="D456" i="14"/>
  <c r="D455" i="14"/>
  <c r="E455" i="14" s="1"/>
  <c r="D454" i="14"/>
  <c r="E454" i="14" s="1"/>
  <c r="D453" i="14"/>
  <c r="E453" i="14" s="1"/>
  <c r="E452" i="14"/>
  <c r="D452" i="14"/>
  <c r="D451" i="14"/>
  <c r="E451" i="14" s="1"/>
  <c r="D450" i="14"/>
  <c r="E450" i="14" s="1"/>
  <c r="D449" i="14"/>
  <c r="E449" i="14" s="1"/>
  <c r="D448" i="14"/>
  <c r="E448" i="14" s="1"/>
  <c r="D447" i="14"/>
  <c r="E447" i="14" s="1"/>
  <c r="D446" i="14"/>
  <c r="E446" i="14" s="1"/>
  <c r="D445" i="14"/>
  <c r="E445" i="14" s="1"/>
  <c r="E444" i="14"/>
  <c r="D444" i="14"/>
  <c r="D443" i="14"/>
  <c r="E443" i="14" s="1"/>
  <c r="D442" i="14"/>
  <c r="E442" i="14" s="1"/>
  <c r="D441" i="14"/>
  <c r="E441" i="14" s="1"/>
  <c r="D440" i="14"/>
  <c r="E440" i="14" s="1"/>
  <c r="D439" i="14"/>
  <c r="E439" i="14" s="1"/>
  <c r="D438" i="14"/>
  <c r="E438" i="14" s="1"/>
  <c r="D437" i="14"/>
  <c r="E437" i="14" s="1"/>
  <c r="E436" i="14"/>
  <c r="D436" i="14"/>
  <c r="D435" i="14"/>
  <c r="E435" i="14" s="1"/>
  <c r="D434" i="14"/>
  <c r="E434" i="14" s="1"/>
  <c r="D433" i="14"/>
  <c r="E433" i="14" s="1"/>
  <c r="D432" i="14"/>
  <c r="E432" i="14" s="1"/>
  <c r="D431" i="14"/>
  <c r="E431" i="14" s="1"/>
  <c r="D430" i="14"/>
  <c r="E430" i="14" s="1"/>
  <c r="D429" i="14"/>
  <c r="E429" i="14" s="1"/>
  <c r="E428" i="14"/>
  <c r="D428" i="14"/>
  <c r="D427" i="14"/>
  <c r="E427" i="14" s="1"/>
  <c r="D426" i="14"/>
  <c r="E426" i="14" s="1"/>
  <c r="D425" i="14"/>
  <c r="E425" i="14" s="1"/>
  <c r="D424" i="14"/>
  <c r="E424" i="14" s="1"/>
  <c r="D423" i="14"/>
  <c r="E423" i="14" s="1"/>
  <c r="D422" i="14"/>
  <c r="E422" i="14" s="1"/>
  <c r="D421" i="14"/>
  <c r="E421" i="14" s="1"/>
  <c r="E420" i="14"/>
  <c r="D420" i="14"/>
  <c r="D419" i="14"/>
  <c r="E419" i="14" s="1"/>
  <c r="D418" i="14"/>
  <c r="E418" i="14" s="1"/>
  <c r="D417" i="14"/>
  <c r="E417" i="14" s="1"/>
  <c r="D416" i="14"/>
  <c r="E416" i="14" s="1"/>
  <c r="D415" i="14"/>
  <c r="E415" i="14" s="1"/>
  <c r="D414" i="14"/>
  <c r="E414" i="14" s="1"/>
  <c r="D413" i="14"/>
  <c r="E413" i="14" s="1"/>
  <c r="E412" i="14"/>
  <c r="D412" i="14"/>
  <c r="D411" i="14"/>
  <c r="E411" i="14" s="1"/>
  <c r="D410" i="14"/>
  <c r="E410" i="14" s="1"/>
  <c r="D409" i="14"/>
  <c r="E409" i="14" s="1"/>
  <c r="D408" i="14"/>
  <c r="E408" i="14" s="1"/>
  <c r="D407" i="14"/>
  <c r="E407" i="14" s="1"/>
  <c r="D406" i="14"/>
  <c r="E406" i="14" s="1"/>
  <c r="D405" i="14"/>
  <c r="E405" i="14" s="1"/>
  <c r="E404" i="14"/>
  <c r="D404" i="14"/>
  <c r="D403" i="14"/>
  <c r="E403" i="14" s="1"/>
  <c r="D402" i="14"/>
  <c r="E402" i="14" s="1"/>
  <c r="D401" i="14"/>
  <c r="E401" i="14" s="1"/>
  <c r="D400" i="14"/>
  <c r="E400" i="14" s="1"/>
  <c r="D399" i="14"/>
  <c r="E399" i="14" s="1"/>
  <c r="D398" i="14"/>
  <c r="E398" i="14" s="1"/>
  <c r="D397" i="14"/>
  <c r="E397" i="14" s="1"/>
  <c r="E396" i="14"/>
  <c r="D396" i="14"/>
  <c r="D395" i="14"/>
  <c r="E395" i="14" s="1"/>
  <c r="D394" i="14"/>
  <c r="E394" i="14" s="1"/>
  <c r="D393" i="14"/>
  <c r="E393" i="14" s="1"/>
  <c r="D392" i="14"/>
  <c r="E392" i="14" s="1"/>
  <c r="D391" i="14"/>
  <c r="E391" i="14" s="1"/>
  <c r="D390" i="14"/>
  <c r="E390" i="14" s="1"/>
  <c r="D389" i="14"/>
  <c r="E389" i="14" s="1"/>
  <c r="E388" i="14"/>
  <c r="D388" i="14"/>
  <c r="D387" i="14"/>
  <c r="E387" i="14" s="1"/>
  <c r="D386" i="14"/>
  <c r="E386" i="14" s="1"/>
  <c r="D385" i="14"/>
  <c r="E385" i="14" s="1"/>
  <c r="D384" i="14"/>
  <c r="E384" i="14" s="1"/>
  <c r="D383" i="14"/>
  <c r="E383" i="14" s="1"/>
  <c r="D382" i="14"/>
  <c r="E382" i="14" s="1"/>
  <c r="D381" i="14"/>
  <c r="E381" i="14" s="1"/>
  <c r="E380" i="14"/>
  <c r="D380" i="14"/>
  <c r="D379" i="14"/>
  <c r="E379" i="14" s="1"/>
  <c r="D378" i="14"/>
  <c r="E378" i="14" s="1"/>
  <c r="D377" i="14"/>
  <c r="E377" i="14" s="1"/>
  <c r="D376" i="14"/>
  <c r="E376" i="14" s="1"/>
  <c r="D375" i="14"/>
  <c r="E375" i="14" s="1"/>
  <c r="E374" i="14"/>
  <c r="D374" i="14"/>
  <c r="D373" i="14"/>
  <c r="E373" i="14" s="1"/>
  <c r="E372" i="14"/>
  <c r="D372" i="14"/>
  <c r="D371" i="14"/>
  <c r="E371" i="14" s="1"/>
  <c r="D370" i="14"/>
  <c r="E370" i="14" s="1"/>
  <c r="D369" i="14"/>
  <c r="E369" i="14" s="1"/>
  <c r="D368" i="14"/>
  <c r="E368" i="14" s="1"/>
  <c r="D367" i="14"/>
  <c r="E367" i="14" s="1"/>
  <c r="E366" i="14"/>
  <c r="D366" i="14"/>
  <c r="D365" i="14"/>
  <c r="E365" i="14" s="1"/>
  <c r="E364" i="14"/>
  <c r="D364" i="14"/>
  <c r="D363" i="14"/>
  <c r="E363" i="14" s="1"/>
  <c r="D362" i="14"/>
  <c r="E362" i="14" s="1"/>
  <c r="D361" i="14"/>
  <c r="E361" i="14" s="1"/>
  <c r="D360" i="14"/>
  <c r="E360" i="14" s="1"/>
  <c r="D359" i="14"/>
  <c r="E359" i="14" s="1"/>
  <c r="E358" i="14"/>
  <c r="D358" i="14"/>
  <c r="D357" i="14"/>
  <c r="E357" i="14" s="1"/>
  <c r="E356" i="14"/>
  <c r="D356" i="14"/>
  <c r="D355" i="14"/>
  <c r="E355" i="14" s="1"/>
  <c r="D354" i="14"/>
  <c r="E354" i="14" s="1"/>
  <c r="D353" i="14"/>
  <c r="E353" i="14" s="1"/>
  <c r="D352" i="14"/>
  <c r="E352" i="14" s="1"/>
  <c r="D351" i="14"/>
  <c r="E351" i="14" s="1"/>
  <c r="E350" i="14"/>
  <c r="D350" i="14"/>
  <c r="D349" i="14"/>
  <c r="E349" i="14" s="1"/>
  <c r="E348" i="14"/>
  <c r="D348" i="14"/>
  <c r="D347" i="14"/>
  <c r="E347" i="14" s="1"/>
  <c r="D346" i="14"/>
  <c r="E346" i="14" s="1"/>
  <c r="D345" i="14"/>
  <c r="E345" i="14" s="1"/>
  <c r="D344" i="14"/>
  <c r="E344" i="14" s="1"/>
  <c r="D343" i="14"/>
  <c r="E343" i="14" s="1"/>
  <c r="E342" i="14"/>
  <c r="D342" i="14"/>
  <c r="D341" i="14"/>
  <c r="E341" i="14" s="1"/>
  <c r="E340" i="14"/>
  <c r="D340" i="14"/>
  <c r="D339" i="14"/>
  <c r="E339" i="14" s="1"/>
  <c r="D338" i="14"/>
  <c r="E338" i="14" s="1"/>
  <c r="D337" i="14"/>
  <c r="E337" i="14" s="1"/>
  <c r="D336" i="14"/>
  <c r="E336" i="14" s="1"/>
  <c r="D335" i="14"/>
  <c r="E335" i="14" s="1"/>
  <c r="E334" i="14"/>
  <c r="D334" i="14"/>
  <c r="D333" i="14"/>
  <c r="E333" i="14" s="1"/>
  <c r="E332" i="14"/>
  <c r="D332" i="14"/>
  <c r="D331" i="14"/>
  <c r="E331" i="14" s="1"/>
  <c r="D330" i="14"/>
  <c r="E330" i="14" s="1"/>
  <c r="E329" i="14"/>
  <c r="D329" i="14"/>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D317" i="14"/>
  <c r="E317" i="14" s="1"/>
  <c r="D316" i="14"/>
  <c r="E316" i="14" s="1"/>
  <c r="D315" i="14"/>
  <c r="E315" i="14" s="1"/>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E140" i="14"/>
  <c r="D140" i="14"/>
  <c r="D139" i="14"/>
  <c r="E139" i="14" s="1"/>
  <c r="D138" i="14"/>
  <c r="E138" i="14" s="1"/>
  <c r="D137" i="14"/>
  <c r="E137" i="14" s="1"/>
  <c r="D136" i="14"/>
  <c r="E136" i="14" s="1"/>
  <c r="D135" i="14"/>
  <c r="E135" i="14" s="1"/>
  <c r="D134" i="14"/>
  <c r="E134" i="14" s="1"/>
  <c r="D133" i="14"/>
  <c r="E133" i="14" s="1"/>
  <c r="E132" i="14"/>
  <c r="D132" i="14"/>
  <c r="D131" i="14"/>
  <c r="E131" i="14" s="1"/>
  <c r="D130" i="14"/>
  <c r="E130" i="14" s="1"/>
  <c r="D129" i="14"/>
  <c r="E129" i="14" s="1"/>
  <c r="D128" i="14"/>
  <c r="E128" i="14" s="1"/>
  <c r="D127" i="14"/>
  <c r="E127" i="14" s="1"/>
  <c r="D126" i="14"/>
  <c r="E126" i="14" s="1"/>
  <c r="D125" i="14"/>
  <c r="E125" i="14" s="1"/>
  <c r="E124" i="14"/>
  <c r="D124" i="14"/>
  <c r="D123" i="14"/>
  <c r="E123" i="14" s="1"/>
  <c r="D122" i="14"/>
  <c r="E122" i="14" s="1"/>
  <c r="D121" i="14"/>
  <c r="E121" i="14" s="1"/>
  <c r="D120" i="14"/>
  <c r="E120" i="14" s="1"/>
  <c r="D119" i="14"/>
  <c r="E119" i="14" s="1"/>
  <c r="D118" i="14"/>
  <c r="E118" i="14" s="1"/>
  <c r="D117" i="14"/>
  <c r="E117" i="14" s="1"/>
  <c r="E116" i="14"/>
  <c r="D116" i="14"/>
  <c r="D115" i="14"/>
  <c r="E115" i="14" s="1"/>
  <c r="D114" i="14"/>
  <c r="E114" i="14" s="1"/>
  <c r="D113" i="14"/>
  <c r="E113" i="14" s="1"/>
  <c r="D112" i="14"/>
  <c r="E112" i="14" s="1"/>
  <c r="D111" i="14"/>
  <c r="E111" i="14" s="1"/>
  <c r="D110" i="14"/>
  <c r="E110" i="14" s="1"/>
  <c r="D109" i="14"/>
  <c r="E109" i="14" s="1"/>
  <c r="E108" i="14"/>
  <c r="D108" i="14"/>
  <c r="D107" i="14"/>
  <c r="E107" i="14" s="1"/>
  <c r="D106" i="14"/>
  <c r="E106" i="14" s="1"/>
  <c r="D105" i="14"/>
  <c r="E105" i="14" s="1"/>
  <c r="D104" i="14"/>
  <c r="E104" i="14" s="1"/>
  <c r="D103" i="14"/>
  <c r="E103" i="14" s="1"/>
  <c r="D102" i="14"/>
  <c r="E102" i="14" s="1"/>
  <c r="D101" i="14"/>
  <c r="E101" i="14" s="1"/>
  <c r="E100" i="14"/>
  <c r="D100" i="14"/>
  <c r="D99" i="14"/>
  <c r="E99" i="14" s="1"/>
  <c r="E98" i="14"/>
  <c r="D98" i="14"/>
  <c r="J97" i="14"/>
  <c r="D97" i="14"/>
  <c r="E97" i="14" s="1"/>
  <c r="J96" i="14"/>
  <c r="E96" i="14"/>
  <c r="D96" i="14"/>
  <c r="J95" i="14"/>
  <c r="D95" i="14"/>
  <c r="E95" i="14" s="1"/>
  <c r="J94" i="14"/>
  <c r="D94" i="14"/>
  <c r="E94" i="14" s="1"/>
  <c r="J93" i="14"/>
  <c r="D93" i="14"/>
  <c r="E93" i="14" s="1"/>
  <c r="J92" i="14"/>
  <c r="D92" i="14"/>
  <c r="E92" i="14" s="1"/>
  <c r="J91" i="14"/>
  <c r="D91" i="14"/>
  <c r="E91" i="14" s="1"/>
  <c r="J90" i="14"/>
  <c r="D90" i="14"/>
  <c r="E90" i="14" s="1"/>
  <c r="J89" i="14"/>
  <c r="D89" i="14"/>
  <c r="E89" i="14" s="1"/>
  <c r="J88" i="14"/>
  <c r="D88" i="14"/>
  <c r="E88" i="14" s="1"/>
  <c r="J87" i="14"/>
  <c r="D87" i="14"/>
  <c r="E87" i="14" s="1"/>
  <c r="J86" i="14"/>
  <c r="D86" i="14"/>
  <c r="E86" i="14" s="1"/>
  <c r="J85" i="14"/>
  <c r="D85" i="14"/>
  <c r="E85" i="14" s="1"/>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J22" i="14"/>
  <c r="E22" i="14"/>
  <c r="D22" i="14"/>
  <c r="J21" i="14"/>
  <c r="D21" i="14"/>
  <c r="E21" i="14" s="1"/>
  <c r="J20" i="14"/>
  <c r="D20" i="14"/>
  <c r="E20" i="14" s="1"/>
  <c r="J19" i="14"/>
  <c r="D19" i="14"/>
  <c r="E19" i="14" s="1"/>
  <c r="J18" i="14"/>
  <c r="E18" i="14"/>
  <c r="D18" i="14"/>
  <c r="J17" i="14"/>
  <c r="D17" i="14"/>
  <c r="E17" i="14" s="1"/>
  <c r="AH16" i="14"/>
  <c r="AF16" i="14"/>
  <c r="AD16" i="14"/>
  <c r="J16" i="14"/>
  <c r="D16" i="14"/>
  <c r="E16" i="14" s="1"/>
  <c r="J15" i="14"/>
  <c r="D15" i="14"/>
  <c r="E15" i="14" s="1"/>
  <c r="J14" i="14"/>
  <c r="D14" i="14"/>
  <c r="E14" i="14" s="1"/>
  <c r="J13" i="14"/>
  <c r="E13" i="14"/>
  <c r="D13" i="14"/>
  <c r="J12" i="14"/>
  <c r="D12" i="14"/>
  <c r="E12" i="14" s="1"/>
  <c r="J11" i="14"/>
  <c r="E11" i="14"/>
  <c r="D11" i="14"/>
  <c r="J10" i="14"/>
  <c r="D10" i="14"/>
  <c r="E10" i="14" s="1"/>
  <c r="J9" i="14"/>
  <c r="E9" i="14"/>
  <c r="D9" i="14"/>
  <c r="J8" i="14"/>
  <c r="D8" i="14"/>
  <c r="E8" i="14" s="1"/>
  <c r="J7" i="14"/>
  <c r="E7" i="14"/>
  <c r="D7" i="14"/>
  <c r="J6" i="14"/>
  <c r="E6" i="14"/>
  <c r="D6" i="14"/>
  <c r="J5" i="14"/>
  <c r="E5" i="14"/>
  <c r="D5" i="14"/>
  <c r="J4" i="14"/>
  <c r="D4" i="14"/>
  <c r="E4" i="14" s="1"/>
  <c r="J3" i="14"/>
  <c r="D3" i="14"/>
  <c r="E3" i="14" s="1"/>
  <c r="Y2" i="14"/>
  <c r="X2" i="14"/>
  <c r="W2" i="14"/>
  <c r="R2" i="14" a="1"/>
  <c r="R2" i="14" s="1"/>
  <c r="Q2" i="14" s="1" a="1"/>
  <c r="Q2" i="14" s="1"/>
  <c r="N2" i="14" a="1"/>
  <c r="O22" i="14" s="1"/>
  <c r="K2" i="14" a="1"/>
  <c r="J2" i="14"/>
  <c r="H2" i="14" a="1"/>
  <c r="H2" i="14" s="1"/>
  <c r="G2" i="14" a="1"/>
  <c r="G2" i="14" s="1"/>
  <c r="D2" i="14"/>
  <c r="E2" i="14" s="1"/>
  <c r="AE91" i="14" s="1"/>
  <c r="A2" i="14" a="1"/>
  <c r="A2" i="14" s="1"/>
  <c r="B2" i="14" s="1" a="1"/>
  <c r="B2" i="14" s="1"/>
  <c r="AB48" i="12"/>
  <c r="N53" i="11"/>
  <c r="G49" i="11"/>
  <c r="I49" i="11" s="1"/>
  <c r="E49" i="11"/>
  <c r="G48" i="11"/>
  <c r="E48" i="11"/>
  <c r="I48" i="11" s="1"/>
  <c r="G47" i="11"/>
  <c r="E47" i="11"/>
  <c r="I47" i="11" s="1"/>
  <c r="P46" i="11"/>
  <c r="P45" i="11"/>
  <c r="G44" i="11"/>
  <c r="I44" i="11" s="1"/>
  <c r="E44" i="11"/>
  <c r="G43" i="11"/>
  <c r="I43" i="11" s="1"/>
  <c r="E43" i="11"/>
  <c r="G42" i="11"/>
  <c r="E42" i="11"/>
  <c r="I42" i="11" s="1"/>
  <c r="G41" i="11"/>
  <c r="E41" i="11"/>
  <c r="I41" i="11" s="1"/>
  <c r="G40" i="11"/>
  <c r="I40" i="11" s="1"/>
  <c r="E40" i="11"/>
  <c r="G39" i="11"/>
  <c r="I39" i="11" s="1"/>
  <c r="E39" i="11"/>
  <c r="G38" i="11"/>
  <c r="E38" i="11"/>
  <c r="I38" i="11" s="1"/>
  <c r="P37" i="11"/>
  <c r="P36" i="11"/>
  <c r="G35" i="11"/>
  <c r="E35" i="11"/>
  <c r="I35" i="11" s="1"/>
  <c r="G34" i="11"/>
  <c r="I34" i="11" s="1"/>
  <c r="E34" i="11"/>
  <c r="G33" i="11"/>
  <c r="I33" i="11" s="1"/>
  <c r="E33" i="11"/>
  <c r="G32" i="11"/>
  <c r="E32" i="11"/>
  <c r="I32" i="11" s="1"/>
  <c r="G31" i="11"/>
  <c r="E31" i="11"/>
  <c r="I31" i="11" s="1"/>
  <c r="P30" i="11"/>
  <c r="P29" i="11"/>
  <c r="G28" i="11"/>
  <c r="I28" i="11" s="1"/>
  <c r="E28" i="11"/>
  <c r="G27" i="11"/>
  <c r="I27" i="11" s="1"/>
  <c r="E27" i="11"/>
  <c r="G26" i="11"/>
  <c r="E26" i="11"/>
  <c r="I26" i="11" s="1"/>
  <c r="G25" i="11"/>
  <c r="E25" i="11"/>
  <c r="I25" i="11" s="1"/>
  <c r="G24" i="11"/>
  <c r="I24" i="11" s="1"/>
  <c r="E24" i="11"/>
  <c r="G23" i="11"/>
  <c r="I23" i="11" s="1"/>
  <c r="E23" i="11"/>
  <c r="G22" i="11"/>
  <c r="I22" i="11" s="1"/>
  <c r="E22" i="11"/>
  <c r="G21" i="11"/>
  <c r="E21" i="11"/>
  <c r="I21" i="11" s="1"/>
  <c r="P20" i="11"/>
  <c r="P19" i="11"/>
  <c r="G18" i="11"/>
  <c r="E18" i="11"/>
  <c r="I18" i="11" s="1"/>
  <c r="G17" i="11"/>
  <c r="I17" i="11" s="1"/>
  <c r="E17" i="11"/>
  <c r="G16" i="11"/>
  <c r="I16" i="11" s="1"/>
  <c r="E16" i="11"/>
  <c r="G15" i="11"/>
  <c r="E15" i="11"/>
  <c r="I15" i="11" s="1"/>
  <c r="G14" i="11"/>
  <c r="G51" i="11" s="1"/>
  <c r="E14" i="11"/>
  <c r="I14" i="11" s="1"/>
  <c r="N50" i="10"/>
  <c r="G17" i="10"/>
  <c r="I17" i="10" s="1"/>
  <c r="E17" i="10"/>
  <c r="G16" i="10"/>
  <c r="I16" i="10" s="1"/>
  <c r="E16" i="10"/>
  <c r="G15" i="10"/>
  <c r="E15" i="10"/>
  <c r="I15" i="10" s="1"/>
  <c r="G14" i="10"/>
  <c r="E14" i="10"/>
  <c r="I14" i="10" s="1"/>
  <c r="G13" i="10"/>
  <c r="G19" i="10" s="1"/>
  <c r="E13" i="10"/>
  <c r="P95" i="9"/>
  <c r="K95" i="9"/>
  <c r="B95" i="9"/>
  <c r="A95" i="9"/>
  <c r="P94" i="9"/>
  <c r="K94" i="9"/>
  <c r="B94" i="9"/>
  <c r="A94" i="9"/>
  <c r="P93" i="9"/>
  <c r="K93" i="9"/>
  <c r="B93" i="9"/>
  <c r="A93" i="9"/>
  <c r="P92" i="9"/>
  <c r="K92" i="9"/>
  <c r="B92" i="9"/>
  <c r="A92" i="9"/>
  <c r="P91" i="9"/>
  <c r="K91" i="9"/>
  <c r="B91" i="9"/>
  <c r="A91" i="9"/>
  <c r="P90" i="9"/>
  <c r="K90" i="9"/>
  <c r="B90" i="9"/>
  <c r="A90" i="9"/>
  <c r="P89" i="9"/>
  <c r="K89" i="9"/>
  <c r="B89" i="9"/>
  <c r="A89" i="9"/>
  <c r="P88" i="9"/>
  <c r="K88" i="9"/>
  <c r="B88" i="9"/>
  <c r="A88" i="9"/>
  <c r="P87" i="9"/>
  <c r="K87" i="9"/>
  <c r="B87" i="9"/>
  <c r="A87" i="9"/>
  <c r="P86" i="9"/>
  <c r="K86" i="9"/>
  <c r="B86" i="9"/>
  <c r="A86" i="9"/>
  <c r="P85" i="9"/>
  <c r="K85" i="9"/>
  <c r="B85" i="9"/>
  <c r="A85" i="9"/>
  <c r="P84" i="9"/>
  <c r="K84" i="9"/>
  <c r="B84" i="9"/>
  <c r="A84" i="9"/>
  <c r="P83" i="9"/>
  <c r="K83" i="9"/>
  <c r="B83" i="9"/>
  <c r="A83" i="9"/>
  <c r="P82" i="9"/>
  <c r="K82" i="9"/>
  <c r="B82" i="9"/>
  <c r="A82" i="9"/>
  <c r="P81" i="9"/>
  <c r="K81" i="9"/>
  <c r="B81" i="9"/>
  <c r="A81" i="9"/>
  <c r="P80" i="9"/>
  <c r="K80" i="9"/>
  <c r="B80" i="9"/>
  <c r="A80" i="9"/>
  <c r="P79" i="9"/>
  <c r="K79" i="9"/>
  <c r="B79" i="9"/>
  <c r="A79" i="9"/>
  <c r="P78" i="9"/>
  <c r="K78" i="9"/>
  <c r="B78" i="9"/>
  <c r="A78" i="9"/>
  <c r="P77" i="9"/>
  <c r="K77" i="9"/>
  <c r="B77" i="9"/>
  <c r="A77" i="9"/>
  <c r="P76" i="9"/>
  <c r="K76" i="9"/>
  <c r="B76" i="9"/>
  <c r="A76" i="9"/>
  <c r="P75" i="9"/>
  <c r="K75" i="9"/>
  <c r="B75" i="9"/>
  <c r="A75" i="9"/>
  <c r="P74" i="9"/>
  <c r="K74" i="9"/>
  <c r="B74" i="9"/>
  <c r="A74" i="9"/>
  <c r="P73" i="9"/>
  <c r="K73" i="9"/>
  <c r="B73" i="9"/>
  <c r="A73" i="9"/>
  <c r="P72" i="9"/>
  <c r="K72" i="9"/>
  <c r="B72" i="9"/>
  <c r="A72" i="9"/>
  <c r="P71" i="9"/>
  <c r="K71" i="9"/>
  <c r="B71" i="9"/>
  <c r="A71" i="9"/>
  <c r="P70" i="9"/>
  <c r="K70" i="9"/>
  <c r="B70" i="9"/>
  <c r="A70" i="9"/>
  <c r="P69" i="9"/>
  <c r="K69" i="9"/>
  <c r="B69" i="9"/>
  <c r="A69" i="9"/>
  <c r="P68" i="9"/>
  <c r="K68" i="9"/>
  <c r="B68" i="9"/>
  <c r="A68" i="9"/>
  <c r="P67" i="9"/>
  <c r="K67" i="9"/>
  <c r="B67" i="9"/>
  <c r="A67" i="9"/>
  <c r="P66" i="9"/>
  <c r="K66" i="9"/>
  <c r="B66" i="9"/>
  <c r="A66" i="9"/>
  <c r="P65" i="9"/>
  <c r="K65" i="9"/>
  <c r="B65" i="9"/>
  <c r="A65" i="9"/>
  <c r="P64" i="9"/>
  <c r="K64" i="9"/>
  <c r="B64" i="9"/>
  <c r="A64" i="9"/>
  <c r="P63" i="9"/>
  <c r="K63" i="9"/>
  <c r="B63" i="9"/>
  <c r="A63" i="9"/>
  <c r="P62" i="9"/>
  <c r="K62" i="9"/>
  <c r="B62" i="9"/>
  <c r="A62" i="9"/>
  <c r="P61" i="9"/>
  <c r="K61" i="9"/>
  <c r="B61" i="9"/>
  <c r="A61" i="9"/>
  <c r="P60" i="9"/>
  <c r="K60" i="9"/>
  <c r="B60" i="9"/>
  <c r="A60" i="9"/>
  <c r="P59" i="9"/>
  <c r="K59" i="9"/>
  <c r="B59" i="9"/>
  <c r="A59" i="9"/>
  <c r="P58" i="9"/>
  <c r="K58" i="9"/>
  <c r="B58" i="9"/>
  <c r="A58" i="9"/>
  <c r="P57" i="9"/>
  <c r="K57" i="9"/>
  <c r="B57" i="9"/>
  <c r="A57" i="9"/>
  <c r="P56" i="9"/>
  <c r="K56" i="9"/>
  <c r="B56" i="9"/>
  <c r="A56" i="9"/>
  <c r="P55" i="9"/>
  <c r="K55" i="9"/>
  <c r="B55" i="9"/>
  <c r="A55" i="9"/>
  <c r="P54" i="9"/>
  <c r="K54" i="9"/>
  <c r="B54" i="9"/>
  <c r="A54" i="9"/>
  <c r="P53" i="9"/>
  <c r="K53" i="9"/>
  <c r="B53" i="9"/>
  <c r="A53" i="9"/>
  <c r="P52" i="9"/>
  <c r="K52" i="9"/>
  <c r="B52" i="9"/>
  <c r="A52" i="9"/>
  <c r="P51" i="9"/>
  <c r="K51" i="9"/>
  <c r="B51" i="9"/>
  <c r="A51" i="9"/>
  <c r="P50" i="9"/>
  <c r="K50" i="9"/>
  <c r="B50" i="9"/>
  <c r="A50" i="9"/>
  <c r="P49" i="9"/>
  <c r="K49" i="9"/>
  <c r="B49" i="9"/>
  <c r="A49" i="9"/>
  <c r="P48" i="9"/>
  <c r="K48" i="9"/>
  <c r="B48" i="9"/>
  <c r="A48" i="9"/>
  <c r="P47" i="9"/>
  <c r="K47" i="9"/>
  <c r="B47" i="9"/>
  <c r="A47" i="9"/>
  <c r="P46" i="9"/>
  <c r="K46" i="9"/>
  <c r="B46" i="9"/>
  <c r="A46" i="9"/>
  <c r="P45" i="9"/>
  <c r="K45" i="9"/>
  <c r="B45" i="9"/>
  <c r="A45" i="9"/>
  <c r="P44" i="9"/>
  <c r="K44" i="9"/>
  <c r="B44" i="9"/>
  <c r="A44" i="9"/>
  <c r="P43" i="9"/>
  <c r="K43" i="9"/>
  <c r="B43" i="9"/>
  <c r="A43" i="9"/>
  <c r="P42" i="9"/>
  <c r="K42" i="9"/>
  <c r="B42" i="9"/>
  <c r="A42" i="9"/>
  <c r="P41" i="9"/>
  <c r="K41" i="9"/>
  <c r="B41" i="9"/>
  <c r="A41" i="9"/>
  <c r="P40" i="9"/>
  <c r="K40" i="9"/>
  <c r="B40" i="9"/>
  <c r="A40" i="9"/>
  <c r="P39" i="9"/>
  <c r="K39" i="9"/>
  <c r="B39" i="9"/>
  <c r="A39" i="9"/>
  <c r="P38" i="9"/>
  <c r="K38" i="9"/>
  <c r="B38" i="9"/>
  <c r="A38" i="9"/>
  <c r="P37" i="9"/>
  <c r="K37" i="9"/>
  <c r="B37" i="9"/>
  <c r="A37" i="9"/>
  <c r="P36" i="9"/>
  <c r="K36" i="9"/>
  <c r="B36" i="9"/>
  <c r="A36" i="9"/>
  <c r="P35" i="9"/>
  <c r="K35" i="9"/>
  <c r="B35" i="9"/>
  <c r="A35" i="9"/>
  <c r="P34" i="9"/>
  <c r="K34" i="9"/>
  <c r="B34" i="9"/>
  <c r="A34" i="9"/>
  <c r="P33" i="9"/>
  <c r="K33" i="9"/>
  <c r="B33" i="9"/>
  <c r="A33" i="9"/>
  <c r="P32" i="9"/>
  <c r="K32" i="9"/>
  <c r="B32" i="9"/>
  <c r="A32" i="9"/>
  <c r="P31" i="9"/>
  <c r="K31" i="9"/>
  <c r="B31" i="9"/>
  <c r="A31" i="9"/>
  <c r="P30" i="9"/>
  <c r="K30" i="9"/>
  <c r="B30" i="9"/>
  <c r="A30" i="9"/>
  <c r="P29" i="9"/>
  <c r="K29" i="9"/>
  <c r="B29" i="9"/>
  <c r="A29" i="9"/>
  <c r="P28" i="9"/>
  <c r="K28" i="9"/>
  <c r="B28" i="9"/>
  <c r="A28" i="9"/>
  <c r="P27" i="9"/>
  <c r="K27" i="9"/>
  <c r="B27" i="9"/>
  <c r="A27" i="9"/>
  <c r="P26" i="9"/>
  <c r="K26" i="9"/>
  <c r="B26" i="9"/>
  <c r="A26" i="9"/>
  <c r="P25" i="9"/>
  <c r="K25" i="9"/>
  <c r="B25" i="9"/>
  <c r="A25" i="9"/>
  <c r="P24" i="9"/>
  <c r="K24" i="9"/>
  <c r="B24" i="9"/>
  <c r="A24" i="9"/>
  <c r="P23" i="9"/>
  <c r="K23" i="9"/>
  <c r="B23" i="9"/>
  <c r="A23" i="9"/>
  <c r="P22" i="9"/>
  <c r="K22" i="9"/>
  <c r="B22" i="9"/>
  <c r="A22" i="9"/>
  <c r="P21" i="9"/>
  <c r="K21" i="9"/>
  <c r="B21" i="9"/>
  <c r="A21" i="9"/>
  <c r="P20" i="9"/>
  <c r="K20" i="9"/>
  <c r="B20" i="9"/>
  <c r="A20" i="9"/>
  <c r="P19" i="9"/>
  <c r="K19" i="9"/>
  <c r="B19" i="9"/>
  <c r="A19" i="9"/>
  <c r="A78" i="8"/>
  <c r="A77" i="8"/>
  <c r="A76" i="8"/>
  <c r="A75" i="8"/>
  <c r="D73" i="8"/>
  <c r="F73" i="8" s="1"/>
  <c r="C73" i="8"/>
  <c r="E73" i="8" s="1"/>
  <c r="B73" i="8"/>
  <c r="D72" i="8"/>
  <c r="F72" i="8" s="1"/>
  <c r="C72" i="8"/>
  <c r="E72" i="8" s="1"/>
  <c r="B72" i="8"/>
  <c r="D71" i="8"/>
  <c r="F71" i="8" s="1"/>
  <c r="C71" i="8"/>
  <c r="E71" i="8" s="1"/>
  <c r="B71" i="8"/>
  <c r="D70" i="8"/>
  <c r="F70" i="8" s="1"/>
  <c r="C70" i="8"/>
  <c r="E70" i="8" s="1"/>
  <c r="B70" i="8"/>
  <c r="D69" i="8"/>
  <c r="F69" i="8" s="1"/>
  <c r="C69" i="8"/>
  <c r="E69" i="8" s="1"/>
  <c r="B69" i="8"/>
  <c r="E68" i="8"/>
  <c r="D68" i="8"/>
  <c r="F68" i="8" s="1"/>
  <c r="C68" i="8"/>
  <c r="B68" i="8"/>
  <c r="F67" i="8"/>
  <c r="D67" i="8"/>
  <c r="C67" i="8"/>
  <c r="E67" i="8" s="1"/>
  <c r="B67" i="8"/>
  <c r="D66" i="8"/>
  <c r="F66" i="8" s="1"/>
  <c r="C66" i="8"/>
  <c r="E66" i="8" s="1"/>
  <c r="B66" i="8"/>
  <c r="D65" i="8"/>
  <c r="F65" i="8" s="1"/>
  <c r="C65" i="8"/>
  <c r="E65" i="8" s="1"/>
  <c r="B65" i="8"/>
  <c r="F64" i="8"/>
  <c r="E64" i="8"/>
  <c r="D64" i="8"/>
  <c r="C64" i="8"/>
  <c r="B64" i="8"/>
  <c r="F63" i="8"/>
  <c r="D63" i="8"/>
  <c r="C63" i="8"/>
  <c r="E63" i="8" s="1"/>
  <c r="B63" i="8"/>
  <c r="D62" i="8"/>
  <c r="F62" i="8" s="1"/>
  <c r="C62" i="8"/>
  <c r="E62" i="8" s="1"/>
  <c r="B62" i="8"/>
  <c r="E61" i="8"/>
  <c r="D61" i="8"/>
  <c r="F61" i="8" s="1"/>
  <c r="C61" i="8"/>
  <c r="B61" i="8"/>
  <c r="F60" i="8"/>
  <c r="E60" i="8"/>
  <c r="D60" i="8"/>
  <c r="C60" i="8"/>
  <c r="B60" i="8"/>
  <c r="F59" i="8"/>
  <c r="D59" i="8"/>
  <c r="C59" i="8"/>
  <c r="E59" i="8" s="1"/>
  <c r="B59" i="8"/>
  <c r="D58" i="8"/>
  <c r="F58" i="8" s="1"/>
  <c r="C58" i="8"/>
  <c r="E58" i="8" s="1"/>
  <c r="B58" i="8"/>
  <c r="E57" i="8"/>
  <c r="D57" i="8"/>
  <c r="F57" i="8" s="1"/>
  <c r="C57" i="8"/>
  <c r="B57" i="8"/>
  <c r="F56" i="8"/>
  <c r="E56" i="8"/>
  <c r="D56" i="8"/>
  <c r="C56" i="8"/>
  <c r="B56" i="8"/>
  <c r="F55" i="8"/>
  <c r="D55" i="8"/>
  <c r="C55" i="8"/>
  <c r="E55" i="8" s="1"/>
  <c r="B55" i="8"/>
  <c r="D54" i="8"/>
  <c r="F54" i="8" s="1"/>
  <c r="C54" i="8"/>
  <c r="E54" i="8" s="1"/>
  <c r="B54" i="8"/>
  <c r="E53" i="8"/>
  <c r="D53" i="8"/>
  <c r="F53" i="8" s="1"/>
  <c r="C53" i="8"/>
  <c r="B53" i="8"/>
  <c r="F52" i="8"/>
  <c r="E52" i="8"/>
  <c r="D52" i="8"/>
  <c r="C52" i="8"/>
  <c r="B52" i="8"/>
  <c r="F51" i="8"/>
  <c r="D51" i="8"/>
  <c r="C51" i="8"/>
  <c r="E51" i="8" s="1"/>
  <c r="B51" i="8"/>
  <c r="D50" i="8"/>
  <c r="F50" i="8" s="1"/>
  <c r="C50" i="8"/>
  <c r="E50" i="8" s="1"/>
  <c r="B50" i="8"/>
  <c r="E49" i="8"/>
  <c r="D49" i="8"/>
  <c r="F49" i="8" s="1"/>
  <c r="C49" i="8"/>
  <c r="B49" i="8"/>
  <c r="P46" i="8"/>
  <c r="P40" i="8"/>
  <c r="P39"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c r="X804" i="6" a="1"/>
  <c r="W804" i="6" a="1"/>
  <c r="W804" i="6" s="1"/>
  <c r="V804" i="6"/>
  <c r="V804" i="6" a="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c r="AH803" i="6" a="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c r="T803" i="6" a="1"/>
  <c r="S803" i="6" a="1"/>
  <c r="S803" i="6" s="1"/>
  <c r="R803" i="6"/>
  <c r="R803" i="6" a="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c r="AF802" i="6" a="1"/>
  <c r="AE802" i="6" a="1"/>
  <c r="AE802" i="6" s="1"/>
  <c r="AD802" i="6"/>
  <c r="AD802" i="6" a="1"/>
  <c r="AC802" i="6" a="1"/>
  <c r="AC802" i="6" s="1"/>
  <c r="AB802" i="6" a="1"/>
  <c r="AB802" i="6" s="1"/>
  <c r="AA802" i="6" a="1"/>
  <c r="AA802" i="6" s="1"/>
  <c r="Z802" i="6" a="1"/>
  <c r="Z802" i="6" s="1"/>
  <c r="Y802" i="6" a="1"/>
  <c r="Y802" i="6" s="1"/>
  <c r="X802" i="6" a="1"/>
  <c r="X802" i="6" s="1"/>
  <c r="W802" i="6" a="1"/>
  <c r="W802" i="6" s="1"/>
  <c r="V802" i="6"/>
  <c r="V802" i="6" a="1"/>
  <c r="U802" i="6" a="1"/>
  <c r="U802" i="6" s="1"/>
  <c r="T802" i="6"/>
  <c r="T802" i="6" a="1"/>
  <c r="S802" i="6" a="1"/>
  <c r="S802" i="6" s="1"/>
  <c r="R802" i="6" a="1"/>
  <c r="R802" i="6" s="1"/>
  <c r="Q802" i="6" a="1"/>
  <c r="Q802" i="6" s="1"/>
  <c r="P802" i="6" a="1"/>
  <c r="P802" i="6" s="1"/>
  <c r="O802" i="6" a="1"/>
  <c r="O802" i="6" s="1"/>
  <c r="N802" i="6" a="1"/>
  <c r="N802" i="6" s="1"/>
  <c r="M802" i="6" a="1"/>
  <c r="M802" i="6" s="1"/>
  <c r="L802" i="6"/>
  <c r="L802" i="6" a="1"/>
  <c r="K802" i="6" a="1"/>
  <c r="K802" i="6" s="1"/>
  <c r="AI801" i="6" a="1"/>
  <c r="AI801" i="6" s="1"/>
  <c r="AH801" i="6"/>
  <c r="AH801" i="6" a="1"/>
  <c r="AG801" i="6" a="1"/>
  <c r="AG801" i="6" s="1"/>
  <c r="AF801" i="6" a="1"/>
  <c r="AF801" i="6" s="1"/>
  <c r="AE801" i="6" a="1"/>
  <c r="AE801" i="6" s="1"/>
  <c r="AD801" i="6" a="1"/>
  <c r="AD801" i="6" s="1"/>
  <c r="AC801" i="6" a="1"/>
  <c r="AC801" i="6" s="1"/>
  <c r="AB801" i="6"/>
  <c r="AB801" i="6" a="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c r="L801" i="6" a="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c r="V800" i="6" a="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c r="AB799" i="6" a="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c r="P799" i="6" a="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a="1"/>
  <c r="AD798" i="6" s="1"/>
  <c r="AC798" i="6"/>
  <c r="AC798" i="6" a="1"/>
  <c r="AB798" i="6" a="1"/>
  <c r="AB798" i="6" s="1"/>
  <c r="AA798" i="6" a="1"/>
  <c r="AA798" i="6" s="1"/>
  <c r="Z798" i="6" a="1"/>
  <c r="Z798" i="6" s="1"/>
  <c r="Y798" i="6" a="1"/>
  <c r="Y798" i="6" s="1"/>
  <c r="X798" i="6" a="1"/>
  <c r="X798" i="6" s="1"/>
  <c r="W798" i="6" a="1"/>
  <c r="W798" i="6" s="1"/>
  <c r="V798" i="6" a="1"/>
  <c r="V798" i="6" s="1"/>
  <c r="U798" i="6" a="1"/>
  <c r="U798" i="6" s="1"/>
  <c r="T798" i="6" a="1"/>
  <c r="T798" i="6" s="1"/>
  <c r="S798" i="6" a="1"/>
  <c r="S798" i="6" s="1"/>
  <c r="R798" i="6" a="1"/>
  <c r="R798" i="6" s="1"/>
  <c r="Q798" i="6"/>
  <c r="Q798" i="6" a="1"/>
  <c r="P798" i="6" a="1"/>
  <c r="P798" i="6" s="1"/>
  <c r="O798" i="6" a="1"/>
  <c r="O798" i="6" s="1"/>
  <c r="N798" i="6" a="1"/>
  <c r="N798" i="6" s="1"/>
  <c r="M798" i="6" a="1"/>
  <c r="M798" i="6" s="1"/>
  <c r="L798" i="6" a="1"/>
  <c r="L798" i="6" s="1"/>
  <c r="K798" i="6" a="1"/>
  <c r="K798" i="6" s="1"/>
  <c r="AI797" i="6" a="1"/>
  <c r="AI797" i="6" s="1"/>
  <c r="AH797" i="6" a="1"/>
  <c r="AH797" i="6" s="1"/>
  <c r="AG797" i="6" a="1"/>
  <c r="AG797" i="6" s="1"/>
  <c r="AF797" i="6" a="1"/>
  <c r="AF797" i="6" s="1"/>
  <c r="AE797" i="6" a="1"/>
  <c r="AE797" i="6" s="1"/>
  <c r="AD797" i="6" a="1"/>
  <c r="AD797" i="6" s="1"/>
  <c r="AC797" i="6"/>
  <c r="AC797" i="6" a="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a="1"/>
  <c r="P797" i="6" s="1"/>
  <c r="O797" i="6" a="1"/>
  <c r="O797" i="6" s="1"/>
  <c r="N797" i="6" a="1"/>
  <c r="N797" i="6" s="1"/>
  <c r="M797" i="6"/>
  <c r="M797" i="6" a="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a="1"/>
  <c r="AB796" i="6" s="1"/>
  <c r="AA796" i="6" a="1"/>
  <c r="AA796" i="6" s="1"/>
  <c r="Z796" i="6" a="1"/>
  <c r="Z796" i="6" s="1"/>
  <c r="Y796" i="6" a="1"/>
  <c r="Y796" i="6" s="1"/>
  <c r="X796" i="6" a="1"/>
  <c r="X796" i="6" s="1"/>
  <c r="W796" i="6"/>
  <c r="W796" i="6" a="1"/>
  <c r="V796" i="6" a="1"/>
  <c r="V796" i="6" s="1"/>
  <c r="U796" i="6" a="1"/>
  <c r="U796" i="6" s="1"/>
  <c r="T796" i="6" a="1"/>
  <c r="T796" i="6" s="1"/>
  <c r="S796" i="6" a="1"/>
  <c r="S796" i="6" s="1"/>
  <c r="R796" i="6" a="1"/>
  <c r="R796" i="6" s="1"/>
  <c r="Q796" i="6"/>
  <c r="Q796" i="6" a="1"/>
  <c r="P796" i="6" a="1"/>
  <c r="P796" i="6" s="1"/>
  <c r="O796" i="6" a="1"/>
  <c r="O796" i="6" s="1"/>
  <c r="N796" i="6" a="1"/>
  <c r="N796" i="6" s="1"/>
  <c r="M796" i="6" a="1"/>
  <c r="M796" i="6" s="1"/>
  <c r="L796" i="6" a="1"/>
  <c r="L796" i="6" s="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a="1"/>
  <c r="Z795" i="6" s="1"/>
  <c r="Y795" i="6"/>
  <c r="Y795" i="6" a="1"/>
  <c r="X795" i="6" a="1"/>
  <c r="X795" i="6" s="1"/>
  <c r="W795" i="6" a="1"/>
  <c r="W795" i="6" s="1"/>
  <c r="V795" i="6" a="1"/>
  <c r="V795" i="6" s="1"/>
  <c r="U795" i="6" a="1"/>
  <c r="U795" i="6" s="1"/>
  <c r="T795" i="6" a="1"/>
  <c r="T795" i="6" s="1"/>
  <c r="S795" i="6"/>
  <c r="S795" i="6" a="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c r="AC794" i="6" a="1"/>
  <c r="AB794" i="6" a="1"/>
  <c r="AB794" i="6" s="1"/>
  <c r="AA794" i="6" a="1"/>
  <c r="AA794" i="6" s="1"/>
  <c r="Z794" i="6" a="1"/>
  <c r="Z794" i="6" s="1"/>
  <c r="Y794" i="6" a="1"/>
  <c r="Y794" i="6" s="1"/>
  <c r="X794" i="6" a="1"/>
  <c r="X794" i="6" s="1"/>
  <c r="W794" i="6" a="1"/>
  <c r="W794" i="6" s="1"/>
  <c r="V794" i="6" a="1"/>
  <c r="V794" i="6" s="1"/>
  <c r="U794" i="6"/>
  <c r="U794" i="6" a="1"/>
  <c r="T794" i="6" a="1"/>
  <c r="T794" i="6" s="1"/>
  <c r="S794" i="6" a="1"/>
  <c r="S794" i="6" s="1"/>
  <c r="R794" i="6" a="1"/>
  <c r="R794" i="6" s="1"/>
  <c r="Q794" i="6" a="1"/>
  <c r="Q794" i="6" s="1"/>
  <c r="P794" i="6" a="1"/>
  <c r="P794" i="6" s="1"/>
  <c r="O794" i="6" a="1"/>
  <c r="O794" i="6" s="1"/>
  <c r="N794" i="6" a="1"/>
  <c r="N794" i="6" s="1"/>
  <c r="M794" i="6"/>
  <c r="M794" i="6" a="1"/>
  <c r="L794" i="6" a="1"/>
  <c r="L794" i="6" s="1"/>
  <c r="K794" i="6" a="1"/>
  <c r="K794" i="6" s="1"/>
  <c r="AI793" i="6" a="1"/>
  <c r="AI793" i="6" s="1"/>
  <c r="AH793" i="6" a="1"/>
  <c r="AH793" i="6" s="1"/>
  <c r="AG793" i="6"/>
  <c r="AG793" i="6" a="1"/>
  <c r="AF793" i="6" a="1"/>
  <c r="AF793" i="6" s="1"/>
  <c r="AE793" i="6" a="1"/>
  <c r="AE793" i="6" s="1"/>
  <c r="AD793" i="6" a="1"/>
  <c r="AD793" i="6" s="1"/>
  <c r="AC793" i="6" a="1"/>
  <c r="AC793" i="6" s="1"/>
  <c r="AB793" i="6" a="1"/>
  <c r="AB793" i="6" s="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c r="S792" i="6" a="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c r="AG790" i="6" a="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c r="S790" i="6" a="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c r="AE789" i="6" a="1"/>
  <c r="AD789" i="6" a="1"/>
  <c r="AD789" i="6" s="1"/>
  <c r="AC789" i="6" a="1"/>
  <c r="AC789" i="6" s="1"/>
  <c r="AB789" i="6" a="1"/>
  <c r="AB789" i="6" s="1"/>
  <c r="AA789" i="6" a="1"/>
  <c r="AA789" i="6" s="1"/>
  <c r="Z789" i="6" a="1"/>
  <c r="Z789" i="6" s="1"/>
  <c r="Y789" i="6" a="1"/>
  <c r="Y789" i="6" s="1"/>
  <c r="X789" i="6" a="1"/>
  <c r="X789" i="6" s="1"/>
  <c r="W789" i="6" a="1"/>
  <c r="W789" i="6" s="1"/>
  <c r="V789" i="6" a="1"/>
  <c r="V789" i="6" s="1"/>
  <c r="U789" i="6"/>
  <c r="U789" i="6" a="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a="1"/>
  <c r="AH788" i="6" s="1"/>
  <c r="AG788" i="6"/>
  <c r="AG788" i="6" a="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c r="S788" i="6" a="1"/>
  <c r="R788" i="6" a="1"/>
  <c r="R788" i="6" s="1"/>
  <c r="Q788" i="6" a="1"/>
  <c r="Q788" i="6" s="1"/>
  <c r="P788" i="6" a="1"/>
  <c r="P788" i="6" s="1"/>
  <c r="O788" i="6" a="1"/>
  <c r="O788" i="6" s="1"/>
  <c r="N788" i="6" a="1"/>
  <c r="N788" i="6" s="1"/>
  <c r="M788" i="6" a="1"/>
  <c r="M788" i="6" s="1"/>
  <c r="L788" i="6" a="1"/>
  <c r="L788" i="6" s="1"/>
  <c r="K788" i="6" a="1"/>
  <c r="K788" i="6" s="1"/>
  <c r="AI787" i="6" a="1"/>
  <c r="AI787" i="6" s="1"/>
  <c r="AH787" i="6" a="1"/>
  <c r="AH787" i="6" s="1"/>
  <c r="AG787" i="6" a="1"/>
  <c r="AG787" i="6" s="1"/>
  <c r="AF787" i="6" a="1"/>
  <c r="AF787" i="6" s="1"/>
  <c r="AE787" i="6"/>
  <c r="AE787" i="6" a="1"/>
  <c r="AD787" i="6" a="1"/>
  <c r="AD787" i="6" s="1"/>
  <c r="AC787" i="6" a="1"/>
  <c r="AC787" i="6" s="1"/>
  <c r="AB787" i="6" a="1"/>
  <c r="AB787" i="6" s="1"/>
  <c r="AA787" i="6" a="1"/>
  <c r="AA787" i="6" s="1"/>
  <c r="Z787" i="6" a="1"/>
  <c r="Z787" i="6" s="1"/>
  <c r="Y787" i="6" a="1"/>
  <c r="Y787" i="6" s="1"/>
  <c r="X787" i="6" a="1"/>
  <c r="X787" i="6" s="1"/>
  <c r="W787" i="6" a="1"/>
  <c r="W787" i="6" s="1"/>
  <c r="V787" i="6" a="1"/>
  <c r="V787" i="6" s="1"/>
  <c r="U787" i="6"/>
  <c r="U787" i="6" a="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c r="K786" i="6" a="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c r="O785" i="6" a="1"/>
  <c r="N785" i="6" a="1"/>
  <c r="N785" i="6" s="1"/>
  <c r="M785" i="6" a="1"/>
  <c r="M785" i="6" s="1"/>
  <c r="L785" i="6" a="1"/>
  <c r="L785" i="6" s="1"/>
  <c r="K785" i="6" a="1"/>
  <c r="K785" i="6" s="1"/>
  <c r="AI784" i="6" a="1"/>
  <c r="AI784" i="6" s="1"/>
  <c r="AH784" i="6" a="1"/>
  <c r="AH784" i="6" s="1"/>
  <c r="AG784" i="6" a="1"/>
  <c r="AG784" i="6" s="1"/>
  <c r="AF784" i="6" a="1"/>
  <c r="AF784" i="6" s="1"/>
  <c r="AE784" i="6" a="1"/>
  <c r="AE784" i="6" s="1"/>
  <c r="AD784" i="6" a="1"/>
  <c r="AD784" i="6" s="1"/>
  <c r="AC784" i="6" a="1"/>
  <c r="AC784" i="6" s="1"/>
  <c r="AB784" i="6" a="1"/>
  <c r="AB784" i="6" s="1"/>
  <c r="AA784" i="6"/>
  <c r="AA784" i="6" a="1"/>
  <c r="Z784" i="6" a="1"/>
  <c r="Z784" i="6" s="1"/>
  <c r="Y784" i="6" a="1"/>
  <c r="Y784" i="6" s="1"/>
  <c r="X784" i="6" a="1"/>
  <c r="X784" i="6" s="1"/>
  <c r="W784" i="6" a="1"/>
  <c r="W784" i="6" s="1"/>
  <c r="V784" i="6" a="1"/>
  <c r="V784" i="6" s="1"/>
  <c r="U784" i="6" a="1"/>
  <c r="U784" i="6" s="1"/>
  <c r="T784" i="6" a="1"/>
  <c r="T784" i="6" s="1"/>
  <c r="S784" i="6" a="1"/>
  <c r="S784" i="6" s="1"/>
  <c r="R784" i="6" a="1"/>
  <c r="R784" i="6" s="1"/>
  <c r="Q784" i="6" a="1"/>
  <c r="Q784" i="6" s="1"/>
  <c r="P784" i="6" a="1"/>
  <c r="P784" i="6" s="1"/>
  <c r="O784" i="6" a="1"/>
  <c r="O784" i="6" s="1"/>
  <c r="N784" i="6" a="1"/>
  <c r="N784" i="6" s="1"/>
  <c r="M784" i="6" a="1"/>
  <c r="M784" i="6" s="1"/>
  <c r="L784" i="6" a="1"/>
  <c r="L784" i="6" s="1"/>
  <c r="K784" i="6" a="1"/>
  <c r="K784" i="6" s="1"/>
  <c r="AI783" i="6" a="1"/>
  <c r="AI783" i="6" s="1"/>
  <c r="AH783" i="6" a="1"/>
  <c r="AH783" i="6" s="1"/>
  <c r="AG783" i="6"/>
  <c r="AG783" i="6" a="1"/>
  <c r="AF783" i="6" a="1"/>
  <c r="AF783" i="6" s="1"/>
  <c r="AE783" i="6" a="1"/>
  <c r="AE783" i="6" s="1"/>
  <c r="AD783" i="6" a="1"/>
  <c r="AD783" i="6" s="1"/>
  <c r="AC783" i="6" a="1"/>
  <c r="AC783" i="6" s="1"/>
  <c r="AB783" i="6" a="1"/>
  <c r="AB783" i="6" s="1"/>
  <c r="AA783" i="6" a="1"/>
  <c r="AA783" i="6" s="1"/>
  <c r="Z783" i="6" a="1"/>
  <c r="Z783" i="6" s="1"/>
  <c r="Y783" i="6"/>
  <c r="Y783" i="6" a="1"/>
  <c r="X783" i="6" a="1"/>
  <c r="X783" i="6" s="1"/>
  <c r="W783" i="6" a="1"/>
  <c r="W783" i="6" s="1"/>
  <c r="V783" i="6" a="1"/>
  <c r="V783" i="6" s="1"/>
  <c r="U783" i="6" a="1"/>
  <c r="U783" i="6" s="1"/>
  <c r="T783" i="6" a="1"/>
  <c r="T783" i="6" s="1"/>
  <c r="S783" i="6" a="1"/>
  <c r="S783" i="6" s="1"/>
  <c r="R783" i="6" a="1"/>
  <c r="R783" i="6" s="1"/>
  <c r="Q783" i="6"/>
  <c r="Q783" i="6" a="1"/>
  <c r="P783" i="6" a="1"/>
  <c r="P783" i="6" s="1"/>
  <c r="O783" i="6" a="1"/>
  <c r="O783" i="6" s="1"/>
  <c r="N783" i="6" a="1"/>
  <c r="N783" i="6" s="1"/>
  <c r="M783" i="6" a="1"/>
  <c r="M783" i="6" s="1"/>
  <c r="L783" i="6" a="1"/>
  <c r="L783" i="6" s="1"/>
  <c r="K783" i="6" a="1"/>
  <c r="K783" i="6" s="1"/>
  <c r="AI782" i="6" a="1"/>
  <c r="AI782" i="6" s="1"/>
  <c r="AH782" i="6" a="1"/>
  <c r="AH782" i="6" s="1"/>
  <c r="AG782" i="6" a="1"/>
  <c r="AG782" i="6" s="1"/>
  <c r="AF782" i="6" a="1"/>
  <c r="AF782" i="6" s="1"/>
  <c r="AE782" i="6" a="1"/>
  <c r="AE782" i="6" s="1"/>
  <c r="AD782" i="6" a="1"/>
  <c r="AD782" i="6" s="1"/>
  <c r="AC782" i="6"/>
  <c r="AC782" i="6" a="1"/>
  <c r="AB782" i="6" a="1"/>
  <c r="AB782" i="6" s="1"/>
  <c r="AA782" i="6" a="1"/>
  <c r="AA782" i="6" s="1"/>
  <c r="Z782" i="6" a="1"/>
  <c r="Z782" i="6" s="1"/>
  <c r="Y782" i="6" a="1"/>
  <c r="Y782" i="6" s="1"/>
  <c r="X782" i="6" a="1"/>
  <c r="X782" i="6" s="1"/>
  <c r="W782" i="6" a="1"/>
  <c r="W782" i="6" s="1"/>
  <c r="V782" i="6" a="1"/>
  <c r="V782" i="6" s="1"/>
  <c r="U782" i="6"/>
  <c r="U782" i="6" a="1"/>
  <c r="T782" i="6" a="1"/>
  <c r="T782" i="6" s="1"/>
  <c r="S782" i="6" a="1"/>
  <c r="S782" i="6" s="1"/>
  <c r="R782" i="6" a="1"/>
  <c r="R782" i="6" s="1"/>
  <c r="Q782" i="6" a="1"/>
  <c r="Q782" i="6" s="1"/>
  <c r="P782" i="6" a="1"/>
  <c r="P782" i="6" s="1"/>
  <c r="O782" i="6" a="1"/>
  <c r="O782" i="6" s="1"/>
  <c r="N782" i="6" a="1"/>
  <c r="N782" i="6" s="1"/>
  <c r="M782" i="6"/>
  <c r="M782" i="6" a="1"/>
  <c r="L782" i="6" a="1"/>
  <c r="L782" i="6" s="1"/>
  <c r="K782" i="6" a="1"/>
  <c r="K782" i="6" s="1"/>
  <c r="AI781" i="6" a="1"/>
  <c r="AI781" i="6" s="1"/>
  <c r="AH781" i="6" a="1"/>
  <c r="AH781" i="6" s="1"/>
  <c r="AG781" i="6"/>
  <c r="AG781" i="6" a="1"/>
  <c r="AF781" i="6" a="1"/>
  <c r="AF781" i="6" s="1"/>
  <c r="AE781" i="6" a="1"/>
  <c r="AE781" i="6" s="1"/>
  <c r="AD781" i="6" a="1"/>
  <c r="AD781" i="6" s="1"/>
  <c r="AC781" i="6" a="1"/>
  <c r="AC781" i="6" s="1"/>
  <c r="AB781" i="6" a="1"/>
  <c r="AB781" i="6" s="1"/>
  <c r="AA781" i="6" a="1"/>
  <c r="AA781" i="6" s="1"/>
  <c r="Z781" i="6" a="1"/>
  <c r="Z781" i="6" s="1"/>
  <c r="Y781" i="6"/>
  <c r="Y781" i="6" a="1"/>
  <c r="X781" i="6" a="1"/>
  <c r="X781" i="6" s="1"/>
  <c r="W781" i="6" a="1"/>
  <c r="W781" i="6" s="1"/>
  <c r="V781" i="6" a="1"/>
  <c r="V781" i="6" s="1"/>
  <c r="U781" i="6" a="1"/>
  <c r="U781" i="6" s="1"/>
  <c r="T781" i="6" a="1"/>
  <c r="T781" i="6" s="1"/>
  <c r="S781" i="6" a="1"/>
  <c r="S781" i="6" s="1"/>
  <c r="R781" i="6" a="1"/>
  <c r="R781" i="6" s="1"/>
  <c r="Q781" i="6"/>
  <c r="Q781" i="6" a="1"/>
  <c r="P781" i="6" a="1"/>
  <c r="P781" i="6" s="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c r="AC780" i="6" a="1"/>
  <c r="AB780" i="6" a="1"/>
  <c r="AB780" i="6" s="1"/>
  <c r="AA780" i="6" a="1"/>
  <c r="AA780" i="6" s="1"/>
  <c r="Z780" i="6" a="1"/>
  <c r="Z780" i="6" s="1"/>
  <c r="Y780" i="6" a="1"/>
  <c r="Y780" i="6" s="1"/>
  <c r="X780" i="6" a="1"/>
  <c r="X780" i="6" s="1"/>
  <c r="W780" i="6" a="1"/>
  <c r="W780" i="6" s="1"/>
  <c r="V780" i="6" a="1"/>
  <c r="V780" i="6" s="1"/>
  <c r="U780" i="6"/>
  <c r="U780" i="6" a="1"/>
  <c r="T780" i="6" a="1"/>
  <c r="T780" i="6" s="1"/>
  <c r="S780" i="6" a="1"/>
  <c r="S780" i="6" s="1"/>
  <c r="R780" i="6" a="1"/>
  <c r="R780" i="6" s="1"/>
  <c r="Q780" i="6" a="1"/>
  <c r="Q780" i="6" s="1"/>
  <c r="P780" i="6" a="1"/>
  <c r="P780" i="6" s="1"/>
  <c r="O780" i="6" a="1"/>
  <c r="O780" i="6" s="1"/>
  <c r="N780" i="6" a="1"/>
  <c r="N780" i="6" s="1"/>
  <c r="M780" i="6"/>
  <c r="M780" i="6" a="1"/>
  <c r="L780" i="6" a="1"/>
  <c r="L780" i="6" s="1"/>
  <c r="K780" i="6" a="1"/>
  <c r="K780" i="6" s="1"/>
  <c r="AI779" i="6" a="1"/>
  <c r="AI779" i="6" s="1"/>
  <c r="AH779" i="6" a="1"/>
  <c r="AH779" i="6" s="1"/>
  <c r="AG779" i="6"/>
  <c r="AG779" i="6" a="1"/>
  <c r="AF779" i="6" a="1"/>
  <c r="AF779" i="6" s="1"/>
  <c r="AE779" i="6" a="1"/>
  <c r="AE779" i="6" s="1"/>
  <c r="AD779" i="6" a="1"/>
  <c r="AD779" i="6" s="1"/>
  <c r="AC779" i="6" a="1"/>
  <c r="AC779" i="6" s="1"/>
  <c r="AB779" i="6" a="1"/>
  <c r="AB779" i="6" s="1"/>
  <c r="AA779" i="6" a="1"/>
  <c r="AA779" i="6" s="1"/>
  <c r="Z779" i="6" a="1"/>
  <c r="Z779" i="6" s="1"/>
  <c r="Y779" i="6" a="1"/>
  <c r="Y779" i="6" s="1"/>
  <c r="X779" i="6" a="1"/>
  <c r="X779" i="6" s="1"/>
  <c r="W779" i="6" a="1"/>
  <c r="W779" i="6" s="1"/>
  <c r="V779" i="6" a="1"/>
  <c r="V779" i="6" s="1"/>
  <c r="U779" i="6" a="1"/>
  <c r="U779" i="6" s="1"/>
  <c r="T779" i="6" a="1"/>
  <c r="T779" i="6" s="1"/>
  <c r="S779" i="6" a="1"/>
  <c r="S779" i="6" s="1"/>
  <c r="R779" i="6" a="1"/>
  <c r="R779" i="6" s="1"/>
  <c r="Q779" i="6"/>
  <c r="Q779" i="6" a="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c r="AC778" i="6" a="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c r="M778" i="6" a="1"/>
  <c r="L778" i="6" a="1"/>
  <c r="L778" i="6" s="1"/>
  <c r="K778" i="6" a="1"/>
  <c r="K778" i="6" s="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c r="W777" i="6" a="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a="1"/>
  <c r="K777" i="6" s="1"/>
  <c r="AI776" i="6"/>
  <c r="AI776" i="6" a="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c r="S776" i="6" a="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c r="Y775" i="6" a="1"/>
  <c r="X775" i="6" a="1"/>
  <c r="X775" i="6" s="1"/>
  <c r="W775" i="6" a="1"/>
  <c r="W775" i="6" s="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a="1"/>
  <c r="W774" i="6" s="1"/>
  <c r="V774" i="6" a="1"/>
  <c r="V774" i="6" s="1"/>
  <c r="U774" i="6"/>
  <c r="U774" i="6" a="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c r="AE773" i="6" a="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c r="O773" i="6" a="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c r="AA772" i="6" a="1"/>
  <c r="Z772" i="6" a="1"/>
  <c r="Z772" i="6" s="1"/>
  <c r="Y772" i="6" a="1"/>
  <c r="Y772" i="6" s="1"/>
  <c r="X772" i="6" a="1"/>
  <c r="X772" i="6" s="1"/>
  <c r="W772" i="6" a="1"/>
  <c r="W772" i="6" s="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c r="K772" i="6" a="1"/>
  <c r="AI771" i="6" a="1"/>
  <c r="AI771" i="6" s="1"/>
  <c r="AH771" i="6" a="1"/>
  <c r="AH771" i="6" s="1"/>
  <c r="AG771" i="6"/>
  <c r="AG771" i="6" a="1"/>
  <c r="AF771" i="6" a="1"/>
  <c r="AF771" i="6" s="1"/>
  <c r="AE771" i="6" a="1"/>
  <c r="AE771" i="6" s="1"/>
  <c r="AD771" i="6" a="1"/>
  <c r="AD771" i="6" s="1"/>
  <c r="AC771" i="6" a="1"/>
  <c r="AC771" i="6" s="1"/>
  <c r="AB771" i="6" a="1"/>
  <c r="AB771" i="6" s="1"/>
  <c r="AA771" i="6" a="1"/>
  <c r="AA771" i="6" s="1"/>
  <c r="Z771" i="6" a="1"/>
  <c r="Z771" i="6" s="1"/>
  <c r="Y771" i="6" a="1"/>
  <c r="Y771" i="6" s="1"/>
  <c r="X771" i="6" a="1"/>
  <c r="X771" i="6" s="1"/>
  <c r="W771" i="6" a="1"/>
  <c r="W771" i="6" s="1"/>
  <c r="V771" i="6" a="1"/>
  <c r="V771" i="6" s="1"/>
  <c r="U771" i="6" a="1"/>
  <c r="U771" i="6" s="1"/>
  <c r="T771" i="6" a="1"/>
  <c r="T771" i="6" s="1"/>
  <c r="S771" i="6" a="1"/>
  <c r="S771" i="6" s="1"/>
  <c r="R771" i="6" a="1"/>
  <c r="R771" i="6" s="1"/>
  <c r="Q771" i="6"/>
  <c r="Q771" i="6" a="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c r="AC770" i="6" a="1"/>
  <c r="AB770" i="6" a="1"/>
  <c r="AB770" i="6" s="1"/>
  <c r="AA770" i="6" a="1"/>
  <c r="AA770" i="6" s="1"/>
  <c r="Z770" i="6" a="1"/>
  <c r="Z770" i="6" s="1"/>
  <c r="Y770" i="6" a="1"/>
  <c r="Y770" i="6" s="1"/>
  <c r="X770" i="6" a="1"/>
  <c r="X770" i="6" s="1"/>
  <c r="W770" i="6" a="1"/>
  <c r="W770" i="6" s="1"/>
  <c r="V770" i="6" a="1"/>
  <c r="V770" i="6" s="1"/>
  <c r="U770" i="6" a="1"/>
  <c r="U770" i="6" s="1"/>
  <c r="T770" i="6" a="1"/>
  <c r="T770" i="6" s="1"/>
  <c r="S770" i="6" a="1"/>
  <c r="S770" i="6" s="1"/>
  <c r="R770" i="6" a="1"/>
  <c r="R770" i="6" s="1"/>
  <c r="Q770" i="6" a="1"/>
  <c r="Q770" i="6" s="1"/>
  <c r="P770" i="6" a="1"/>
  <c r="P770" i="6" s="1"/>
  <c r="O770" i="6" a="1"/>
  <c r="O770" i="6" s="1"/>
  <c r="N770" i="6" a="1"/>
  <c r="N770" i="6" s="1"/>
  <c r="M770" i="6"/>
  <c r="M770" i="6" a="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c r="W769" i="6" a="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c r="AI768" i="6" a="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c r="S768" i="6" a="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c r="AC767" i="6" a="1"/>
  <c r="AB767" i="6" a="1"/>
  <c r="AB767" i="6" s="1"/>
  <c r="AA767" i="6" a="1"/>
  <c r="AA767" i="6" s="1"/>
  <c r="Z767" i="6" a="1"/>
  <c r="Z767" i="6" s="1"/>
  <c r="Y767" i="6" a="1"/>
  <c r="Y767" i="6" s="1"/>
  <c r="X767" i="6" a="1"/>
  <c r="X767" i="6" s="1"/>
  <c r="W767" i="6"/>
  <c r="W767" i="6" a="1"/>
  <c r="V767" i="6" a="1"/>
  <c r="V767" i="6" s="1"/>
  <c r="U767" i="6" a="1"/>
  <c r="U767" i="6" s="1"/>
  <c r="T767" i="6" a="1"/>
  <c r="T767" i="6" s="1"/>
  <c r="S767" i="6" a="1"/>
  <c r="S767" i="6" s="1"/>
  <c r="R767" i="6" a="1"/>
  <c r="R767" i="6" s="1"/>
  <c r="Q767" i="6" a="1"/>
  <c r="Q767" i="6" s="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c r="AC766" i="6" a="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c r="K766" i="6" a="1"/>
  <c r="AI765" i="6" a="1"/>
  <c r="AI765" i="6" s="1"/>
  <c r="AH765" i="6" a="1"/>
  <c r="AH765" i="6" s="1"/>
  <c r="AG765" i="6"/>
  <c r="AG765" i="6" a="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c r="U765" i="6" a="1"/>
  <c r="T765" i="6" a="1"/>
  <c r="T765" i="6" s="1"/>
  <c r="S765" i="6" a="1"/>
  <c r="S765" i="6" s="1"/>
  <c r="R765" i="6" a="1"/>
  <c r="R765" i="6" s="1"/>
  <c r="Q765" i="6" a="1"/>
  <c r="Q765" i="6" s="1"/>
  <c r="P765" i="6" a="1"/>
  <c r="P765" i="6" s="1"/>
  <c r="O765" i="6"/>
  <c r="O765" i="6" a="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c r="U764" i="6" a="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c r="AC763" i="6" a="1"/>
  <c r="AB763" i="6" a="1"/>
  <c r="AB763" i="6" s="1"/>
  <c r="AA763" i="6" a="1"/>
  <c r="AA763" i="6" s="1"/>
  <c r="Z763" i="6" a="1"/>
  <c r="Z763" i="6" s="1"/>
  <c r="Y763" i="6" a="1"/>
  <c r="Y763" i="6" s="1"/>
  <c r="X763" i="6" a="1"/>
  <c r="X763" i="6" s="1"/>
  <c r="W763" i="6"/>
  <c r="W763" i="6" a="1"/>
  <c r="V763" i="6" a="1"/>
  <c r="V763" i="6" s="1"/>
  <c r="U763" i="6" a="1"/>
  <c r="U763" i="6" s="1"/>
  <c r="T763" i="6" a="1"/>
  <c r="T763" i="6" s="1"/>
  <c r="S763" i="6" a="1"/>
  <c r="S763" i="6" s="1"/>
  <c r="R763" i="6" a="1"/>
  <c r="R763" i="6" s="1"/>
  <c r="Q763" i="6" a="1"/>
  <c r="Q763" i="6" s="1"/>
  <c r="P763" i="6" a="1"/>
  <c r="P763" i="6" s="1"/>
  <c r="O763" i="6" a="1"/>
  <c r="O763" i="6" s="1"/>
  <c r="N763" i="6"/>
  <c r="N763" i="6" a="1"/>
  <c r="M763" i="6" a="1"/>
  <c r="M763" i="6" s="1"/>
  <c r="L763" i="6" a="1"/>
  <c r="L763" i="6" s="1"/>
  <c r="K763" i="6" a="1"/>
  <c r="K763" i="6" s="1"/>
  <c r="AI762" i="6" a="1"/>
  <c r="AI762" i="6" s="1"/>
  <c r="AH762" i="6" a="1"/>
  <c r="AH762" i="6" s="1"/>
  <c r="AG762" i="6" a="1"/>
  <c r="AG762" i="6" s="1"/>
  <c r="AF762" i="6" a="1"/>
  <c r="AF762" i="6" s="1"/>
  <c r="AE762" i="6" a="1"/>
  <c r="AE762" i="6" s="1"/>
  <c r="AD762" i="6" a="1"/>
  <c r="AD762" i="6" s="1"/>
  <c r="AC762" i="6" a="1"/>
  <c r="AC762" i="6" s="1"/>
  <c r="AB762" i="6"/>
  <c r="AB762" i="6" a="1"/>
  <c r="AA762" i="6" a="1"/>
  <c r="AA762" i="6" s="1"/>
  <c r="Z762" i="6" a="1"/>
  <c r="Z762" i="6" s="1"/>
  <c r="Y762" i="6" a="1"/>
  <c r="Y762" i="6" s="1"/>
  <c r="X762" i="6" a="1"/>
  <c r="X762" i="6" s="1"/>
  <c r="W762" i="6" a="1"/>
  <c r="W762" i="6" s="1"/>
  <c r="V762" i="6" a="1"/>
  <c r="V762" i="6" s="1"/>
  <c r="U762" i="6" a="1"/>
  <c r="U762" i="6" s="1"/>
  <c r="T762" i="6"/>
  <c r="T762" i="6" a="1"/>
  <c r="S762" i="6" a="1"/>
  <c r="S762" i="6" s="1"/>
  <c r="R762" i="6" a="1"/>
  <c r="R762" i="6" s="1"/>
  <c r="Q762" i="6" a="1"/>
  <c r="Q762" i="6" s="1"/>
  <c r="P762" i="6" a="1"/>
  <c r="P762" i="6" s="1"/>
  <c r="O762" i="6" a="1"/>
  <c r="O762" i="6" s="1"/>
  <c r="N762" i="6" a="1"/>
  <c r="N762" i="6" s="1"/>
  <c r="M762" i="6" a="1"/>
  <c r="M762" i="6" s="1"/>
  <c r="L762" i="6"/>
  <c r="L762" i="6" a="1"/>
  <c r="K762" i="6" a="1"/>
  <c r="K762" i="6" s="1"/>
  <c r="AI761" i="6" a="1"/>
  <c r="AI761" i="6" s="1"/>
  <c r="AH761" i="6"/>
  <c r="AH761" i="6" a="1"/>
  <c r="AG761" i="6" a="1"/>
  <c r="AG761" i="6" s="1"/>
  <c r="AF761" i="6" a="1"/>
  <c r="AF761" i="6" s="1"/>
  <c r="AE761" i="6" a="1"/>
  <c r="AE761" i="6" s="1"/>
  <c r="AD761" i="6" a="1"/>
  <c r="AD761" i="6" s="1"/>
  <c r="AC761" i="6" a="1"/>
  <c r="AC761" i="6" s="1"/>
  <c r="AB761" i="6" a="1"/>
  <c r="AB761" i="6" s="1"/>
  <c r="AA761" i="6" a="1"/>
  <c r="AA761" i="6" s="1"/>
  <c r="Z761" i="6"/>
  <c r="Z761" i="6" a="1"/>
  <c r="Y761" i="6" a="1"/>
  <c r="Y761" i="6" s="1"/>
  <c r="X761" i="6" a="1"/>
  <c r="X761" i="6" s="1"/>
  <c r="W761" i="6" a="1"/>
  <c r="W761" i="6" s="1"/>
  <c r="V761" i="6" a="1"/>
  <c r="V761" i="6" s="1"/>
  <c r="U761" i="6" a="1"/>
  <c r="U761" i="6" s="1"/>
  <c r="T761" i="6" a="1"/>
  <c r="T761" i="6" s="1"/>
  <c r="S761" i="6" a="1"/>
  <c r="S761" i="6" s="1"/>
  <c r="R761" i="6"/>
  <c r="R761" i="6" a="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c r="AF760" i="6" a="1"/>
  <c r="AE760" i="6" a="1"/>
  <c r="AE760" i="6" s="1"/>
  <c r="AD760" i="6"/>
  <c r="AD760" i="6" a="1"/>
  <c r="AC760" i="6" a="1"/>
  <c r="AC760" i="6" s="1"/>
  <c r="AB760" i="6" a="1"/>
  <c r="AB760" i="6" s="1"/>
  <c r="AA760" i="6" a="1"/>
  <c r="AA760" i="6" s="1"/>
  <c r="Z760" i="6" a="1"/>
  <c r="Z760" i="6" s="1"/>
  <c r="Y760" i="6" a="1"/>
  <c r="Y760" i="6" s="1"/>
  <c r="X760" i="6"/>
  <c r="X760" i="6" a="1"/>
  <c r="W760" i="6" a="1"/>
  <c r="W760" i="6" s="1"/>
  <c r="V760" i="6" a="1"/>
  <c r="V760" i="6" s="1"/>
  <c r="U760" i="6" a="1"/>
  <c r="U760" i="6" s="1"/>
  <c r="T760" i="6" a="1"/>
  <c r="T760" i="6" s="1"/>
  <c r="S760" i="6" a="1"/>
  <c r="S760" i="6" s="1"/>
  <c r="R760" i="6" a="1"/>
  <c r="R760" i="6" s="1"/>
  <c r="Q760" i="6" a="1"/>
  <c r="Q760" i="6" s="1"/>
  <c r="P760" i="6"/>
  <c r="P760" i="6" a="1"/>
  <c r="O760" i="6" a="1"/>
  <c r="O760" i="6" s="1"/>
  <c r="N760" i="6" a="1"/>
  <c r="N760" i="6" s="1"/>
  <c r="M760" i="6" a="1"/>
  <c r="M760" i="6" s="1"/>
  <c r="L760" i="6"/>
  <c r="L760" i="6" a="1"/>
  <c r="K760" i="6" a="1"/>
  <c r="K760" i="6" s="1"/>
  <c r="AI759" i="6" a="1"/>
  <c r="AI759" i="6" s="1"/>
  <c r="AH759" i="6"/>
  <c r="AH759" i="6" a="1"/>
  <c r="AG759" i="6" a="1"/>
  <c r="AG759" i="6" s="1"/>
  <c r="AF759" i="6"/>
  <c r="AF759" i="6" a="1"/>
  <c r="AE759" i="6" a="1"/>
  <c r="AE759" i="6" s="1"/>
  <c r="AD759" i="6" a="1"/>
  <c r="AD759" i="6" s="1"/>
  <c r="AC759" i="6" a="1"/>
  <c r="AC759" i="6" s="1"/>
  <c r="AB759" i="6" a="1"/>
  <c r="AB759" i="6" s="1"/>
  <c r="AA759" i="6" a="1"/>
  <c r="AA759" i="6" s="1"/>
  <c r="Z759" i="6"/>
  <c r="Z759" i="6" a="1"/>
  <c r="Y759" i="6" a="1"/>
  <c r="Y759" i="6" s="1"/>
  <c r="X759" i="6"/>
  <c r="X759" i="6" a="1"/>
  <c r="W759" i="6" a="1"/>
  <c r="W759" i="6" s="1"/>
  <c r="V759" i="6" a="1"/>
  <c r="V759" i="6" s="1"/>
  <c r="U759" i="6" a="1"/>
  <c r="U759" i="6" s="1"/>
  <c r="T759" i="6" a="1"/>
  <c r="T759" i="6" s="1"/>
  <c r="S759" i="6" a="1"/>
  <c r="S759" i="6" s="1"/>
  <c r="R759" i="6"/>
  <c r="R759" i="6" a="1"/>
  <c r="Q759" i="6" a="1"/>
  <c r="Q759" i="6" s="1"/>
  <c r="P759" i="6"/>
  <c r="P759" i="6" a="1"/>
  <c r="O759" i="6" a="1"/>
  <c r="O759" i="6" s="1"/>
  <c r="N759" i="6" a="1"/>
  <c r="N759" i="6" s="1"/>
  <c r="M759" i="6" a="1"/>
  <c r="M759" i="6" s="1"/>
  <c r="L759" i="6" a="1"/>
  <c r="L759" i="6" s="1"/>
  <c r="K759" i="6" a="1"/>
  <c r="K759" i="6" s="1"/>
  <c r="AI758" i="6" a="1"/>
  <c r="AI758" i="6" s="1"/>
  <c r="AH758" i="6" a="1"/>
  <c r="AH758" i="6" s="1"/>
  <c r="AG758" i="6" a="1"/>
  <c r="AG758" i="6" s="1"/>
  <c r="AF758" i="6"/>
  <c r="AF758" i="6" a="1"/>
  <c r="AE758" i="6" a="1"/>
  <c r="AE758" i="6" s="1"/>
  <c r="AD758" i="6"/>
  <c r="AD758" i="6" a="1"/>
  <c r="AC758" i="6" a="1"/>
  <c r="AC758" i="6" s="1"/>
  <c r="AB758" i="6" a="1"/>
  <c r="AB758" i="6" s="1"/>
  <c r="AA758" i="6" a="1"/>
  <c r="AA758" i="6" s="1"/>
  <c r="Z758" i="6" a="1"/>
  <c r="Z758" i="6" s="1"/>
  <c r="Y758" i="6" a="1"/>
  <c r="Y758" i="6" s="1"/>
  <c r="X758" i="6"/>
  <c r="X758" i="6" a="1"/>
  <c r="W758" i="6" a="1"/>
  <c r="W758" i="6" s="1"/>
  <c r="V758" i="6" a="1"/>
  <c r="V758" i="6" s="1"/>
  <c r="U758" i="6" a="1"/>
  <c r="U758" i="6" s="1"/>
  <c r="T758" i="6"/>
  <c r="T758" i="6" a="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c r="AF757" i="6" a="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c r="T757" i="6" a="1"/>
  <c r="S757" i="6" a="1"/>
  <c r="S757" i="6" s="1"/>
  <c r="R757" i="6" a="1"/>
  <c r="R757" i="6" s="1"/>
  <c r="Q757" i="6" a="1"/>
  <c r="Q757" i="6" s="1"/>
  <c r="P757" i="6"/>
  <c r="P757" i="6" a="1"/>
  <c r="O757" i="6" a="1"/>
  <c r="O757" i="6" s="1"/>
  <c r="N757" i="6" a="1"/>
  <c r="N757" i="6" s="1"/>
  <c r="M757" i="6" a="1"/>
  <c r="M757" i="6" s="1"/>
  <c r="L757" i="6" a="1"/>
  <c r="L757" i="6" s="1"/>
  <c r="K757" i="6" a="1"/>
  <c r="K757" i="6" s="1"/>
  <c r="AI756" i="6" a="1"/>
  <c r="AI756" i="6" s="1"/>
  <c r="AH756" i="6" a="1"/>
  <c r="AH756" i="6" s="1"/>
  <c r="AG756" i="6" a="1"/>
  <c r="AG756" i="6" s="1"/>
  <c r="AF756" i="6"/>
  <c r="AF756" i="6" a="1"/>
  <c r="AE756" i="6" a="1"/>
  <c r="AE756" i="6" s="1"/>
  <c r="AD756" i="6" a="1"/>
  <c r="AD756" i="6" s="1"/>
  <c r="AC756" i="6" a="1"/>
  <c r="AC756" i="6" s="1"/>
  <c r="AB756" i="6"/>
  <c r="AB756" i="6" a="1"/>
  <c r="AA756" i="6" a="1"/>
  <c r="AA756" i="6" s="1"/>
  <c r="Z756" i="6" a="1"/>
  <c r="Z756" i="6" s="1"/>
  <c r="Y756" i="6" a="1"/>
  <c r="Y756" i="6" s="1"/>
  <c r="X756" i="6" a="1"/>
  <c r="X756" i="6" s="1"/>
  <c r="W756" i="6" a="1"/>
  <c r="W756" i="6" s="1"/>
  <c r="V756" i="6" a="1"/>
  <c r="V756" i="6" s="1"/>
  <c r="U756" i="6" a="1"/>
  <c r="U756" i="6" s="1"/>
  <c r="T756" i="6" a="1"/>
  <c r="T756" i="6" s="1"/>
  <c r="S756" i="6" a="1"/>
  <c r="S756" i="6" s="1"/>
  <c r="R756" i="6" a="1"/>
  <c r="R756" i="6" s="1"/>
  <c r="Q756" i="6" a="1"/>
  <c r="Q756" i="6" s="1"/>
  <c r="P756" i="6"/>
  <c r="P756" i="6" a="1"/>
  <c r="O756" i="6" a="1"/>
  <c r="O756" i="6" s="1"/>
  <c r="N756" i="6" a="1"/>
  <c r="N756" i="6" s="1"/>
  <c r="M756" i="6" a="1"/>
  <c r="M756" i="6" s="1"/>
  <c r="L756" i="6"/>
  <c r="L756" i="6" a="1"/>
  <c r="K756" i="6" a="1"/>
  <c r="K756" i="6" s="1"/>
  <c r="AI755" i="6" a="1"/>
  <c r="AI755" i="6" s="1"/>
  <c r="AH755" i="6" a="1"/>
  <c r="AH755" i="6" s="1"/>
  <c r="AG755" i="6" a="1"/>
  <c r="AG755" i="6" s="1"/>
  <c r="AF755" i="6" a="1"/>
  <c r="AF755" i="6" s="1"/>
  <c r="AE755" i="6" a="1"/>
  <c r="AE755" i="6" s="1"/>
  <c r="AD755" i="6" a="1"/>
  <c r="AD755" i="6" s="1"/>
  <c r="AC755" i="6" a="1"/>
  <c r="AC755" i="6" s="1"/>
  <c r="AB755" i="6"/>
  <c r="AB755" i="6" a="1"/>
  <c r="AA755" i="6" a="1"/>
  <c r="AA755" i="6" s="1"/>
  <c r="Z755" i="6" a="1"/>
  <c r="Z755" i="6" s="1"/>
  <c r="Y755" i="6" a="1"/>
  <c r="Y755" i="6" s="1"/>
  <c r="X755" i="6"/>
  <c r="X755" i="6" a="1"/>
  <c r="W755" i="6" a="1"/>
  <c r="W755" i="6" s="1"/>
  <c r="V755" i="6" a="1"/>
  <c r="V755" i="6" s="1"/>
  <c r="U755" i="6" a="1"/>
  <c r="U755" i="6" s="1"/>
  <c r="T755" i="6" a="1"/>
  <c r="T755" i="6" s="1"/>
  <c r="S755" i="6" a="1"/>
  <c r="S755" i="6" s="1"/>
  <c r="R755" i="6" a="1"/>
  <c r="R755" i="6" s="1"/>
  <c r="Q755" i="6" a="1"/>
  <c r="Q755" i="6" s="1"/>
  <c r="P755" i="6" a="1"/>
  <c r="P755" i="6" s="1"/>
  <c r="O755" i="6" a="1"/>
  <c r="O755" i="6" s="1"/>
  <c r="N755" i="6" a="1"/>
  <c r="N755" i="6" s="1"/>
  <c r="M755" i="6" a="1"/>
  <c r="M755" i="6" s="1"/>
  <c r="L755" i="6"/>
  <c r="L755" i="6" a="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c r="X754" i="6" a="1"/>
  <c r="W754" i="6" a="1"/>
  <c r="W754" i="6" s="1"/>
  <c r="V754" i="6" a="1"/>
  <c r="V754" i="6" s="1"/>
  <c r="U754" i="6" a="1"/>
  <c r="U754" i="6" s="1"/>
  <c r="T754" i="6"/>
  <c r="T754" i="6" a="1"/>
  <c r="S754" i="6" a="1"/>
  <c r="S754" i="6" s="1"/>
  <c r="R754" i="6" a="1"/>
  <c r="R754" i="6" s="1"/>
  <c r="Q754" i="6" a="1"/>
  <c r="Q754" i="6" s="1"/>
  <c r="P754" i="6" a="1"/>
  <c r="P754" i="6" s="1"/>
  <c r="O754" i="6" a="1"/>
  <c r="O754" i="6" s="1"/>
  <c r="N754" i="6" a="1"/>
  <c r="N754" i="6" s="1"/>
  <c r="M754" i="6" a="1"/>
  <c r="M754" i="6" s="1"/>
  <c r="L754" i="6" a="1"/>
  <c r="L754" i="6" s="1"/>
  <c r="K754" i="6" a="1"/>
  <c r="K754" i="6" s="1"/>
  <c r="AI753" i="6" a="1"/>
  <c r="AI753" i="6" s="1"/>
  <c r="AH753" i="6" a="1"/>
  <c r="AH753" i="6" s="1"/>
  <c r="AG753" i="6" a="1"/>
  <c r="AG753" i="6" s="1"/>
  <c r="AF753" i="6"/>
  <c r="AF753" i="6" a="1"/>
  <c r="AE753" i="6" a="1"/>
  <c r="AE753" i="6" s="1"/>
  <c r="AD753" i="6" a="1"/>
  <c r="AD753" i="6" s="1"/>
  <c r="AC753" i="6" a="1"/>
  <c r="AC753" i="6" s="1"/>
  <c r="AB753" i="6" a="1"/>
  <c r="AB753" i="6" s="1"/>
  <c r="AA753" i="6" a="1"/>
  <c r="AA753" i="6" s="1"/>
  <c r="Z753" i="6" a="1"/>
  <c r="Z753" i="6" s="1"/>
  <c r="Y753" i="6" a="1"/>
  <c r="Y753" i="6" s="1"/>
  <c r="X753" i="6" a="1"/>
  <c r="X753" i="6" s="1"/>
  <c r="W753" i="6" a="1"/>
  <c r="W753" i="6" s="1"/>
  <c r="V753" i="6" a="1"/>
  <c r="V753" i="6" s="1"/>
  <c r="U753" i="6" a="1"/>
  <c r="U753" i="6" s="1"/>
  <c r="T753" i="6"/>
  <c r="T753" i="6" a="1"/>
  <c r="S753" i="6" a="1"/>
  <c r="S753" i="6" s="1"/>
  <c r="R753" i="6" a="1"/>
  <c r="R753" i="6" s="1"/>
  <c r="Q753" i="6" a="1"/>
  <c r="Q753" i="6" s="1"/>
  <c r="P753" i="6"/>
  <c r="P753" i="6" a="1"/>
  <c r="O753" i="6" a="1"/>
  <c r="O753" i="6" s="1"/>
  <c r="N753" i="6" a="1"/>
  <c r="N753" i="6" s="1"/>
  <c r="M753" i="6" a="1"/>
  <c r="M753" i="6" s="1"/>
  <c r="L753" i="6" a="1"/>
  <c r="L753" i="6" s="1"/>
  <c r="K753" i="6" a="1"/>
  <c r="K753" i="6" s="1"/>
  <c r="AI752" i="6" a="1"/>
  <c r="AI752" i="6" s="1"/>
  <c r="AH752" i="6" a="1"/>
  <c r="AH752" i="6" s="1"/>
  <c r="AG752" i="6" a="1"/>
  <c r="AG752" i="6" s="1"/>
  <c r="AF752" i="6"/>
  <c r="AF752" i="6" a="1"/>
  <c r="AE752" i="6" a="1"/>
  <c r="AE752" i="6" s="1"/>
  <c r="AD752" i="6" a="1"/>
  <c r="AD752" i="6" s="1"/>
  <c r="AC752" i="6" a="1"/>
  <c r="AC752" i="6" s="1"/>
  <c r="AB752" i="6"/>
  <c r="AB752" i="6" a="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c r="P752" i="6" a="1"/>
  <c r="O752" i="6" a="1"/>
  <c r="O752" i="6" s="1"/>
  <c r="N752" i="6" a="1"/>
  <c r="N752" i="6" s="1"/>
  <c r="M752" i="6" a="1"/>
  <c r="M752" i="6" s="1"/>
  <c r="L752" i="6"/>
  <c r="L752" i="6" a="1"/>
  <c r="K752" i="6" a="1"/>
  <c r="K752" i="6" s="1"/>
  <c r="AI751" i="6" a="1"/>
  <c r="AI751" i="6" s="1"/>
  <c r="AH751" i="6" a="1"/>
  <c r="AH751" i="6" s="1"/>
  <c r="AG751" i="6" a="1"/>
  <c r="AG751" i="6" s="1"/>
  <c r="AF751" i="6" a="1"/>
  <c r="AF751" i="6" s="1"/>
  <c r="AE751" i="6" a="1"/>
  <c r="AE751" i="6" s="1"/>
  <c r="AD751" i="6" a="1"/>
  <c r="AD751" i="6" s="1"/>
  <c r="AC751" i="6" a="1"/>
  <c r="AC751" i="6" s="1"/>
  <c r="AB751" i="6"/>
  <c r="AB751" i="6" a="1"/>
  <c r="AA751" i="6" a="1"/>
  <c r="AA751" i="6" s="1"/>
  <c r="Z751" i="6" a="1"/>
  <c r="Z751" i="6" s="1"/>
  <c r="Y751" i="6" a="1"/>
  <c r="Y751" i="6" s="1"/>
  <c r="X751" i="6"/>
  <c r="X751" i="6" a="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c r="L751" i="6" a="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c r="X750" i="6" a="1"/>
  <c r="W750" i="6" a="1"/>
  <c r="W750" i="6" s="1"/>
  <c r="V750" i="6" a="1"/>
  <c r="V750" i="6" s="1"/>
  <c r="U750" i="6" a="1"/>
  <c r="U750" i="6" s="1"/>
  <c r="T750" i="6"/>
  <c r="T750" i="6" a="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c r="AF749" i="6" a="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a="1"/>
  <c r="U749" i="6" s="1"/>
  <c r="T749" i="6"/>
  <c r="T749" i="6" a="1"/>
  <c r="S749" i="6" a="1"/>
  <c r="S749" i="6" s="1"/>
  <c r="R749" i="6" a="1"/>
  <c r="R749" i="6" s="1"/>
  <c r="Q749" i="6" a="1"/>
  <c r="Q749" i="6" s="1"/>
  <c r="P749" i="6"/>
  <c r="P749" i="6" a="1"/>
  <c r="O749" i="6" a="1"/>
  <c r="O749" i="6" s="1"/>
  <c r="N749" i="6" a="1"/>
  <c r="N749" i="6" s="1"/>
  <c r="M749" i="6" a="1"/>
  <c r="M749" i="6" s="1"/>
  <c r="L749" i="6" a="1"/>
  <c r="L749" i="6" s="1"/>
  <c r="K749" i="6" a="1"/>
  <c r="K749" i="6" s="1"/>
  <c r="AI748" i="6" a="1"/>
  <c r="AI748" i="6" s="1"/>
  <c r="AH748" i="6" a="1"/>
  <c r="AH748" i="6" s="1"/>
  <c r="AG748" i="6" a="1"/>
  <c r="AG748" i="6" s="1"/>
  <c r="AF748" i="6"/>
  <c r="AF748" i="6" a="1"/>
  <c r="AE748" i="6" a="1"/>
  <c r="AE748" i="6" s="1"/>
  <c r="AD748" i="6" a="1"/>
  <c r="AD748" i="6" s="1"/>
  <c r="AC748" i="6" a="1"/>
  <c r="AC748" i="6" s="1"/>
  <c r="AB748" i="6"/>
  <c r="AB748" i="6" a="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c r="P748" i="6" a="1"/>
  <c r="O748" i="6" a="1"/>
  <c r="O748" i="6" s="1"/>
  <c r="N748" i="6" a="1"/>
  <c r="N748" i="6" s="1"/>
  <c r="M748" i="6" a="1"/>
  <c r="M748" i="6" s="1"/>
  <c r="L748" i="6"/>
  <c r="L748" i="6" a="1"/>
  <c r="K748" i="6" a="1"/>
  <c r="K748" i="6" s="1"/>
  <c r="AI747" i="6" a="1"/>
  <c r="AI747" i="6" s="1"/>
  <c r="AH747" i="6" a="1"/>
  <c r="AH747" i="6" s="1"/>
  <c r="AG747" i="6" a="1"/>
  <c r="AG747" i="6" s="1"/>
  <c r="AF747" i="6" a="1"/>
  <c r="AF747" i="6" s="1"/>
  <c r="AE747" i="6" a="1"/>
  <c r="AE747" i="6" s="1"/>
  <c r="AD747" i="6" a="1"/>
  <c r="AD747" i="6" s="1"/>
  <c r="AC747" i="6" a="1"/>
  <c r="AC747" i="6" s="1"/>
  <c r="AB747" i="6"/>
  <c r="AB747" i="6" a="1"/>
  <c r="AA747" i="6" a="1"/>
  <c r="AA747" i="6" s="1"/>
  <c r="Z747" i="6" a="1"/>
  <c r="Z747" i="6" s="1"/>
  <c r="Y747" i="6" a="1"/>
  <c r="Y747" i="6" s="1"/>
  <c r="X747" i="6"/>
  <c r="X747" i="6" a="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c r="L747" i="6" a="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c r="X746" i="6" a="1"/>
  <c r="W746" i="6" a="1"/>
  <c r="W746" i="6" s="1"/>
  <c r="V746" i="6" a="1"/>
  <c r="V746" i="6" s="1"/>
  <c r="U746" i="6" a="1"/>
  <c r="U746" i="6" s="1"/>
  <c r="T746" i="6"/>
  <c r="T746" i="6" a="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c r="AF745" i="6" a="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c r="T745" i="6" a="1"/>
  <c r="S745" i="6" a="1"/>
  <c r="S745" i="6" s="1"/>
  <c r="R745" i="6" a="1"/>
  <c r="R745" i="6" s="1"/>
  <c r="Q745" i="6" a="1"/>
  <c r="Q745" i="6" s="1"/>
  <c r="P745" i="6"/>
  <c r="P745" i="6" a="1"/>
  <c r="O745" i="6" a="1"/>
  <c r="O745" i="6" s="1"/>
  <c r="N745" i="6" a="1"/>
  <c r="N745" i="6" s="1"/>
  <c r="M745" i="6" a="1"/>
  <c r="M745" i="6" s="1"/>
  <c r="L745" i="6" a="1"/>
  <c r="L745" i="6" s="1"/>
  <c r="K745" i="6" a="1"/>
  <c r="K745" i="6" s="1"/>
  <c r="AI744" i="6" a="1"/>
  <c r="AI744" i="6" s="1"/>
  <c r="AH744" i="6" a="1"/>
  <c r="AH744" i="6" s="1"/>
  <c r="AG744" i="6" a="1"/>
  <c r="AG744" i="6" s="1"/>
  <c r="AF744" i="6"/>
  <c r="AF744" i="6" a="1"/>
  <c r="AE744" i="6" a="1"/>
  <c r="AE744" i="6" s="1"/>
  <c r="AD744" i="6" a="1"/>
  <c r="AD744" i="6" s="1"/>
  <c r="AC744" i="6" a="1"/>
  <c r="AC744" i="6" s="1"/>
  <c r="AB744" i="6"/>
  <c r="AB744" i="6" a="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c r="P744" i="6" a="1"/>
  <c r="O744" i="6" a="1"/>
  <c r="O744" i="6" s="1"/>
  <c r="N744" i="6" a="1"/>
  <c r="N744" i="6" s="1"/>
  <c r="M744" i="6" a="1"/>
  <c r="M744" i="6" s="1"/>
  <c r="L744" i="6"/>
  <c r="L744" i="6" a="1"/>
  <c r="K744" i="6" a="1"/>
  <c r="K744" i="6" s="1"/>
  <c r="AI743" i="6" a="1"/>
  <c r="AI743" i="6" s="1"/>
  <c r="AH743" i="6" a="1"/>
  <c r="AH743" i="6" s="1"/>
  <c r="AG743" i="6" a="1"/>
  <c r="AG743" i="6" s="1"/>
  <c r="AF743" i="6" a="1"/>
  <c r="AF743" i="6" s="1"/>
  <c r="AE743" i="6" a="1"/>
  <c r="AE743" i="6" s="1"/>
  <c r="AD743" i="6" a="1"/>
  <c r="AD743" i="6" s="1"/>
  <c r="AC743" i="6" a="1"/>
  <c r="AC743" i="6" s="1"/>
  <c r="AB743" i="6"/>
  <c r="AB743" i="6" a="1"/>
  <c r="AA743" i="6" a="1"/>
  <c r="AA743" i="6" s="1"/>
  <c r="Z743" i="6" a="1"/>
  <c r="Z743" i="6" s="1"/>
  <c r="Y743" i="6" a="1"/>
  <c r="Y743" i="6" s="1"/>
  <c r="X743" i="6"/>
  <c r="X743" i="6" a="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c r="L743" i="6" a="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c r="X742" i="6" a="1"/>
  <c r="W742" i="6" a="1"/>
  <c r="W742" i="6" s="1"/>
  <c r="V742" i="6" a="1"/>
  <c r="V742" i="6" s="1"/>
  <c r="U742" i="6" a="1"/>
  <c r="U742" i="6" s="1"/>
  <c r="T742" i="6"/>
  <c r="T742" i="6" a="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c r="AF741" i="6" a="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c r="T741" i="6" a="1"/>
  <c r="S741" i="6" a="1"/>
  <c r="S741" i="6" s="1"/>
  <c r="R741" i="6" a="1"/>
  <c r="R741" i="6" s="1"/>
  <c r="Q741" i="6" a="1"/>
  <c r="Q741" i="6" s="1"/>
  <c r="P741" i="6"/>
  <c r="P741" i="6" a="1"/>
  <c r="O741" i="6" a="1"/>
  <c r="O741" i="6" s="1"/>
  <c r="N741" i="6" a="1"/>
  <c r="N741" i="6" s="1"/>
  <c r="M741" i="6" a="1"/>
  <c r="M741" i="6" s="1"/>
  <c r="L741" i="6" a="1"/>
  <c r="L741" i="6" s="1"/>
  <c r="K741" i="6" a="1"/>
  <c r="K741" i="6" s="1"/>
  <c r="AI740" i="6" a="1"/>
  <c r="AI740" i="6" s="1"/>
  <c r="AH740" i="6" a="1"/>
  <c r="AH740" i="6" s="1"/>
  <c r="AG740" i="6" a="1"/>
  <c r="AG740" i="6" s="1"/>
  <c r="AF740" i="6"/>
  <c r="AF740" i="6" a="1"/>
  <c r="AE740" i="6" a="1"/>
  <c r="AE740" i="6" s="1"/>
  <c r="AD740" i="6" a="1"/>
  <c r="AD740" i="6" s="1"/>
  <c r="AC740" i="6" a="1"/>
  <c r="AC740" i="6" s="1"/>
  <c r="AB740" i="6"/>
  <c r="AB740" i="6" a="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c r="P740" i="6" a="1"/>
  <c r="O740" i="6" a="1"/>
  <c r="O740" i="6" s="1"/>
  <c r="N740" i="6" a="1"/>
  <c r="N740" i="6" s="1"/>
  <c r="M740" i="6" a="1"/>
  <c r="M740" i="6" s="1"/>
  <c r="L740" i="6"/>
  <c r="L740" i="6" a="1"/>
  <c r="K740" i="6" a="1"/>
  <c r="K740" i="6" s="1"/>
  <c r="AI739" i="6" a="1"/>
  <c r="AI739" i="6" s="1"/>
  <c r="AH739" i="6" a="1"/>
  <c r="AH739" i="6" s="1"/>
  <c r="AG739" i="6" a="1"/>
  <c r="AG739" i="6" s="1"/>
  <c r="AF739" i="6" a="1"/>
  <c r="AF739" i="6" s="1"/>
  <c r="AE739" i="6" a="1"/>
  <c r="AE739" i="6" s="1"/>
  <c r="AD739" i="6" a="1"/>
  <c r="AD739" i="6" s="1"/>
  <c r="AC739" i="6" a="1"/>
  <c r="AC739" i="6" s="1"/>
  <c r="AB739" i="6"/>
  <c r="AB739" i="6" a="1"/>
  <c r="AA739" i="6" a="1"/>
  <c r="AA739" i="6" s="1"/>
  <c r="Z739" i="6" a="1"/>
  <c r="Z739" i="6" s="1"/>
  <c r="Y739" i="6" a="1"/>
  <c r="Y739" i="6" s="1"/>
  <c r="X739" i="6"/>
  <c r="X739" i="6" a="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c r="L739" i="6" a="1"/>
  <c r="K739" i="6" a="1"/>
  <c r="K739" i="6" s="1"/>
  <c r="AI738" i="6" a="1"/>
  <c r="AI738" i="6" s="1"/>
  <c r="AH738" i="6" a="1"/>
  <c r="AH738" i="6" s="1"/>
  <c r="AG738" i="6" a="1"/>
  <c r="AG738" i="6" s="1"/>
  <c r="AF738" i="6" a="1"/>
  <c r="AF738" i="6" s="1"/>
  <c r="AE738" i="6" a="1"/>
  <c r="AE738" i="6" s="1"/>
  <c r="AD738" i="6" a="1"/>
  <c r="AD738" i="6" s="1"/>
  <c r="AC738" i="6" a="1"/>
  <c r="AC738" i="6" s="1"/>
  <c r="AB738" i="6" a="1"/>
  <c r="AB738" i="6" s="1"/>
  <c r="AA738" i="6" a="1"/>
  <c r="AA738" i="6" s="1"/>
  <c r="Z738" i="6" a="1"/>
  <c r="Z738" i="6" s="1"/>
  <c r="Y738" i="6" a="1"/>
  <c r="Y738" i="6" s="1"/>
  <c r="X738" i="6"/>
  <c r="X738" i="6" a="1"/>
  <c r="W738" i="6" a="1"/>
  <c r="W738" i="6" s="1"/>
  <c r="V738" i="6" a="1"/>
  <c r="V738" i="6" s="1"/>
  <c r="U738" i="6" a="1"/>
  <c r="U738" i="6" s="1"/>
  <c r="T738" i="6"/>
  <c r="T738" i="6" a="1"/>
  <c r="S738" i="6" a="1"/>
  <c r="S738" i="6" s="1"/>
  <c r="R738" i="6" a="1"/>
  <c r="R738" i="6" s="1"/>
  <c r="Q738" i="6" a="1"/>
  <c r="Q738" i="6" s="1"/>
  <c r="P738" i="6" a="1"/>
  <c r="P738" i="6" s="1"/>
  <c r="O738" i="6" a="1"/>
  <c r="O738" i="6" s="1"/>
  <c r="N738" i="6" a="1"/>
  <c r="N738" i="6" s="1"/>
  <c r="M738" i="6" a="1"/>
  <c r="M738" i="6" s="1"/>
  <c r="L738" i="6" a="1"/>
  <c r="L738" i="6" s="1"/>
  <c r="K738" i="6" a="1"/>
  <c r="K738" i="6" s="1"/>
  <c r="AI737" i="6" a="1"/>
  <c r="AI737" i="6" s="1"/>
  <c r="AH737" i="6" a="1"/>
  <c r="AH737" i="6" s="1"/>
  <c r="AG737" i="6" a="1"/>
  <c r="AG737" i="6" s="1"/>
  <c r="AF737" i="6"/>
  <c r="AF737" i="6" a="1"/>
  <c r="AE737" i="6" a="1"/>
  <c r="AE737" i="6" s="1"/>
  <c r="AD737" i="6" a="1"/>
  <c r="AD737" i="6" s="1"/>
  <c r="AC737" i="6" a="1"/>
  <c r="AC737" i="6" s="1"/>
  <c r="AB737" i="6" a="1"/>
  <c r="AB737" i="6" s="1"/>
  <c r="AA737" i="6" a="1"/>
  <c r="AA737" i="6" s="1"/>
  <c r="Z737" i="6" a="1"/>
  <c r="Z737" i="6" s="1"/>
  <c r="Y737" i="6" a="1"/>
  <c r="Y737" i="6" s="1"/>
  <c r="X737" i="6" a="1"/>
  <c r="X737" i="6" s="1"/>
  <c r="W737" i="6" a="1"/>
  <c r="W737" i="6" s="1"/>
  <c r="V737" i="6" a="1"/>
  <c r="V737" i="6" s="1"/>
  <c r="U737" i="6" a="1"/>
  <c r="U737" i="6" s="1"/>
  <c r="T737" i="6"/>
  <c r="T737" i="6" a="1"/>
  <c r="S737" i="6" a="1"/>
  <c r="S737" i="6" s="1"/>
  <c r="R737" i="6" a="1"/>
  <c r="R737" i="6" s="1"/>
  <c r="Q737" i="6" a="1"/>
  <c r="Q737" i="6" s="1"/>
  <c r="P737" i="6"/>
  <c r="P737" i="6" a="1"/>
  <c r="O737" i="6" a="1"/>
  <c r="O737" i="6" s="1"/>
  <c r="N737" i="6" a="1"/>
  <c r="N737" i="6" s="1"/>
  <c r="M737" i="6" a="1"/>
  <c r="M737" i="6" s="1"/>
  <c r="L737" i="6" a="1"/>
  <c r="L737" i="6" s="1"/>
  <c r="K737" i="6" a="1"/>
  <c r="K737" i="6" s="1"/>
  <c r="AI736" i="6" a="1"/>
  <c r="AI736" i="6" s="1"/>
  <c r="AH736" i="6" a="1"/>
  <c r="AH736" i="6" s="1"/>
  <c r="AG736" i="6" a="1"/>
  <c r="AG736" i="6" s="1"/>
  <c r="AF736" i="6"/>
  <c r="AF736" i="6" a="1"/>
  <c r="AE736" i="6" a="1"/>
  <c r="AE736" i="6" s="1"/>
  <c r="AD736" i="6" a="1"/>
  <c r="AD736" i="6" s="1"/>
  <c r="AC736" i="6" a="1"/>
  <c r="AC736" i="6" s="1"/>
  <c r="AB736" i="6"/>
  <c r="AB736" i="6" a="1"/>
  <c r="AA736" i="6" a="1"/>
  <c r="AA736" i="6" s="1"/>
  <c r="Z736" i="6" a="1"/>
  <c r="Z736" i="6" s="1"/>
  <c r="Y736" i="6" a="1"/>
  <c r="Y736" i="6" s="1"/>
  <c r="X736" i="6" a="1"/>
  <c r="X736" i="6" s="1"/>
  <c r="W736" i="6" a="1"/>
  <c r="W736" i="6" s="1"/>
  <c r="V736" i="6" a="1"/>
  <c r="V736" i="6" s="1"/>
  <c r="U736" i="6" a="1"/>
  <c r="U736" i="6" s="1"/>
  <c r="T736" i="6" a="1"/>
  <c r="T736" i="6" s="1"/>
  <c r="S736" i="6" a="1"/>
  <c r="S736" i="6" s="1"/>
  <c r="R736" i="6" a="1"/>
  <c r="R736" i="6" s="1"/>
  <c r="Q736" i="6" a="1"/>
  <c r="Q736" i="6" s="1"/>
  <c r="P736" i="6"/>
  <c r="P736" i="6" a="1"/>
  <c r="O736" i="6" a="1"/>
  <c r="O736" i="6" s="1"/>
  <c r="N736" i="6" a="1"/>
  <c r="N736" i="6" s="1"/>
  <c r="M736" i="6" a="1"/>
  <c r="M736" i="6" s="1"/>
  <c r="L736" i="6"/>
  <c r="L736" i="6" a="1"/>
  <c r="K736" i="6" a="1"/>
  <c r="K736" i="6" s="1"/>
  <c r="AI735" i="6" a="1"/>
  <c r="AI735" i="6" s="1"/>
  <c r="AH735" i="6" a="1"/>
  <c r="AH735" i="6" s="1"/>
  <c r="AG735" i="6" a="1"/>
  <c r="AG735" i="6" s="1"/>
  <c r="AF735" i="6" a="1"/>
  <c r="AF735" i="6" s="1"/>
  <c r="AE735" i="6" a="1"/>
  <c r="AE735" i="6" s="1"/>
  <c r="AD735" i="6" a="1"/>
  <c r="AD735" i="6" s="1"/>
  <c r="AC735" i="6" a="1"/>
  <c r="AC735" i="6" s="1"/>
  <c r="AB735" i="6"/>
  <c r="AB735" i="6" a="1"/>
  <c r="AA735" i="6" a="1"/>
  <c r="AA735" i="6" s="1"/>
  <c r="Z735" i="6" a="1"/>
  <c r="Z735" i="6" s="1"/>
  <c r="Y735" i="6" a="1"/>
  <c r="Y735" i="6" s="1"/>
  <c r="X735" i="6"/>
  <c r="X735" i="6" a="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c r="L735" i="6" a="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a="1"/>
  <c r="Y734" i="6" s="1"/>
  <c r="X734" i="6"/>
  <c r="X734" i="6" a="1"/>
  <c r="W734" i="6" a="1"/>
  <c r="W734" i="6" s="1"/>
  <c r="V734" i="6" a="1"/>
  <c r="V734" i="6" s="1"/>
  <c r="U734" i="6" a="1"/>
  <c r="U734" i="6" s="1"/>
  <c r="T734" i="6"/>
  <c r="T734" i="6" a="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c r="AF733" i="6" a="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a="1"/>
  <c r="U733" i="6" s="1"/>
  <c r="T733" i="6"/>
  <c r="T733" i="6" a="1"/>
  <c r="S733" i="6" a="1"/>
  <c r="S733" i="6" s="1"/>
  <c r="R733" i="6" a="1"/>
  <c r="R733" i="6" s="1"/>
  <c r="Q733" i="6" a="1"/>
  <c r="Q733" i="6" s="1"/>
  <c r="P733" i="6"/>
  <c r="P733" i="6" a="1"/>
  <c r="O733" i="6" a="1"/>
  <c r="O733" i="6" s="1"/>
  <c r="N733" i="6" a="1"/>
  <c r="N733" i="6" s="1"/>
  <c r="M733" i="6" a="1"/>
  <c r="M733" i="6" s="1"/>
  <c r="L733" i="6" a="1"/>
  <c r="L733" i="6" s="1"/>
  <c r="K733" i="6" a="1"/>
  <c r="K733" i="6" s="1"/>
  <c r="AI732" i="6" a="1"/>
  <c r="AI732" i="6" s="1"/>
  <c r="AH732" i="6" a="1"/>
  <c r="AH732" i="6" s="1"/>
  <c r="AG732" i="6" a="1"/>
  <c r="AG732" i="6" s="1"/>
  <c r="AF732" i="6"/>
  <c r="AF732" i="6" a="1"/>
  <c r="AE732" i="6" a="1"/>
  <c r="AE732" i="6" s="1"/>
  <c r="AD732" i="6" a="1"/>
  <c r="AD732" i="6" s="1"/>
  <c r="AC732" i="6" a="1"/>
  <c r="AC732" i="6" s="1"/>
  <c r="AB732" i="6"/>
  <c r="AB732" i="6" a="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c r="P732" i="6" a="1"/>
  <c r="O732" i="6" a="1"/>
  <c r="O732" i="6" s="1"/>
  <c r="N732" i="6" a="1"/>
  <c r="N732" i="6" s="1"/>
  <c r="M732" i="6" a="1"/>
  <c r="M732" i="6" s="1"/>
  <c r="L732" i="6"/>
  <c r="L732" i="6" a="1"/>
  <c r="K732" i="6" a="1"/>
  <c r="K732" i="6" s="1"/>
  <c r="AI731" i="6" a="1"/>
  <c r="AI731" i="6" s="1"/>
  <c r="AH731" i="6" a="1"/>
  <c r="AH731" i="6" s="1"/>
  <c r="AG731" i="6" a="1"/>
  <c r="AG731" i="6" s="1"/>
  <c r="AF731" i="6" a="1"/>
  <c r="AF731" i="6" s="1"/>
  <c r="AE731" i="6" a="1"/>
  <c r="AE731" i="6" s="1"/>
  <c r="AD731" i="6" a="1"/>
  <c r="AD731" i="6" s="1"/>
  <c r="AC731" i="6" a="1"/>
  <c r="AC731" i="6" s="1"/>
  <c r="AB731" i="6"/>
  <c r="AB731" i="6" a="1"/>
  <c r="AA731" i="6" a="1"/>
  <c r="AA731" i="6" s="1"/>
  <c r="Z731" i="6" a="1"/>
  <c r="Z731" i="6" s="1"/>
  <c r="Y731" i="6" a="1"/>
  <c r="Y731" i="6" s="1"/>
  <c r="X731" i="6"/>
  <c r="X731" i="6" a="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c r="L731" i="6" a="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a="1"/>
  <c r="Y730" i="6" s="1"/>
  <c r="X730" i="6"/>
  <c r="X730" i="6" a="1"/>
  <c r="W730" i="6" a="1"/>
  <c r="W730" i="6" s="1"/>
  <c r="V730" i="6" a="1"/>
  <c r="V730" i="6" s="1"/>
  <c r="U730" i="6" a="1"/>
  <c r="U730" i="6" s="1"/>
  <c r="T730" i="6"/>
  <c r="T730" i="6" a="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c r="AF729" i="6" a="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a="1"/>
  <c r="U729" i="6" s="1"/>
  <c r="T729" i="6"/>
  <c r="T729" i="6" a="1"/>
  <c r="S729" i="6" a="1"/>
  <c r="S729" i="6" s="1"/>
  <c r="R729" i="6" a="1"/>
  <c r="R729" i="6" s="1"/>
  <c r="Q729" i="6" a="1"/>
  <c r="Q729" i="6" s="1"/>
  <c r="P729" i="6"/>
  <c r="P729" i="6" a="1"/>
  <c r="O729" i="6" a="1"/>
  <c r="O729" i="6" s="1"/>
  <c r="N729" i="6" a="1"/>
  <c r="N729" i="6" s="1"/>
  <c r="M729" i="6" a="1"/>
  <c r="M729" i="6" s="1"/>
  <c r="L729" i="6" a="1"/>
  <c r="L729" i="6" s="1"/>
  <c r="K729" i="6" a="1"/>
  <c r="K729" i="6" s="1"/>
  <c r="AI728" i="6" a="1"/>
  <c r="AI728" i="6" s="1"/>
  <c r="AH728" i="6" a="1"/>
  <c r="AH728" i="6" s="1"/>
  <c r="AG728" i="6" a="1"/>
  <c r="AG728" i="6" s="1"/>
  <c r="AF728" i="6"/>
  <c r="AF728" i="6" a="1"/>
  <c r="AE728" i="6" a="1"/>
  <c r="AE728" i="6" s="1"/>
  <c r="AD728" i="6" a="1"/>
  <c r="AD728" i="6" s="1"/>
  <c r="AC728" i="6" a="1"/>
  <c r="AC728" i="6" s="1"/>
  <c r="AB728" i="6"/>
  <c r="AB728" i="6" a="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c r="P728" i="6" a="1"/>
  <c r="O728" i="6" a="1"/>
  <c r="O728" i="6" s="1"/>
  <c r="N728" i="6" a="1"/>
  <c r="N728" i="6" s="1"/>
  <c r="M728" i="6" a="1"/>
  <c r="M728" i="6" s="1"/>
  <c r="L728" i="6"/>
  <c r="L728" i="6" a="1"/>
  <c r="K728" i="6" a="1"/>
  <c r="K728" i="6" s="1"/>
  <c r="AI727" i="6" a="1"/>
  <c r="AI727" i="6" s="1"/>
  <c r="AH727" i="6" a="1"/>
  <c r="AH727" i="6" s="1"/>
  <c r="AG727" i="6" a="1"/>
  <c r="AG727" i="6" s="1"/>
  <c r="AF727" i="6" a="1"/>
  <c r="AF727" i="6" s="1"/>
  <c r="AE727" i="6" a="1"/>
  <c r="AE727" i="6" s="1"/>
  <c r="AD727" i="6" a="1"/>
  <c r="AD727" i="6" s="1"/>
  <c r="AC727" i="6" a="1"/>
  <c r="AC727" i="6" s="1"/>
  <c r="AB727" i="6"/>
  <c r="AB727" i="6" a="1"/>
  <c r="AA727" i="6" a="1"/>
  <c r="AA727" i="6" s="1"/>
  <c r="Z727" i="6" a="1"/>
  <c r="Z727" i="6" s="1"/>
  <c r="Y727" i="6" a="1"/>
  <c r="Y727" i="6" s="1"/>
  <c r="X727" i="6"/>
  <c r="X727" i="6" a="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c r="L727" i="6" a="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a="1"/>
  <c r="Y726" i="6" s="1"/>
  <c r="X726" i="6"/>
  <c r="X726" i="6" a="1"/>
  <c r="W726" i="6" a="1"/>
  <c r="W726" i="6" s="1"/>
  <c r="V726" i="6" a="1"/>
  <c r="V726" i="6" s="1"/>
  <c r="U726" i="6" a="1"/>
  <c r="U726" i="6" s="1"/>
  <c r="T726" i="6"/>
  <c r="T726" i="6" a="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c r="AF725" i="6" a="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a="1"/>
  <c r="U725" i="6" s="1"/>
  <c r="T725" i="6"/>
  <c r="T725" i="6" a="1"/>
  <c r="S725" i="6" a="1"/>
  <c r="S725" i="6" s="1"/>
  <c r="R725" i="6" a="1"/>
  <c r="R725" i="6" s="1"/>
  <c r="Q725" i="6" a="1"/>
  <c r="Q725" i="6" s="1"/>
  <c r="P725" i="6"/>
  <c r="P725" i="6" a="1"/>
  <c r="O725" i="6" a="1"/>
  <c r="O725" i="6" s="1"/>
  <c r="N725" i="6" a="1"/>
  <c r="N725" i="6" s="1"/>
  <c r="M725" i="6" a="1"/>
  <c r="M725" i="6" s="1"/>
  <c r="L725" i="6" a="1"/>
  <c r="L725" i="6" s="1"/>
  <c r="K725" i="6" a="1"/>
  <c r="K725" i="6" s="1"/>
  <c r="AI724" i="6" a="1"/>
  <c r="AI724" i="6" s="1"/>
  <c r="AH724" i="6" a="1"/>
  <c r="AH724" i="6" s="1"/>
  <c r="AG724" i="6" a="1"/>
  <c r="AG724" i="6" s="1"/>
  <c r="AF724" i="6"/>
  <c r="AF724" i="6" a="1"/>
  <c r="AE724" i="6" a="1"/>
  <c r="AE724" i="6" s="1"/>
  <c r="AD724" i="6" a="1"/>
  <c r="AD724" i="6" s="1"/>
  <c r="AC724" i="6" a="1"/>
  <c r="AC724" i="6" s="1"/>
  <c r="AB724" i="6"/>
  <c r="AB724" i="6" a="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a="1"/>
  <c r="M724" i="6" s="1"/>
  <c r="L724" i="6"/>
  <c r="L724" i="6" a="1"/>
  <c r="K724" i="6" a="1"/>
  <c r="K724" i="6" s="1"/>
  <c r="AI723" i="6" a="1"/>
  <c r="AI723" i="6" s="1"/>
  <c r="AH723" i="6" a="1"/>
  <c r="AH723" i="6" s="1"/>
  <c r="AG723" i="6" a="1"/>
  <c r="AG723" i="6" s="1"/>
  <c r="AF723" i="6" a="1"/>
  <c r="AF723" i="6" s="1"/>
  <c r="AE723" i="6" a="1"/>
  <c r="AE723" i="6" s="1"/>
  <c r="AD723" i="6" a="1"/>
  <c r="AD723" i="6" s="1"/>
  <c r="AC723" i="6" a="1"/>
  <c r="AC723" i="6" s="1"/>
  <c r="AB723" i="6" a="1"/>
  <c r="AB723" i="6" s="1"/>
  <c r="AA723" i="6" a="1"/>
  <c r="AA723" i="6" s="1"/>
  <c r="Z723" i="6" a="1"/>
  <c r="Z723" i="6" s="1"/>
  <c r="Y723" i="6" a="1"/>
  <c r="Y723" i="6" s="1"/>
  <c r="X723" i="6"/>
  <c r="X723" i="6" a="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a="1"/>
  <c r="Y722" i="6" s="1"/>
  <c r="X722" i="6"/>
  <c r="X722" i="6" a="1"/>
  <c r="W722" i="6" a="1"/>
  <c r="W722" i="6" s="1"/>
  <c r="V722" i="6" a="1"/>
  <c r="V722" i="6" s="1"/>
  <c r="U722" i="6" a="1"/>
  <c r="U722" i="6" s="1"/>
  <c r="T722" i="6"/>
  <c r="T722" i="6" a="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c r="AF721" i="6" a="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a="1"/>
  <c r="U721" i="6" s="1"/>
  <c r="T721" i="6"/>
  <c r="T721" i="6" a="1"/>
  <c r="S721" i="6" a="1"/>
  <c r="S721" i="6" s="1"/>
  <c r="R721" i="6" a="1"/>
  <c r="R721" i="6" s="1"/>
  <c r="Q721" i="6" a="1"/>
  <c r="Q721" i="6" s="1"/>
  <c r="P721" i="6"/>
  <c r="P721" i="6" a="1"/>
  <c r="O721" i="6" a="1"/>
  <c r="O721" i="6" s="1"/>
  <c r="N721" i="6"/>
  <c r="N721" i="6" a="1"/>
  <c r="M721" i="6" a="1"/>
  <c r="M721" i="6" s="1"/>
  <c r="L721" i="6" a="1"/>
  <c r="L721" i="6" s="1"/>
  <c r="K721" i="6" a="1"/>
  <c r="K721" i="6" s="1"/>
  <c r="AI720" i="6" a="1"/>
  <c r="AI720" i="6" s="1"/>
  <c r="AH720" i="6" a="1"/>
  <c r="AH720" i="6" s="1"/>
  <c r="AG720" i="6"/>
  <c r="AG720" i="6" a="1"/>
  <c r="AF720" i="6" a="1"/>
  <c r="AF720" i="6" s="1"/>
  <c r="AE720" i="6"/>
  <c r="AE720" i="6" a="1"/>
  <c r="AD720" i="6" a="1"/>
  <c r="AD720" i="6" s="1"/>
  <c r="AC720" i="6" a="1"/>
  <c r="AC720" i="6" s="1"/>
  <c r="AB720" i="6" a="1"/>
  <c r="AB720" i="6" s="1"/>
  <c r="AA720" i="6" a="1"/>
  <c r="AA720" i="6" s="1"/>
  <c r="Z720" i="6" a="1"/>
  <c r="Z720" i="6" s="1"/>
  <c r="Y720" i="6"/>
  <c r="Y720" i="6" a="1"/>
  <c r="X720" i="6" a="1"/>
  <c r="X720" i="6" s="1"/>
  <c r="W720" i="6"/>
  <c r="W720" i="6" a="1"/>
  <c r="V720" i="6" a="1"/>
  <c r="V720" i="6" s="1"/>
  <c r="U720" i="6" a="1"/>
  <c r="U720" i="6" s="1"/>
  <c r="T720" i="6" a="1"/>
  <c r="T720" i="6" s="1"/>
  <c r="S720" i="6" a="1"/>
  <c r="S720" i="6" s="1"/>
  <c r="R720" i="6" a="1"/>
  <c r="R720" i="6" s="1"/>
  <c r="Q720" i="6"/>
  <c r="Q720" i="6" a="1"/>
  <c r="P720" i="6" a="1"/>
  <c r="P720" i="6" s="1"/>
  <c r="O720" i="6"/>
  <c r="O720" i="6" a="1"/>
  <c r="N720" i="6" a="1"/>
  <c r="N720" i="6" s="1"/>
  <c r="M720" i="6" a="1"/>
  <c r="M720" i="6" s="1"/>
  <c r="L720" i="6" a="1"/>
  <c r="L720" i="6" s="1"/>
  <c r="K720" i="6" a="1"/>
  <c r="K720" i="6" s="1"/>
  <c r="AI719" i="6" a="1"/>
  <c r="AI719" i="6" s="1"/>
  <c r="AH719" i="6"/>
  <c r="AH719" i="6" a="1"/>
  <c r="AG719" i="6" a="1"/>
  <c r="AG719" i="6" s="1"/>
  <c r="AF719" i="6"/>
  <c r="AF719" i="6" a="1"/>
  <c r="AE719" i="6" a="1"/>
  <c r="AE719" i="6" s="1"/>
  <c r="AD719" i="6" a="1"/>
  <c r="AD719" i="6" s="1"/>
  <c r="AC719" i="6" a="1"/>
  <c r="AC719" i="6" s="1"/>
  <c r="AB719" i="6" a="1"/>
  <c r="AB719" i="6" s="1"/>
  <c r="AA719" i="6" a="1"/>
  <c r="AA719" i="6" s="1"/>
  <c r="Z719" i="6"/>
  <c r="Z719" i="6" a="1"/>
  <c r="Y719" i="6" a="1"/>
  <c r="Y719" i="6" s="1"/>
  <c r="X719" i="6"/>
  <c r="X719" i="6" a="1"/>
  <c r="W719" i="6" a="1"/>
  <c r="W719" i="6" s="1"/>
  <c r="V719" i="6" a="1"/>
  <c r="V719" i="6" s="1"/>
  <c r="U719" i="6" a="1"/>
  <c r="U719" i="6" s="1"/>
  <c r="T719" i="6" a="1"/>
  <c r="T719" i="6" s="1"/>
  <c r="S719" i="6" a="1"/>
  <c r="S719" i="6" s="1"/>
  <c r="R719" i="6"/>
  <c r="R719" i="6" a="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a="1"/>
  <c r="U717" i="6" s="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a="1"/>
  <c r="M716" i="6" s="1"/>
  <c r="L716" i="6" a="1"/>
  <c r="L716" i="6" s="1"/>
  <c r="K716" i="6" a="1"/>
  <c r="K716" i="6" s="1"/>
  <c r="AI715" i="6" a="1"/>
  <c r="AI715" i="6" s="1"/>
  <c r="AH715" i="6" a="1"/>
  <c r="AH715" i="6" s="1"/>
  <c r="AG715" i="6" a="1"/>
  <c r="AG715" i="6" s="1"/>
  <c r="AF715" i="6" a="1"/>
  <c r="AF715" i="6" s="1"/>
  <c r="AE715" i="6" a="1"/>
  <c r="AE715" i="6" s="1"/>
  <c r="AD715" i="6" a="1"/>
  <c r="AD715" i="6" s="1"/>
  <c r="AC715" i="6" a="1"/>
  <c r="AC715" i="6" s="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a="1"/>
  <c r="Q715" i="6" s="1"/>
  <c r="P715" i="6" a="1"/>
  <c r="P715" i="6" s="1"/>
  <c r="O715" i="6" a="1"/>
  <c r="O715" i="6" s="1"/>
  <c r="N715" i="6" a="1"/>
  <c r="N715" i="6" s="1"/>
  <c r="M715" i="6" a="1"/>
  <c r="M715" i="6" s="1"/>
  <c r="L715" i="6" a="1"/>
  <c r="L715" i="6" s="1"/>
  <c r="K715" i="6" a="1"/>
  <c r="K715" i="6" s="1"/>
  <c r="AI714" i="6" a="1"/>
  <c r="AI714" i="6" s="1"/>
  <c r="AH714" i="6" a="1"/>
  <c r="AH714" i="6" s="1"/>
  <c r="AG714" i="6" a="1"/>
  <c r="AG714" i="6" s="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a="1"/>
  <c r="V713" i="6" s="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c r="AF712" i="6" a="1"/>
  <c r="AE712" i="6" a="1"/>
  <c r="AE712" i="6" s="1"/>
  <c r="AD712" i="6" a="1"/>
  <c r="AD712" i="6" s="1"/>
  <c r="AC712" i="6" a="1"/>
  <c r="AC712" i="6" s="1"/>
  <c r="AB712" i="6"/>
  <c r="AB712" i="6" a="1"/>
  <c r="AA712" i="6" a="1"/>
  <c r="AA712" i="6" s="1"/>
  <c r="Z712" i="6" a="1"/>
  <c r="Z712" i="6" s="1"/>
  <c r="Y712" i="6" a="1"/>
  <c r="Y712" i="6" s="1"/>
  <c r="X712" i="6"/>
  <c r="X712" i="6" a="1"/>
  <c r="W712" i="6" a="1"/>
  <c r="W712" i="6" s="1"/>
  <c r="V712" i="6" a="1"/>
  <c r="V712" i="6" s="1"/>
  <c r="U712" i="6" a="1"/>
  <c r="U712" i="6" s="1"/>
  <c r="T712" i="6"/>
  <c r="T712" i="6" a="1"/>
  <c r="S712" i="6" a="1"/>
  <c r="S712" i="6" s="1"/>
  <c r="R712" i="6" a="1"/>
  <c r="R712" i="6" s="1"/>
  <c r="Q712" i="6" a="1"/>
  <c r="Q712" i="6" s="1"/>
  <c r="P712" i="6"/>
  <c r="P712" i="6" a="1"/>
  <c r="O712" i="6" a="1"/>
  <c r="O712" i="6" s="1"/>
  <c r="N712" i="6" a="1"/>
  <c r="N712" i="6" s="1"/>
  <c r="M712" i="6" a="1"/>
  <c r="M712" i="6" s="1"/>
  <c r="L712" i="6"/>
  <c r="L712" i="6" a="1"/>
  <c r="K712" i="6" a="1"/>
  <c r="K712" i="6" s="1"/>
  <c r="AI711" i="6" a="1"/>
  <c r="AI711" i="6" s="1"/>
  <c r="AH711" i="6" a="1"/>
  <c r="AH711" i="6" s="1"/>
  <c r="AG711" i="6"/>
  <c r="AG711" i="6" a="1"/>
  <c r="AF711" i="6" a="1"/>
  <c r="AF711" i="6" s="1"/>
  <c r="AE711" i="6" a="1"/>
  <c r="AE711" i="6" s="1"/>
  <c r="AD711" i="6" a="1"/>
  <c r="AD711" i="6" s="1"/>
  <c r="AC711" i="6"/>
  <c r="AC711" i="6" a="1"/>
  <c r="AB711" i="6" a="1"/>
  <c r="AB711" i="6" s="1"/>
  <c r="AA711" i="6" a="1"/>
  <c r="AA711" i="6" s="1"/>
  <c r="Z711" i="6" a="1"/>
  <c r="Z711" i="6" s="1"/>
  <c r="Y711" i="6"/>
  <c r="Y711" i="6" a="1"/>
  <c r="X711" i="6" a="1"/>
  <c r="X711" i="6" s="1"/>
  <c r="W711" i="6" a="1"/>
  <c r="W711" i="6" s="1"/>
  <c r="V711" i="6" a="1"/>
  <c r="V711" i="6" s="1"/>
  <c r="U711" i="6"/>
  <c r="U711" i="6" a="1"/>
  <c r="T711" i="6" a="1"/>
  <c r="T711" i="6" s="1"/>
  <c r="S711" i="6" a="1"/>
  <c r="S711" i="6" s="1"/>
  <c r="R711" i="6" a="1"/>
  <c r="R711" i="6" s="1"/>
  <c r="Q711" i="6"/>
  <c r="Q711" i="6" a="1"/>
  <c r="P711" i="6" a="1"/>
  <c r="P711" i="6" s="1"/>
  <c r="O711" i="6" a="1"/>
  <c r="O711" i="6" s="1"/>
  <c r="N711" i="6" a="1"/>
  <c r="N711" i="6" s="1"/>
  <c r="M711" i="6"/>
  <c r="M711" i="6" a="1"/>
  <c r="L711" i="6" a="1"/>
  <c r="L711" i="6" s="1"/>
  <c r="K711" i="6" a="1"/>
  <c r="K711" i="6" s="1"/>
  <c r="AI710" i="6" a="1"/>
  <c r="AI710" i="6" s="1"/>
  <c r="AH710" i="6" a="1"/>
  <c r="AH710" i="6" s="1"/>
  <c r="AG710" i="6"/>
  <c r="AG710" i="6" a="1"/>
  <c r="AF710" i="6" a="1"/>
  <c r="AF710" i="6" s="1"/>
  <c r="AE710" i="6"/>
  <c r="AE710" i="6" a="1"/>
  <c r="AD710" i="6" a="1"/>
  <c r="AD710" i="6" s="1"/>
  <c r="AC710" i="6" a="1"/>
  <c r="AC710" i="6" s="1"/>
  <c r="AB710" i="6" a="1"/>
  <c r="AB710" i="6" s="1"/>
  <c r="AA710" i="6"/>
  <c r="AA710" i="6" a="1"/>
  <c r="Z710" i="6" a="1"/>
  <c r="Z710" i="6" s="1"/>
  <c r="Y710" i="6" a="1"/>
  <c r="Y710" i="6" s="1"/>
  <c r="X710" i="6" a="1"/>
  <c r="X710" i="6" s="1"/>
  <c r="W710" i="6"/>
  <c r="W710" i="6" a="1"/>
  <c r="V710" i="6" a="1"/>
  <c r="V710" i="6" s="1"/>
  <c r="U710" i="6" a="1"/>
  <c r="U710" i="6" s="1"/>
  <c r="T710" i="6" a="1"/>
  <c r="T710" i="6" s="1"/>
  <c r="S710" i="6"/>
  <c r="S710" i="6" a="1"/>
  <c r="R710" i="6" a="1"/>
  <c r="R710" i="6" s="1"/>
  <c r="Q710" i="6" a="1"/>
  <c r="Q710" i="6" s="1"/>
  <c r="P710" i="6" a="1"/>
  <c r="P710" i="6" s="1"/>
  <c r="O710" i="6"/>
  <c r="O710" i="6" a="1"/>
  <c r="N710" i="6" a="1"/>
  <c r="N710" i="6" s="1"/>
  <c r="M710" i="6" a="1"/>
  <c r="M710" i="6" s="1"/>
  <c r="L710" i="6" a="1"/>
  <c r="L710" i="6" s="1"/>
  <c r="K710" i="6"/>
  <c r="K710" i="6" a="1"/>
  <c r="AI709" i="6"/>
  <c r="AI709" i="6" a="1"/>
  <c r="AH709" i="6" a="1"/>
  <c r="AH709" i="6" s="1"/>
  <c r="AG709" i="6" a="1"/>
  <c r="AG709" i="6" s="1"/>
  <c r="AF709" i="6" a="1"/>
  <c r="AF709" i="6" s="1"/>
  <c r="AE709" i="6"/>
  <c r="AE709" i="6" a="1"/>
  <c r="AD709" i="6" a="1"/>
  <c r="AD709" i="6" s="1"/>
  <c r="AC709" i="6" a="1"/>
  <c r="AC709" i="6" s="1"/>
  <c r="AB709" i="6" a="1"/>
  <c r="AB709" i="6" s="1"/>
  <c r="AA709" i="6"/>
  <c r="AA709" i="6" a="1"/>
  <c r="Z709" i="6" a="1"/>
  <c r="Z709" i="6" s="1"/>
  <c r="Y709" i="6" a="1"/>
  <c r="Y709" i="6" s="1"/>
  <c r="X709" i="6" a="1"/>
  <c r="X709" i="6" s="1"/>
  <c r="W709" i="6"/>
  <c r="W709" i="6" a="1"/>
  <c r="V709" i="6" a="1"/>
  <c r="V709" i="6" s="1"/>
  <c r="U709" i="6" a="1"/>
  <c r="U709" i="6" s="1"/>
  <c r="T709" i="6" a="1"/>
  <c r="T709" i="6" s="1"/>
  <c r="S709" i="6"/>
  <c r="S709" i="6" a="1"/>
  <c r="R709" i="6" a="1"/>
  <c r="R709" i="6" s="1"/>
  <c r="Q709" i="6" a="1"/>
  <c r="Q709" i="6" s="1"/>
  <c r="P709" i="6" a="1"/>
  <c r="P709" i="6" s="1"/>
  <c r="O709" i="6"/>
  <c r="O709" i="6" a="1"/>
  <c r="N709" i="6" a="1"/>
  <c r="N709" i="6" s="1"/>
  <c r="M709" i="6" a="1"/>
  <c r="M709" i="6" s="1"/>
  <c r="L709" i="6" a="1"/>
  <c r="L709" i="6" s="1"/>
  <c r="K709" i="6"/>
  <c r="K709" i="6" a="1"/>
  <c r="AI708" i="6"/>
  <c r="AI708" i="6" a="1"/>
  <c r="AH708" i="6" a="1"/>
  <c r="AH708" i="6" s="1"/>
  <c r="AG708" i="6" a="1"/>
  <c r="AG708" i="6" s="1"/>
  <c r="AF708" i="6" a="1"/>
  <c r="AF708" i="6" s="1"/>
  <c r="AE708" i="6"/>
  <c r="AE708" i="6" a="1"/>
  <c r="AD708" i="6" a="1"/>
  <c r="AD708" i="6" s="1"/>
  <c r="AC708" i="6" a="1"/>
  <c r="AC708" i="6" s="1"/>
  <c r="AB708" i="6" a="1"/>
  <c r="AB708" i="6" s="1"/>
  <c r="AA708" i="6"/>
  <c r="AA708" i="6" a="1"/>
  <c r="Z708" i="6" a="1"/>
  <c r="Z708" i="6" s="1"/>
  <c r="Y708" i="6" a="1"/>
  <c r="Y708" i="6" s="1"/>
  <c r="X708" i="6" a="1"/>
  <c r="X708" i="6" s="1"/>
  <c r="W708" i="6"/>
  <c r="W708" i="6" a="1"/>
  <c r="V708" i="6" a="1"/>
  <c r="V708" i="6" s="1"/>
  <c r="U708" i="6" a="1"/>
  <c r="U708" i="6" s="1"/>
  <c r="T708" i="6" a="1"/>
  <c r="T708" i="6" s="1"/>
  <c r="S708" i="6"/>
  <c r="S708" i="6" a="1"/>
  <c r="R708" i="6" a="1"/>
  <c r="R708" i="6" s="1"/>
  <c r="Q708" i="6" a="1"/>
  <c r="Q708" i="6" s="1"/>
  <c r="P708" i="6" a="1"/>
  <c r="P708" i="6" s="1"/>
  <c r="O708" i="6"/>
  <c r="O708" i="6" a="1"/>
  <c r="N708" i="6" a="1"/>
  <c r="N708" i="6" s="1"/>
  <c r="M708" i="6" a="1"/>
  <c r="M708" i="6" s="1"/>
  <c r="L708" i="6" a="1"/>
  <c r="L708" i="6" s="1"/>
  <c r="K708" i="6"/>
  <c r="K708" i="6" a="1"/>
  <c r="AI707" i="6"/>
  <c r="AI707" i="6" a="1"/>
  <c r="AH707" i="6" a="1"/>
  <c r="AH707" i="6" s="1"/>
  <c r="AG707" i="6" a="1"/>
  <c r="AG707" i="6" s="1"/>
  <c r="AF707" i="6" a="1"/>
  <c r="AF707" i="6" s="1"/>
  <c r="AE707" i="6"/>
  <c r="AE707" i="6" a="1"/>
  <c r="AD707" i="6" a="1"/>
  <c r="AD707" i="6" s="1"/>
  <c r="AC707" i="6" a="1"/>
  <c r="AC707" i="6" s="1"/>
  <c r="AB707" i="6" a="1"/>
  <c r="AB707" i="6" s="1"/>
  <c r="AA707" i="6"/>
  <c r="AA707" i="6" a="1"/>
  <c r="Z707" i="6" a="1"/>
  <c r="Z707" i="6" s="1"/>
  <c r="Y707" i="6" a="1"/>
  <c r="Y707" i="6" s="1"/>
  <c r="X707" i="6" a="1"/>
  <c r="X707" i="6" s="1"/>
  <c r="W707" i="6"/>
  <c r="W707" i="6" a="1"/>
  <c r="V707" i="6" a="1"/>
  <c r="V707" i="6" s="1"/>
  <c r="U707" i="6" a="1"/>
  <c r="U707" i="6" s="1"/>
  <c r="T707" i="6" a="1"/>
  <c r="T707" i="6" s="1"/>
  <c r="S707" i="6"/>
  <c r="S707" i="6" a="1"/>
  <c r="R707" i="6" a="1"/>
  <c r="R707" i="6" s="1"/>
  <c r="Q707" i="6" a="1"/>
  <c r="Q707" i="6" s="1"/>
  <c r="P707" i="6" a="1"/>
  <c r="P707" i="6" s="1"/>
  <c r="O707" i="6"/>
  <c r="O707" i="6" a="1"/>
  <c r="N707" i="6" a="1"/>
  <c r="N707" i="6" s="1"/>
  <c r="M707" i="6" a="1"/>
  <c r="M707" i="6" s="1"/>
  <c r="L707" i="6" a="1"/>
  <c r="L707" i="6" s="1"/>
  <c r="K707" i="6"/>
  <c r="K707" i="6" a="1"/>
  <c r="AI706" i="6"/>
  <c r="AI706" i="6" a="1"/>
  <c r="AH706" i="6" a="1"/>
  <c r="AH706" i="6" s="1"/>
  <c r="AG706" i="6" a="1"/>
  <c r="AG706" i="6" s="1"/>
  <c r="AF706" i="6" a="1"/>
  <c r="AF706" i="6" s="1"/>
  <c r="AE706" i="6"/>
  <c r="AE706" i="6" a="1"/>
  <c r="AD706" i="6" a="1"/>
  <c r="AD706" i="6" s="1"/>
  <c r="AC706" i="6" a="1"/>
  <c r="AC706" i="6" s="1"/>
  <c r="AB706" i="6" a="1"/>
  <c r="AB706" i="6" s="1"/>
  <c r="AA706" i="6"/>
  <c r="AA706" i="6" a="1"/>
  <c r="Z706" i="6" a="1"/>
  <c r="Z706" i="6" s="1"/>
  <c r="Y706" i="6" a="1"/>
  <c r="Y706" i="6" s="1"/>
  <c r="X706" i="6" a="1"/>
  <c r="X706" i="6" s="1"/>
  <c r="W706" i="6"/>
  <c r="W706" i="6" a="1"/>
  <c r="V706" i="6" a="1"/>
  <c r="V706" i="6" s="1"/>
  <c r="U706" i="6" a="1"/>
  <c r="U706" i="6" s="1"/>
  <c r="T706" i="6" a="1"/>
  <c r="T706" i="6" s="1"/>
  <c r="S706" i="6"/>
  <c r="S706" i="6" a="1"/>
  <c r="R706" i="6" a="1"/>
  <c r="R706" i="6" s="1"/>
  <c r="Q706" i="6" a="1"/>
  <c r="Q706" i="6" s="1"/>
  <c r="P706" i="6" a="1"/>
  <c r="P706" i="6" s="1"/>
  <c r="O706" i="6"/>
  <c r="O706" i="6" a="1"/>
  <c r="N706" i="6" a="1"/>
  <c r="N706" i="6" s="1"/>
  <c r="M706" i="6" a="1"/>
  <c r="M706" i="6" s="1"/>
  <c r="L706" i="6" a="1"/>
  <c r="L706" i="6" s="1"/>
  <c r="K706" i="6" a="1"/>
  <c r="K706" i="6" s="1"/>
  <c r="AI705" i="6" a="1"/>
  <c r="AI705" i="6" s="1"/>
  <c r="AH705" i="6" a="1"/>
  <c r="AH705" i="6" s="1"/>
  <c r="AG705" i="6" a="1"/>
  <c r="AG705" i="6" s="1"/>
  <c r="AF705" i="6" a="1"/>
  <c r="AF705" i="6" s="1"/>
  <c r="AE705" i="6"/>
  <c r="AE705" i="6" a="1"/>
  <c r="AD705" i="6" a="1"/>
  <c r="AD705" i="6" s="1"/>
  <c r="AC705" i="6"/>
  <c r="AC705" i="6" a="1"/>
  <c r="AB705" i="6" a="1"/>
  <c r="AB705" i="6" s="1"/>
  <c r="AA705" i="6" a="1"/>
  <c r="AA705" i="6" s="1"/>
  <c r="Z705" i="6" a="1"/>
  <c r="Z705" i="6" s="1"/>
  <c r="Y705" i="6" a="1"/>
  <c r="Y705" i="6" s="1"/>
  <c r="X705" i="6" a="1"/>
  <c r="X705" i="6" s="1"/>
  <c r="W705" i="6" a="1"/>
  <c r="W705" i="6" s="1"/>
  <c r="V705" i="6" a="1"/>
  <c r="V705" i="6" s="1"/>
  <c r="U705" i="6"/>
  <c r="U705" i="6" a="1"/>
  <c r="T705" i="6" a="1"/>
  <c r="T705" i="6" s="1"/>
  <c r="S705" i="6" a="1"/>
  <c r="S705" i="6" s="1"/>
  <c r="R705" i="6" a="1"/>
  <c r="R705" i="6" s="1"/>
  <c r="Q705" i="6" a="1"/>
  <c r="Q705" i="6" s="1"/>
  <c r="P705" i="6" a="1"/>
  <c r="P705" i="6" s="1"/>
  <c r="O705" i="6" a="1"/>
  <c r="O705" i="6" s="1"/>
  <c r="N705" i="6" a="1"/>
  <c r="N705" i="6" s="1"/>
  <c r="M705" i="6"/>
  <c r="M705" i="6" a="1"/>
  <c r="L705" i="6" a="1"/>
  <c r="L705" i="6" s="1"/>
  <c r="K705" i="6" a="1"/>
  <c r="K705" i="6" s="1"/>
  <c r="AI704" i="6" a="1"/>
  <c r="AI704" i="6" s="1"/>
  <c r="AH704" i="6" a="1"/>
  <c r="AH704" i="6" s="1"/>
  <c r="AG704" i="6"/>
  <c r="AG704" i="6" a="1"/>
  <c r="AF704" i="6" a="1"/>
  <c r="AF704" i="6" s="1"/>
  <c r="AE704" i="6" a="1"/>
  <c r="AE704" i="6" s="1"/>
  <c r="AD704" i="6" a="1"/>
  <c r="AD704" i="6" s="1"/>
  <c r="AC704" i="6"/>
  <c r="AC704" i="6" a="1"/>
  <c r="AB704" i="6" a="1"/>
  <c r="AB704" i="6" s="1"/>
  <c r="AA704" i="6" a="1"/>
  <c r="AA704" i="6" s="1"/>
  <c r="Z704" i="6" a="1"/>
  <c r="Z704" i="6" s="1"/>
  <c r="Y704" i="6"/>
  <c r="Y704" i="6" a="1"/>
  <c r="X704" i="6" a="1"/>
  <c r="X704" i="6" s="1"/>
  <c r="W704" i="6" a="1"/>
  <c r="W704" i="6" s="1"/>
  <c r="V704" i="6" a="1"/>
  <c r="V704" i="6" s="1"/>
  <c r="U704" i="6"/>
  <c r="U704" i="6" a="1"/>
  <c r="T704" i="6" a="1"/>
  <c r="T704" i="6" s="1"/>
  <c r="S704" i="6" a="1"/>
  <c r="S704" i="6" s="1"/>
  <c r="R704" i="6" a="1"/>
  <c r="R704" i="6" s="1"/>
  <c r="Q704" i="6"/>
  <c r="Q704" i="6" a="1"/>
  <c r="P704" i="6" a="1"/>
  <c r="P704" i="6" s="1"/>
  <c r="O704" i="6" a="1"/>
  <c r="O704" i="6" s="1"/>
  <c r="N704" i="6" a="1"/>
  <c r="N704" i="6" s="1"/>
  <c r="M704" i="6"/>
  <c r="M704" i="6" a="1"/>
  <c r="L704" i="6" a="1"/>
  <c r="L704" i="6" s="1"/>
  <c r="K704" i="6" a="1"/>
  <c r="K704" i="6" s="1"/>
  <c r="AI703" i="6" a="1"/>
  <c r="AI703" i="6" s="1"/>
  <c r="AH703" i="6" a="1"/>
  <c r="AH703" i="6" s="1"/>
  <c r="AG703" i="6"/>
  <c r="AG703" i="6" a="1"/>
  <c r="AF703" i="6" a="1"/>
  <c r="AF703" i="6" s="1"/>
  <c r="AE703" i="6" a="1"/>
  <c r="AE703" i="6" s="1"/>
  <c r="AD703" i="6" a="1"/>
  <c r="AD703" i="6" s="1"/>
  <c r="AC703" i="6"/>
  <c r="AC703" i="6" a="1"/>
  <c r="AB703" i="6" a="1"/>
  <c r="AB703" i="6" s="1"/>
  <c r="AA703" i="6" a="1"/>
  <c r="AA703" i="6" s="1"/>
  <c r="Z703" i="6" a="1"/>
  <c r="Z703" i="6" s="1"/>
  <c r="Y703" i="6"/>
  <c r="Y703" i="6" a="1"/>
  <c r="X703" i="6" a="1"/>
  <c r="X703" i="6" s="1"/>
  <c r="W703" i="6" a="1"/>
  <c r="W703" i="6" s="1"/>
  <c r="V703" i="6" a="1"/>
  <c r="V703" i="6" s="1"/>
  <c r="U703" i="6"/>
  <c r="U703" i="6" a="1"/>
  <c r="T703" i="6" a="1"/>
  <c r="T703" i="6" s="1"/>
  <c r="S703" i="6" a="1"/>
  <c r="S703" i="6" s="1"/>
  <c r="R703" i="6" a="1"/>
  <c r="R703" i="6" s="1"/>
  <c r="Q703" i="6"/>
  <c r="Q703" i="6" a="1"/>
  <c r="P703" i="6" a="1"/>
  <c r="P703" i="6" s="1"/>
  <c r="O703" i="6" a="1"/>
  <c r="O703" i="6" s="1"/>
  <c r="N703" i="6" a="1"/>
  <c r="N703" i="6" s="1"/>
  <c r="M703" i="6"/>
  <c r="M703" i="6" a="1"/>
  <c r="L703" i="6" a="1"/>
  <c r="L703" i="6" s="1"/>
  <c r="K703" i="6" a="1"/>
  <c r="K703" i="6" s="1"/>
  <c r="AI702" i="6" a="1"/>
  <c r="AI702" i="6" s="1"/>
  <c r="AH702" i="6" a="1"/>
  <c r="AH702" i="6" s="1"/>
  <c r="AG702" i="6"/>
  <c r="AG702" i="6" a="1"/>
  <c r="AF702" i="6" a="1"/>
  <c r="AF702" i="6" s="1"/>
  <c r="AE702" i="6" a="1"/>
  <c r="AE702" i="6" s="1"/>
  <c r="AD702" i="6" a="1"/>
  <c r="AD702" i="6" s="1"/>
  <c r="AC702" i="6"/>
  <c r="AC702" i="6" a="1"/>
  <c r="AB702" i="6" a="1"/>
  <c r="AB702" i="6" s="1"/>
  <c r="AA702" i="6" a="1"/>
  <c r="AA702" i="6" s="1"/>
  <c r="Z702" i="6" a="1"/>
  <c r="Z702" i="6" s="1"/>
  <c r="Y702" i="6"/>
  <c r="Y702" i="6" a="1"/>
  <c r="X702" i="6" a="1"/>
  <c r="X702" i="6" s="1"/>
  <c r="W702" i="6" a="1"/>
  <c r="W702" i="6" s="1"/>
  <c r="V702" i="6" a="1"/>
  <c r="V702" i="6" s="1"/>
  <c r="U702" i="6"/>
  <c r="U702" i="6" a="1"/>
  <c r="T702" i="6" a="1"/>
  <c r="T702" i="6" s="1"/>
  <c r="S702" i="6" a="1"/>
  <c r="S702" i="6" s="1"/>
  <c r="R702" i="6" a="1"/>
  <c r="R702" i="6" s="1"/>
  <c r="Q702" i="6"/>
  <c r="Q702" i="6" a="1"/>
  <c r="P702" i="6" a="1"/>
  <c r="P702" i="6" s="1"/>
  <c r="O702" i="6" a="1"/>
  <c r="O702" i="6" s="1"/>
  <c r="N702" i="6" a="1"/>
  <c r="N702" i="6" s="1"/>
  <c r="M702" i="6"/>
  <c r="M702" i="6" a="1"/>
  <c r="L702" i="6" a="1"/>
  <c r="L702" i="6" s="1"/>
  <c r="K702" i="6" a="1"/>
  <c r="K702" i="6" s="1"/>
  <c r="AI701" i="6" a="1"/>
  <c r="AI701" i="6" s="1"/>
  <c r="AH701" i="6" a="1"/>
  <c r="AH701" i="6" s="1"/>
  <c r="AG701" i="6"/>
  <c r="AG701" i="6" a="1"/>
  <c r="AF701" i="6" a="1"/>
  <c r="AF701" i="6" s="1"/>
  <c r="AE701" i="6" a="1"/>
  <c r="AE701" i="6" s="1"/>
  <c r="AD701" i="6" a="1"/>
  <c r="AD701" i="6" s="1"/>
  <c r="AC701" i="6"/>
  <c r="AC701" i="6" a="1"/>
  <c r="AB701" i="6" a="1"/>
  <c r="AB701" i="6" s="1"/>
  <c r="AA701" i="6" a="1"/>
  <c r="AA701" i="6" s="1"/>
  <c r="Z701" i="6" a="1"/>
  <c r="Z701" i="6" s="1"/>
  <c r="Y701" i="6"/>
  <c r="Y701" i="6" a="1"/>
  <c r="X701" i="6" a="1"/>
  <c r="X701" i="6" s="1"/>
  <c r="W701" i="6" a="1"/>
  <c r="W701" i="6" s="1"/>
  <c r="V701" i="6" a="1"/>
  <c r="V701" i="6" s="1"/>
  <c r="U701" i="6"/>
  <c r="U701" i="6" a="1"/>
  <c r="T701" i="6" a="1"/>
  <c r="T701" i="6" s="1"/>
  <c r="S701" i="6" a="1"/>
  <c r="S701" i="6" s="1"/>
  <c r="R701" i="6" a="1"/>
  <c r="R701" i="6" s="1"/>
  <c r="Q701" i="6"/>
  <c r="Q701" i="6" a="1"/>
  <c r="P701" i="6" a="1"/>
  <c r="P701" i="6" s="1"/>
  <c r="O701" i="6" a="1"/>
  <c r="O701" i="6" s="1"/>
  <c r="N701" i="6" a="1"/>
  <c r="N701" i="6" s="1"/>
  <c r="M701" i="6"/>
  <c r="M701" i="6" a="1"/>
  <c r="L701" i="6" a="1"/>
  <c r="L701" i="6" s="1"/>
  <c r="K701" i="6" a="1"/>
  <c r="K701" i="6" s="1"/>
  <c r="AI700" i="6" a="1"/>
  <c r="AI700" i="6" s="1"/>
  <c r="AH700" i="6" a="1"/>
  <c r="AH700" i="6" s="1"/>
  <c r="AG700" i="6"/>
  <c r="AG700" i="6" a="1"/>
  <c r="AF700" i="6" a="1"/>
  <c r="AF700" i="6" s="1"/>
  <c r="AE700" i="6" a="1"/>
  <c r="AE700" i="6" s="1"/>
  <c r="AD700" i="6" a="1"/>
  <c r="AD700" i="6" s="1"/>
  <c r="AC700" i="6" a="1"/>
  <c r="AC700" i="6" s="1"/>
  <c r="AB700" i="6" a="1"/>
  <c r="AB700" i="6" s="1"/>
  <c r="AA700" i="6" a="1"/>
  <c r="AA700" i="6" s="1"/>
  <c r="Z700" i="6" a="1"/>
  <c r="Z700" i="6" s="1"/>
  <c r="Y700" i="6"/>
  <c r="Y700" i="6" a="1"/>
  <c r="X700" i="6" a="1"/>
  <c r="X700" i="6" s="1"/>
  <c r="W700" i="6" a="1"/>
  <c r="W700" i="6" s="1"/>
  <c r="V700" i="6" a="1"/>
  <c r="V700" i="6" s="1"/>
  <c r="U700" i="6" a="1"/>
  <c r="U700" i="6" s="1"/>
  <c r="T700" i="6" a="1"/>
  <c r="T700" i="6" s="1"/>
  <c r="S700" i="6" a="1"/>
  <c r="S700" i="6" s="1"/>
  <c r="R700" i="6" a="1"/>
  <c r="R700" i="6" s="1"/>
  <c r="Q700" i="6"/>
  <c r="Q700" i="6" a="1"/>
  <c r="P700" i="6" a="1"/>
  <c r="P700" i="6" s="1"/>
  <c r="O700" i="6" a="1"/>
  <c r="O700" i="6" s="1"/>
  <c r="N700" i="6" a="1"/>
  <c r="N700" i="6" s="1"/>
  <c r="M700" i="6" a="1"/>
  <c r="M700" i="6" s="1"/>
  <c r="L700" i="6" a="1"/>
  <c r="L700" i="6" s="1"/>
  <c r="K700" i="6" a="1"/>
  <c r="K700" i="6" s="1"/>
  <c r="AI699" i="6" a="1"/>
  <c r="AI699" i="6" s="1"/>
  <c r="AH699" i="6" a="1"/>
  <c r="AH699" i="6" s="1"/>
  <c r="AG699" i="6" a="1"/>
  <c r="AG699" i="6" s="1"/>
  <c r="AF699" i="6" a="1"/>
  <c r="AF699" i="6" s="1"/>
  <c r="AE699" i="6" a="1"/>
  <c r="AE699" i="6" s="1"/>
  <c r="AD699" i="6" a="1"/>
  <c r="AD699" i="6" s="1"/>
  <c r="AC699" i="6"/>
  <c r="AC699" i="6" a="1"/>
  <c r="AB699" i="6" a="1"/>
  <c r="AB699" i="6" s="1"/>
  <c r="AA699" i="6" a="1"/>
  <c r="AA699" i="6" s="1"/>
  <c r="Z699" i="6" a="1"/>
  <c r="Z699" i="6" s="1"/>
  <c r="Y699" i="6" a="1"/>
  <c r="Y699" i="6" s="1"/>
  <c r="X699" i="6" a="1"/>
  <c r="X699" i="6" s="1"/>
  <c r="W699" i="6" a="1"/>
  <c r="W699" i="6" s="1"/>
  <c r="V699" i="6" a="1"/>
  <c r="V699" i="6" s="1"/>
  <c r="U699" i="6"/>
  <c r="U699" i="6" a="1"/>
  <c r="T699" i="6" a="1"/>
  <c r="T699" i="6" s="1"/>
  <c r="S699" i="6" a="1"/>
  <c r="S699" i="6" s="1"/>
  <c r="R699" i="6" a="1"/>
  <c r="R699" i="6" s="1"/>
  <c r="Q699" i="6" a="1"/>
  <c r="Q699" i="6" s="1"/>
  <c r="P699" i="6" a="1"/>
  <c r="P699" i="6" s="1"/>
  <c r="O699" i="6" a="1"/>
  <c r="O699" i="6" s="1"/>
  <c r="N699" i="6" a="1"/>
  <c r="N699" i="6" s="1"/>
  <c r="M699" i="6"/>
  <c r="M699" i="6" a="1"/>
  <c r="L699" i="6" a="1"/>
  <c r="L699" i="6" s="1"/>
  <c r="K699" i="6" a="1"/>
  <c r="K699" i="6" s="1"/>
  <c r="AI698" i="6" a="1"/>
  <c r="AI698" i="6" s="1"/>
  <c r="AH698" i="6" a="1"/>
  <c r="AH698" i="6" s="1"/>
  <c r="AG698" i="6"/>
  <c r="AG698" i="6" a="1"/>
  <c r="AF698" i="6" a="1"/>
  <c r="AF698" i="6" s="1"/>
  <c r="AE698" i="6" a="1"/>
  <c r="AE698" i="6" s="1"/>
  <c r="AD698" i="6" a="1"/>
  <c r="AD698" i="6" s="1"/>
  <c r="AC698" i="6" a="1"/>
  <c r="AC698" i="6" s="1"/>
  <c r="AB698" i="6" a="1"/>
  <c r="AB698" i="6" s="1"/>
  <c r="AA698" i="6" a="1"/>
  <c r="AA698" i="6" s="1"/>
  <c r="Z698" i="6" a="1"/>
  <c r="Z698" i="6" s="1"/>
  <c r="Y698" i="6"/>
  <c r="Y698" i="6" a="1"/>
  <c r="X698" i="6" a="1"/>
  <c r="X698" i="6" s="1"/>
  <c r="W698" i="6" a="1"/>
  <c r="W698" i="6" s="1"/>
  <c r="V698" i="6" a="1"/>
  <c r="V698" i="6" s="1"/>
  <c r="U698" i="6" a="1"/>
  <c r="U698" i="6" s="1"/>
  <c r="T698" i="6" a="1"/>
  <c r="T698" i="6" s="1"/>
  <c r="S698" i="6" a="1"/>
  <c r="S698" i="6" s="1"/>
  <c r="R698" i="6" a="1"/>
  <c r="R698" i="6" s="1"/>
  <c r="Q698" i="6"/>
  <c r="Q698" i="6" a="1"/>
  <c r="P698" i="6" a="1"/>
  <c r="P698" i="6" s="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a="1"/>
  <c r="AD697" i="6" s="1"/>
  <c r="AC697" i="6"/>
  <c r="AC697" i="6" a="1"/>
  <c r="AB697" i="6" a="1"/>
  <c r="AB697" i="6" s="1"/>
  <c r="AA697" i="6" a="1"/>
  <c r="AA697" i="6" s="1"/>
  <c r="Z697" i="6" a="1"/>
  <c r="Z697" i="6" s="1"/>
  <c r="Y697" i="6" a="1"/>
  <c r="Y697" i="6" s="1"/>
  <c r="X697" i="6" a="1"/>
  <c r="X697" i="6" s="1"/>
  <c r="W697" i="6" a="1"/>
  <c r="W697" i="6" s="1"/>
  <c r="V697" i="6" a="1"/>
  <c r="V697" i="6" s="1"/>
  <c r="U697" i="6"/>
  <c r="U697" i="6" a="1"/>
  <c r="T697" i="6" a="1"/>
  <c r="T697" i="6" s="1"/>
  <c r="S697" i="6" a="1"/>
  <c r="S697" i="6" s="1"/>
  <c r="R697" i="6" a="1"/>
  <c r="R697" i="6" s="1"/>
  <c r="Q697" i="6" a="1"/>
  <c r="Q697" i="6" s="1"/>
  <c r="P697" i="6" a="1"/>
  <c r="P697" i="6" s="1"/>
  <c r="O697" i="6" a="1"/>
  <c r="O697" i="6" s="1"/>
  <c r="N697" i="6" a="1"/>
  <c r="N697" i="6" s="1"/>
  <c r="M697" i="6"/>
  <c r="M697" i="6" a="1"/>
  <c r="L697" i="6" a="1"/>
  <c r="L697" i="6" s="1"/>
  <c r="K697" i="6" a="1"/>
  <c r="K697" i="6" s="1"/>
  <c r="AI696" i="6" a="1"/>
  <c r="AI696" i="6" s="1"/>
  <c r="AH696" i="6" a="1"/>
  <c r="AH696" i="6" s="1"/>
  <c r="AG696" i="6"/>
  <c r="AG696" i="6" a="1"/>
  <c r="AF696" i="6" a="1"/>
  <c r="AF696" i="6" s="1"/>
  <c r="AE696" i="6" a="1"/>
  <c r="AE696" i="6" s="1"/>
  <c r="AD696" i="6" a="1"/>
  <c r="AD696" i="6" s="1"/>
  <c r="AC696" i="6" a="1"/>
  <c r="AC696" i="6" s="1"/>
  <c r="AB696" i="6" a="1"/>
  <c r="AB696" i="6" s="1"/>
  <c r="AA696" i="6" a="1"/>
  <c r="AA696" i="6" s="1"/>
  <c r="Z696" i="6" a="1"/>
  <c r="Z696" i="6" s="1"/>
  <c r="Y696" i="6"/>
  <c r="Y696" i="6" a="1"/>
  <c r="X696" i="6" a="1"/>
  <c r="X696" i="6" s="1"/>
  <c r="W696" i="6" a="1"/>
  <c r="W696" i="6" s="1"/>
  <c r="V696" i="6" a="1"/>
  <c r="V696" i="6" s="1"/>
  <c r="U696" i="6" a="1"/>
  <c r="U696" i="6" s="1"/>
  <c r="T696" i="6" a="1"/>
  <c r="T696" i="6" s="1"/>
  <c r="S696" i="6" a="1"/>
  <c r="S696" i="6" s="1"/>
  <c r="R696" i="6" a="1"/>
  <c r="R696" i="6" s="1"/>
  <c r="Q696" i="6"/>
  <c r="Q696" i="6" a="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c r="AC695" i="6" a="1"/>
  <c r="AB695" i="6" a="1"/>
  <c r="AB695" i="6" s="1"/>
  <c r="AA695" i="6" a="1"/>
  <c r="AA695" i="6" s="1"/>
  <c r="Z695" i="6" a="1"/>
  <c r="Z695" i="6" s="1"/>
  <c r="Y695" i="6" a="1"/>
  <c r="Y695" i="6" s="1"/>
  <c r="X695" i="6" a="1"/>
  <c r="X695" i="6" s="1"/>
  <c r="W695" i="6" a="1"/>
  <c r="W695" i="6" s="1"/>
  <c r="V695" i="6" a="1"/>
  <c r="V695" i="6" s="1"/>
  <c r="U695" i="6"/>
  <c r="U695" i="6" a="1"/>
  <c r="T695" i="6" a="1"/>
  <c r="T695" i="6" s="1"/>
  <c r="S695" i="6" a="1"/>
  <c r="S695" i="6" s="1"/>
  <c r="R695" i="6" a="1"/>
  <c r="R695" i="6" s="1"/>
  <c r="Q695" i="6" a="1"/>
  <c r="Q695" i="6" s="1"/>
  <c r="P695" i="6" a="1"/>
  <c r="P695" i="6" s="1"/>
  <c r="O695" i="6" a="1"/>
  <c r="O695" i="6" s="1"/>
  <c r="N695" i="6" a="1"/>
  <c r="N695" i="6" s="1"/>
  <c r="M695" i="6"/>
  <c r="M695" i="6" a="1"/>
  <c r="L695" i="6" a="1"/>
  <c r="L695" i="6" s="1"/>
  <c r="K695" i="6" a="1"/>
  <c r="K695" i="6" s="1"/>
  <c r="AI694" i="6" a="1"/>
  <c r="AI694" i="6" s="1"/>
  <c r="AH694" i="6" a="1"/>
  <c r="AH694" i="6" s="1"/>
  <c r="AG694" i="6"/>
  <c r="AG694" i="6" a="1"/>
  <c r="AF694" i="6" a="1"/>
  <c r="AF694" i="6" s="1"/>
  <c r="AE694" i="6" a="1"/>
  <c r="AE694" i="6" s="1"/>
  <c r="AD694" i="6" a="1"/>
  <c r="AD694" i="6" s="1"/>
  <c r="AC694" i="6" a="1"/>
  <c r="AC694" i="6" s="1"/>
  <c r="AB694" i="6" a="1"/>
  <c r="AB694" i="6" s="1"/>
  <c r="AA694" i="6" a="1"/>
  <c r="AA694" i="6" s="1"/>
  <c r="Z694" i="6" a="1"/>
  <c r="Z694" i="6" s="1"/>
  <c r="Y694" i="6"/>
  <c r="Y694" i="6" a="1"/>
  <c r="X694" i="6" a="1"/>
  <c r="X694" i="6" s="1"/>
  <c r="W694" i="6" a="1"/>
  <c r="W694" i="6" s="1"/>
  <c r="V694" i="6" a="1"/>
  <c r="V694" i="6" s="1"/>
  <c r="U694" i="6" a="1"/>
  <c r="U694" i="6" s="1"/>
  <c r="T694" i="6" a="1"/>
  <c r="T694" i="6" s="1"/>
  <c r="S694" i="6" a="1"/>
  <c r="S694" i="6" s="1"/>
  <c r="R694" i="6" a="1"/>
  <c r="R694" i="6" s="1"/>
  <c r="Q694" i="6"/>
  <c r="Q694" i="6" a="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c r="AC693" i="6" a="1"/>
  <c r="AB693" i="6" a="1"/>
  <c r="AB693" i="6" s="1"/>
  <c r="AA693" i="6" a="1"/>
  <c r="AA693" i="6" s="1"/>
  <c r="Z693" i="6" a="1"/>
  <c r="Z693" i="6" s="1"/>
  <c r="Y693" i="6" a="1"/>
  <c r="Y693" i="6" s="1"/>
  <c r="X693" i="6" a="1"/>
  <c r="X693" i="6" s="1"/>
  <c r="W693" i="6" a="1"/>
  <c r="W693" i="6" s="1"/>
  <c r="V693" i="6" a="1"/>
  <c r="V693" i="6" s="1"/>
  <c r="U693" i="6"/>
  <c r="U693" i="6" a="1"/>
  <c r="T693" i="6" a="1"/>
  <c r="T693" i="6" s="1"/>
  <c r="S693" i="6" a="1"/>
  <c r="S693" i="6" s="1"/>
  <c r="R693" i="6" a="1"/>
  <c r="R693" i="6" s="1"/>
  <c r="Q693" i="6" a="1"/>
  <c r="Q693" i="6" s="1"/>
  <c r="P693" i="6" a="1"/>
  <c r="P693" i="6" s="1"/>
  <c r="O693" i="6" a="1"/>
  <c r="O693" i="6" s="1"/>
  <c r="N693" i="6" a="1"/>
  <c r="N693" i="6" s="1"/>
  <c r="M693" i="6"/>
  <c r="M693" i="6" a="1"/>
  <c r="L693" i="6" a="1"/>
  <c r="L693" i="6" s="1"/>
  <c r="K693" i="6" a="1"/>
  <c r="K693" i="6" s="1"/>
  <c r="AI692" i="6" a="1"/>
  <c r="AI692" i="6" s="1"/>
  <c r="AH692" i="6" a="1"/>
  <c r="AH692" i="6" s="1"/>
  <c r="AG692" i="6"/>
  <c r="AG692" i="6" a="1"/>
  <c r="AF692" i="6" a="1"/>
  <c r="AF692" i="6" s="1"/>
  <c r="AE692" i="6" a="1"/>
  <c r="AE692" i="6" s="1"/>
  <c r="AD692" i="6" a="1"/>
  <c r="AD692" i="6" s="1"/>
  <c r="AC692" i="6" a="1"/>
  <c r="AC692" i="6" s="1"/>
  <c r="AB692" i="6" a="1"/>
  <c r="AB692" i="6" s="1"/>
  <c r="AA692" i="6" a="1"/>
  <c r="AA692" i="6" s="1"/>
  <c r="Z692" i="6" a="1"/>
  <c r="Z692" i="6" s="1"/>
  <c r="Y692" i="6"/>
  <c r="Y692" i="6" a="1"/>
  <c r="X692" i="6" a="1"/>
  <c r="X692" i="6" s="1"/>
  <c r="W692" i="6" a="1"/>
  <c r="W692" i="6" s="1"/>
  <c r="V692" i="6" a="1"/>
  <c r="V692" i="6" s="1"/>
  <c r="U692" i="6" a="1"/>
  <c r="U692" i="6" s="1"/>
  <c r="T692" i="6" a="1"/>
  <c r="T692" i="6" s="1"/>
  <c r="S692" i="6" a="1"/>
  <c r="S692" i="6" s="1"/>
  <c r="R692" i="6" a="1"/>
  <c r="R692" i="6" s="1"/>
  <c r="Q692" i="6"/>
  <c r="Q692" i="6" a="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c r="AC691" i="6" a="1"/>
  <c r="AB691" i="6" a="1"/>
  <c r="AB691" i="6" s="1"/>
  <c r="AA691" i="6" a="1"/>
  <c r="AA691" i="6" s="1"/>
  <c r="Z691" i="6" a="1"/>
  <c r="Z691" i="6" s="1"/>
  <c r="Y691" i="6" a="1"/>
  <c r="Y691" i="6" s="1"/>
  <c r="X691" i="6" a="1"/>
  <c r="X691" i="6" s="1"/>
  <c r="W691" i="6" a="1"/>
  <c r="W691" i="6" s="1"/>
  <c r="V691" i="6" a="1"/>
  <c r="V691" i="6" s="1"/>
  <c r="U691" i="6"/>
  <c r="U691" i="6" a="1"/>
  <c r="T691" i="6" a="1"/>
  <c r="T691" i="6" s="1"/>
  <c r="S691" i="6" a="1"/>
  <c r="S691" i="6" s="1"/>
  <c r="R691" i="6" a="1"/>
  <c r="R691" i="6" s="1"/>
  <c r="Q691" i="6" a="1"/>
  <c r="Q691" i="6" s="1"/>
  <c r="P691" i="6" a="1"/>
  <c r="P691" i="6" s="1"/>
  <c r="O691" i="6" a="1"/>
  <c r="O691" i="6" s="1"/>
  <c r="N691" i="6" a="1"/>
  <c r="N691" i="6" s="1"/>
  <c r="M691" i="6"/>
  <c r="M691" i="6" a="1"/>
  <c r="L691" i="6" a="1"/>
  <c r="L691" i="6" s="1"/>
  <c r="K691" i="6" a="1"/>
  <c r="K691" i="6" s="1"/>
  <c r="AI690" i="6" a="1"/>
  <c r="AI690" i="6" s="1"/>
  <c r="AH690" i="6" a="1"/>
  <c r="AH690" i="6" s="1"/>
  <c r="AG690" i="6"/>
  <c r="AG690" i="6" a="1"/>
  <c r="AF690" i="6" a="1"/>
  <c r="AF690" i="6" s="1"/>
  <c r="AE690" i="6" a="1"/>
  <c r="AE690" i="6" s="1"/>
  <c r="AD690" i="6" a="1"/>
  <c r="AD690" i="6" s="1"/>
  <c r="AC690" i="6" a="1"/>
  <c r="AC690" i="6" s="1"/>
  <c r="AB690" i="6" a="1"/>
  <c r="AB690" i="6" s="1"/>
  <c r="AA690" i="6" a="1"/>
  <c r="AA690" i="6" s="1"/>
  <c r="Z690" i="6" a="1"/>
  <c r="Z690" i="6" s="1"/>
  <c r="Y690" i="6"/>
  <c r="Y690" i="6" a="1"/>
  <c r="X690" i="6" a="1"/>
  <c r="X690" i="6" s="1"/>
  <c r="W690" i="6" a="1"/>
  <c r="W690" i="6" s="1"/>
  <c r="V690" i="6" a="1"/>
  <c r="V690" i="6" s="1"/>
  <c r="U690" i="6" a="1"/>
  <c r="U690" i="6" s="1"/>
  <c r="T690" i="6" a="1"/>
  <c r="T690" i="6" s="1"/>
  <c r="S690" i="6" a="1"/>
  <c r="S690" i="6" s="1"/>
  <c r="R690" i="6" a="1"/>
  <c r="R690" i="6" s="1"/>
  <c r="Q690" i="6"/>
  <c r="Q690" i="6" a="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c r="AC689" i="6" a="1"/>
  <c r="AB689" i="6" a="1"/>
  <c r="AB689" i="6" s="1"/>
  <c r="AA689" i="6" a="1"/>
  <c r="AA689" i="6" s="1"/>
  <c r="Z689" i="6" a="1"/>
  <c r="Z689" i="6" s="1"/>
  <c r="Y689" i="6" a="1"/>
  <c r="Y689" i="6" s="1"/>
  <c r="X689" i="6" a="1"/>
  <c r="X689" i="6" s="1"/>
  <c r="W689" i="6" a="1"/>
  <c r="W689" i="6" s="1"/>
  <c r="V689" i="6" a="1"/>
  <c r="V689" i="6" s="1"/>
  <c r="U689" i="6"/>
  <c r="U689" i="6" a="1"/>
  <c r="T689" i="6" a="1"/>
  <c r="T689" i="6" s="1"/>
  <c r="S689" i="6" a="1"/>
  <c r="S689" i="6" s="1"/>
  <c r="R689" i="6" a="1"/>
  <c r="R689" i="6" s="1"/>
  <c r="Q689" i="6" a="1"/>
  <c r="Q689" i="6" s="1"/>
  <c r="P689" i="6" a="1"/>
  <c r="P689" i="6" s="1"/>
  <c r="O689" i="6" a="1"/>
  <c r="O689" i="6" s="1"/>
  <c r="N689" i="6" a="1"/>
  <c r="N689" i="6" s="1"/>
  <c r="M689" i="6"/>
  <c r="M689" i="6" a="1"/>
  <c r="L689" i="6" a="1"/>
  <c r="L689" i="6" s="1"/>
  <c r="K689" i="6" a="1"/>
  <c r="K689" i="6" s="1"/>
  <c r="AI688" i="6" a="1"/>
  <c r="AI688" i="6" s="1"/>
  <c r="AH688" i="6" a="1"/>
  <c r="AH688" i="6" s="1"/>
  <c r="AG688" i="6"/>
  <c r="AG688" i="6" a="1"/>
  <c r="AF688" i="6" a="1"/>
  <c r="AF688" i="6" s="1"/>
  <c r="AE688" i="6" a="1"/>
  <c r="AE688" i="6" s="1"/>
  <c r="AD688" i="6" a="1"/>
  <c r="AD688" i="6" s="1"/>
  <c r="AC688" i="6" a="1"/>
  <c r="AC688" i="6" s="1"/>
  <c r="AB688" i="6" a="1"/>
  <c r="AB688" i="6" s="1"/>
  <c r="AA688" i="6" a="1"/>
  <c r="AA688" i="6" s="1"/>
  <c r="Z688" i="6" a="1"/>
  <c r="Z688" i="6" s="1"/>
  <c r="Y688" i="6"/>
  <c r="Y688" i="6" a="1"/>
  <c r="X688" i="6" a="1"/>
  <c r="X688" i="6" s="1"/>
  <c r="W688" i="6" a="1"/>
  <c r="W688" i="6" s="1"/>
  <c r="V688" i="6" a="1"/>
  <c r="V688" i="6" s="1"/>
  <c r="U688" i="6" a="1"/>
  <c r="U688" i="6" s="1"/>
  <c r="T688" i="6" a="1"/>
  <c r="T688" i="6" s="1"/>
  <c r="S688" i="6" a="1"/>
  <c r="S688" i="6" s="1"/>
  <c r="R688" i="6" a="1"/>
  <c r="R688" i="6" s="1"/>
  <c r="Q688" i="6"/>
  <c r="Q688" i="6" a="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c r="AC687" i="6" a="1"/>
  <c r="AB687" i="6" a="1"/>
  <c r="AB687" i="6" s="1"/>
  <c r="AA687" i="6" a="1"/>
  <c r="AA687" i="6" s="1"/>
  <c r="Z687" i="6" a="1"/>
  <c r="Z687" i="6" s="1"/>
  <c r="Y687" i="6" a="1"/>
  <c r="Y687" i="6" s="1"/>
  <c r="X687" i="6" a="1"/>
  <c r="X687" i="6" s="1"/>
  <c r="W687" i="6" a="1"/>
  <c r="W687" i="6" s="1"/>
  <c r="V687" i="6" a="1"/>
  <c r="V687" i="6" s="1"/>
  <c r="U687" i="6"/>
  <c r="U687" i="6" a="1"/>
  <c r="T687" i="6" a="1"/>
  <c r="T687" i="6" s="1"/>
  <c r="S687" i="6" a="1"/>
  <c r="S687" i="6" s="1"/>
  <c r="R687" i="6" a="1"/>
  <c r="R687" i="6" s="1"/>
  <c r="Q687" i="6" a="1"/>
  <c r="Q687" i="6" s="1"/>
  <c r="P687" i="6" a="1"/>
  <c r="P687" i="6" s="1"/>
  <c r="O687" i="6" a="1"/>
  <c r="O687" i="6" s="1"/>
  <c r="N687" i="6" a="1"/>
  <c r="N687" i="6" s="1"/>
  <c r="M687" i="6"/>
  <c r="M687" i="6" a="1"/>
  <c r="L687" i="6" a="1"/>
  <c r="L687" i="6" s="1"/>
  <c r="K687" i="6" a="1"/>
  <c r="K687" i="6" s="1"/>
  <c r="AI686" i="6" a="1"/>
  <c r="AI686" i="6" s="1"/>
  <c r="AH686" i="6" a="1"/>
  <c r="AH686" i="6" s="1"/>
  <c r="AG686" i="6"/>
  <c r="AG686" i="6" a="1"/>
  <c r="AF686" i="6" a="1"/>
  <c r="AF686" i="6" s="1"/>
  <c r="AE686" i="6" a="1"/>
  <c r="AE686" i="6" s="1"/>
  <c r="AD686" i="6" a="1"/>
  <c r="AD686" i="6" s="1"/>
  <c r="AC686" i="6" a="1"/>
  <c r="AC686" i="6" s="1"/>
  <c r="AB686" i="6" a="1"/>
  <c r="AB686" i="6" s="1"/>
  <c r="AA686" i="6" a="1"/>
  <c r="AA686" i="6" s="1"/>
  <c r="Z686" i="6" a="1"/>
  <c r="Z686" i="6" s="1"/>
  <c r="Y686" i="6"/>
  <c r="Y686" i="6" a="1"/>
  <c r="X686" i="6" a="1"/>
  <c r="X686" i="6" s="1"/>
  <c r="W686" i="6" a="1"/>
  <c r="W686" i="6" s="1"/>
  <c r="V686" i="6" a="1"/>
  <c r="V686" i="6" s="1"/>
  <c r="U686" i="6" a="1"/>
  <c r="U686" i="6" s="1"/>
  <c r="T686" i="6" a="1"/>
  <c r="T686" i="6" s="1"/>
  <c r="S686" i="6" a="1"/>
  <c r="S686" i="6" s="1"/>
  <c r="R686" i="6" a="1"/>
  <c r="R686" i="6" s="1"/>
  <c r="Q686" i="6"/>
  <c r="Q686" i="6" a="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a="1"/>
  <c r="AD685" i="6" s="1"/>
  <c r="AC685" i="6"/>
  <c r="AC685" i="6" a="1"/>
  <c r="AB685" i="6" a="1"/>
  <c r="AB685" i="6" s="1"/>
  <c r="AA685" i="6" a="1"/>
  <c r="AA685" i="6" s="1"/>
  <c r="Z685" i="6" a="1"/>
  <c r="Z685" i="6" s="1"/>
  <c r="Y685" i="6" a="1"/>
  <c r="Y685" i="6" s="1"/>
  <c r="X685" i="6" a="1"/>
  <c r="X685" i="6" s="1"/>
  <c r="W685" i="6" a="1"/>
  <c r="W685" i="6" s="1"/>
  <c r="V685" i="6" a="1"/>
  <c r="V685" i="6" s="1"/>
  <c r="U685" i="6"/>
  <c r="U685" i="6" a="1"/>
  <c r="T685" i="6" a="1"/>
  <c r="T685" i="6" s="1"/>
  <c r="S685" i="6" a="1"/>
  <c r="S685" i="6" s="1"/>
  <c r="R685" i="6" a="1"/>
  <c r="R685" i="6" s="1"/>
  <c r="Q685" i="6" a="1"/>
  <c r="Q685" i="6" s="1"/>
  <c r="P685" i="6" a="1"/>
  <c r="P685" i="6" s="1"/>
  <c r="O685" i="6" a="1"/>
  <c r="O685" i="6" s="1"/>
  <c r="N685" i="6" a="1"/>
  <c r="N685" i="6" s="1"/>
  <c r="M685" i="6"/>
  <c r="M685" i="6" a="1"/>
  <c r="L685" i="6" a="1"/>
  <c r="L685" i="6" s="1"/>
  <c r="K685" i="6" a="1"/>
  <c r="K685" i="6" s="1"/>
  <c r="AI684" i="6" a="1"/>
  <c r="AI684" i="6" s="1"/>
  <c r="AH684" i="6" a="1"/>
  <c r="AH684" i="6" s="1"/>
  <c r="AG684" i="6"/>
  <c r="AG684" i="6" a="1"/>
  <c r="AF684" i="6" a="1"/>
  <c r="AF684" i="6" s="1"/>
  <c r="AE684" i="6" a="1"/>
  <c r="AE684" i="6" s="1"/>
  <c r="AD684" i="6" a="1"/>
  <c r="AD684" i="6" s="1"/>
  <c r="AC684" i="6" a="1"/>
  <c r="AC684" i="6" s="1"/>
  <c r="AB684" i="6" a="1"/>
  <c r="AB684" i="6" s="1"/>
  <c r="AA684" i="6" a="1"/>
  <c r="AA684" i="6" s="1"/>
  <c r="Z684" i="6" a="1"/>
  <c r="Z684" i="6" s="1"/>
  <c r="Y684" i="6"/>
  <c r="Y684" i="6" a="1"/>
  <c r="X684" i="6" a="1"/>
  <c r="X684" i="6" s="1"/>
  <c r="W684" i="6" a="1"/>
  <c r="W684" i="6" s="1"/>
  <c r="V684" i="6" a="1"/>
  <c r="V684" i="6" s="1"/>
  <c r="U684" i="6" a="1"/>
  <c r="U684" i="6" s="1"/>
  <c r="T684" i="6" a="1"/>
  <c r="T684" i="6" s="1"/>
  <c r="S684" i="6" a="1"/>
  <c r="S684" i="6" s="1"/>
  <c r="R684" i="6" a="1"/>
  <c r="R684" i="6" s="1"/>
  <c r="Q684" i="6"/>
  <c r="Q684" i="6" a="1"/>
  <c r="P684" i="6" a="1"/>
  <c r="P684" i="6" s="1"/>
  <c r="O684" i="6" a="1"/>
  <c r="O684" i="6" s="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c r="AC683" i="6" a="1"/>
  <c r="AB683" i="6" a="1"/>
  <c r="AB683" i="6" s="1"/>
  <c r="AA683" i="6" a="1"/>
  <c r="AA683" i="6" s="1"/>
  <c r="Z683" i="6" a="1"/>
  <c r="Z683" i="6" s="1"/>
  <c r="Y683" i="6" a="1"/>
  <c r="Y683" i="6" s="1"/>
  <c r="X683" i="6" a="1"/>
  <c r="X683" i="6" s="1"/>
  <c r="W683" i="6" a="1"/>
  <c r="W683" i="6" s="1"/>
  <c r="V683" i="6" a="1"/>
  <c r="V683" i="6" s="1"/>
  <c r="U683" i="6"/>
  <c r="U683" i="6" a="1"/>
  <c r="T683" i="6" a="1"/>
  <c r="T683" i="6" s="1"/>
  <c r="S683" i="6" a="1"/>
  <c r="S683" i="6" s="1"/>
  <c r="R683" i="6" a="1"/>
  <c r="R683" i="6" s="1"/>
  <c r="Q683" i="6" a="1"/>
  <c r="Q683" i="6" s="1"/>
  <c r="P683" i="6" a="1"/>
  <c r="P683" i="6" s="1"/>
  <c r="O683" i="6" a="1"/>
  <c r="O683" i="6" s="1"/>
  <c r="N683" i="6" a="1"/>
  <c r="N683" i="6" s="1"/>
  <c r="M683" i="6"/>
  <c r="M683" i="6" a="1"/>
  <c r="L683" i="6" a="1"/>
  <c r="L683" i="6" s="1"/>
  <c r="K683" i="6" a="1"/>
  <c r="K683" i="6" s="1"/>
  <c r="AI682" i="6" a="1"/>
  <c r="AI682" i="6" s="1"/>
  <c r="AH682" i="6" a="1"/>
  <c r="AH682" i="6" s="1"/>
  <c r="AG682" i="6"/>
  <c r="AG682" i="6" a="1"/>
  <c r="AF682" i="6" a="1"/>
  <c r="AF682" i="6" s="1"/>
  <c r="AE682" i="6" a="1"/>
  <c r="AE682" i="6" s="1"/>
  <c r="AD682" i="6" a="1"/>
  <c r="AD682" i="6" s="1"/>
  <c r="AC682" i="6" a="1"/>
  <c r="AC682" i="6" s="1"/>
  <c r="AB682" i="6" a="1"/>
  <c r="AB682" i="6" s="1"/>
  <c r="AA682" i="6" a="1"/>
  <c r="AA682" i="6" s="1"/>
  <c r="Z682" i="6" a="1"/>
  <c r="Z682" i="6" s="1"/>
  <c r="Y682" i="6"/>
  <c r="Y682" i="6" a="1"/>
  <c r="X682" i="6" a="1"/>
  <c r="X682" i="6" s="1"/>
  <c r="W682" i="6" a="1"/>
  <c r="W682" i="6" s="1"/>
  <c r="V682" i="6" a="1"/>
  <c r="V682" i="6" s="1"/>
  <c r="U682" i="6" a="1"/>
  <c r="U682" i="6" s="1"/>
  <c r="T682" i="6" a="1"/>
  <c r="T682" i="6" s="1"/>
  <c r="S682" i="6" a="1"/>
  <c r="S682" i="6" s="1"/>
  <c r="R682" i="6" a="1"/>
  <c r="R682" i="6" s="1"/>
  <c r="Q682" i="6"/>
  <c r="Q682" i="6" a="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c r="AC681" i="6" a="1"/>
  <c r="AB681" i="6" a="1"/>
  <c r="AB681" i="6" s="1"/>
  <c r="AA681" i="6" a="1"/>
  <c r="AA681" i="6" s="1"/>
  <c r="Z681" i="6" a="1"/>
  <c r="Z681" i="6" s="1"/>
  <c r="Y681" i="6" a="1"/>
  <c r="Y681" i="6" s="1"/>
  <c r="X681" i="6" a="1"/>
  <c r="X681" i="6" s="1"/>
  <c r="W681" i="6" a="1"/>
  <c r="W681" i="6" s="1"/>
  <c r="V681" i="6" a="1"/>
  <c r="V681" i="6" s="1"/>
  <c r="U681" i="6"/>
  <c r="U681" i="6" a="1"/>
  <c r="T681" i="6" a="1"/>
  <c r="T681" i="6" s="1"/>
  <c r="S681" i="6" a="1"/>
  <c r="S681" i="6" s="1"/>
  <c r="R681" i="6" a="1"/>
  <c r="R681" i="6" s="1"/>
  <c r="Q681" i="6" a="1"/>
  <c r="Q681" i="6" s="1"/>
  <c r="P681" i="6" a="1"/>
  <c r="P681" i="6" s="1"/>
  <c r="O681" i="6" a="1"/>
  <c r="O681" i="6" s="1"/>
  <c r="N681" i="6" a="1"/>
  <c r="N681" i="6" s="1"/>
  <c r="M681" i="6"/>
  <c r="M681" i="6" a="1"/>
  <c r="L681" i="6" a="1"/>
  <c r="L681" i="6" s="1"/>
  <c r="K681" i="6" a="1"/>
  <c r="K681" i="6" s="1"/>
  <c r="AI680" i="6" a="1"/>
  <c r="AI680" i="6" s="1"/>
  <c r="AH680" i="6" a="1"/>
  <c r="AH680" i="6" s="1"/>
  <c r="AG680" i="6"/>
  <c r="AG680" i="6" a="1"/>
  <c r="AF680" i="6" a="1"/>
  <c r="AF680" i="6" s="1"/>
  <c r="AE680" i="6" a="1"/>
  <c r="AE680" i="6" s="1"/>
  <c r="AD680" i="6" a="1"/>
  <c r="AD680" i="6" s="1"/>
  <c r="AC680" i="6" a="1"/>
  <c r="AC680" i="6" s="1"/>
  <c r="AB680" i="6" a="1"/>
  <c r="AB680" i="6" s="1"/>
  <c r="AA680" i="6" a="1"/>
  <c r="AA680" i="6" s="1"/>
  <c r="Z680" i="6" a="1"/>
  <c r="Z680" i="6" s="1"/>
  <c r="Y680" i="6"/>
  <c r="Y680" i="6" a="1"/>
  <c r="X680" i="6" a="1"/>
  <c r="X680" i="6" s="1"/>
  <c r="W680" i="6" a="1"/>
  <c r="W680" i="6" s="1"/>
  <c r="V680" i="6" a="1"/>
  <c r="V680" i="6" s="1"/>
  <c r="U680" i="6" a="1"/>
  <c r="U680" i="6" s="1"/>
  <c r="T680" i="6" a="1"/>
  <c r="T680" i="6" s="1"/>
  <c r="S680" i="6" a="1"/>
  <c r="S680" i="6" s="1"/>
  <c r="R680" i="6" a="1"/>
  <c r="R680" i="6" s="1"/>
  <c r="Q680" i="6"/>
  <c r="Q680" i="6" a="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c r="AC679" i="6" a="1"/>
  <c r="AB679" i="6" a="1"/>
  <c r="AB679" i="6" s="1"/>
  <c r="AA679" i="6" a="1"/>
  <c r="AA679" i="6" s="1"/>
  <c r="Z679" i="6" a="1"/>
  <c r="Z679" i="6" s="1"/>
  <c r="Y679" i="6" a="1"/>
  <c r="Y679" i="6" s="1"/>
  <c r="X679" i="6" a="1"/>
  <c r="X679" i="6" s="1"/>
  <c r="W679" i="6" a="1"/>
  <c r="W679" i="6" s="1"/>
  <c r="V679" i="6" a="1"/>
  <c r="V679" i="6" s="1"/>
  <c r="U679" i="6"/>
  <c r="U679" i="6" a="1"/>
  <c r="T679" i="6" a="1"/>
  <c r="T679" i="6" s="1"/>
  <c r="S679" i="6" a="1"/>
  <c r="S679" i="6" s="1"/>
  <c r="R679" i="6" a="1"/>
  <c r="R679" i="6" s="1"/>
  <c r="Q679" i="6" a="1"/>
  <c r="Q679" i="6" s="1"/>
  <c r="P679" i="6" a="1"/>
  <c r="P679" i="6" s="1"/>
  <c r="O679" i="6" a="1"/>
  <c r="O679" i="6" s="1"/>
  <c r="N679" i="6" a="1"/>
  <c r="N679" i="6" s="1"/>
  <c r="M679" i="6"/>
  <c r="M679" i="6" a="1"/>
  <c r="L679" i="6" a="1"/>
  <c r="L679" i="6" s="1"/>
  <c r="K679" i="6" a="1"/>
  <c r="K679" i="6" s="1"/>
  <c r="AI678" i="6" a="1"/>
  <c r="AI678" i="6" s="1"/>
  <c r="AH678" i="6" a="1"/>
  <c r="AH678" i="6" s="1"/>
  <c r="AG678" i="6"/>
  <c r="AG678" i="6" a="1"/>
  <c r="AF678" i="6" a="1"/>
  <c r="AF678" i="6" s="1"/>
  <c r="AE678" i="6" a="1"/>
  <c r="AE678" i="6" s="1"/>
  <c r="AD678" i="6" a="1"/>
  <c r="AD678" i="6" s="1"/>
  <c r="AC678" i="6" a="1"/>
  <c r="AC678" i="6" s="1"/>
  <c r="AB678" i="6" a="1"/>
  <c r="AB678" i="6" s="1"/>
  <c r="AA678" i="6" a="1"/>
  <c r="AA678" i="6" s="1"/>
  <c r="Z678" i="6" a="1"/>
  <c r="Z678" i="6" s="1"/>
  <c r="Y678" i="6"/>
  <c r="Y678" i="6" a="1"/>
  <c r="X678" i="6" a="1"/>
  <c r="X678" i="6" s="1"/>
  <c r="W678" i="6" a="1"/>
  <c r="W678" i="6" s="1"/>
  <c r="V678" i="6" a="1"/>
  <c r="V678" i="6" s="1"/>
  <c r="U678" i="6" a="1"/>
  <c r="U678" i="6" s="1"/>
  <c r="T678" i="6" a="1"/>
  <c r="T678" i="6" s="1"/>
  <c r="S678" i="6" a="1"/>
  <c r="S678" i="6" s="1"/>
  <c r="R678" i="6" a="1"/>
  <c r="R678" i="6" s="1"/>
  <c r="Q678" i="6"/>
  <c r="Q678" i="6" a="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c r="AC677" i="6" a="1"/>
  <c r="AB677" i="6" a="1"/>
  <c r="AB677" i="6" s="1"/>
  <c r="AA677" i="6" a="1"/>
  <c r="AA677" i="6" s="1"/>
  <c r="Z677" i="6" a="1"/>
  <c r="Z677" i="6" s="1"/>
  <c r="Y677" i="6" a="1"/>
  <c r="Y677" i="6" s="1"/>
  <c r="X677" i="6" a="1"/>
  <c r="X677" i="6" s="1"/>
  <c r="W677" i="6" a="1"/>
  <c r="W677" i="6" s="1"/>
  <c r="V677" i="6" a="1"/>
  <c r="V677" i="6" s="1"/>
  <c r="U677" i="6"/>
  <c r="U677" i="6" a="1"/>
  <c r="T677" i="6" a="1"/>
  <c r="T677" i="6" s="1"/>
  <c r="S677" i="6" a="1"/>
  <c r="S677" i="6" s="1"/>
  <c r="R677" i="6" a="1"/>
  <c r="R677" i="6" s="1"/>
  <c r="Q677" i="6" a="1"/>
  <c r="Q677" i="6" s="1"/>
  <c r="P677" i="6" a="1"/>
  <c r="P677" i="6" s="1"/>
  <c r="O677" i="6" a="1"/>
  <c r="O677" i="6" s="1"/>
  <c r="N677" i="6" a="1"/>
  <c r="N677" i="6" s="1"/>
  <c r="M677" i="6"/>
  <c r="M677" i="6" a="1"/>
  <c r="L677" i="6" a="1"/>
  <c r="L677" i="6" s="1"/>
  <c r="K677" i="6" a="1"/>
  <c r="K677" i="6" s="1"/>
  <c r="AI676" i="6" a="1"/>
  <c r="AI676" i="6" s="1"/>
  <c r="AH676" i="6" a="1"/>
  <c r="AH676" i="6" s="1"/>
  <c r="AG676" i="6"/>
  <c r="AG676" i="6" a="1"/>
  <c r="AF676" i="6" a="1"/>
  <c r="AF676" i="6" s="1"/>
  <c r="AE676" i="6" a="1"/>
  <c r="AE676" i="6" s="1"/>
  <c r="AD676" i="6" a="1"/>
  <c r="AD676" i="6" s="1"/>
  <c r="AC676" i="6" a="1"/>
  <c r="AC676" i="6" s="1"/>
  <c r="AB676" i="6" a="1"/>
  <c r="AB676" i="6" s="1"/>
  <c r="AA676" i="6" a="1"/>
  <c r="AA676" i="6" s="1"/>
  <c r="Z676" i="6" a="1"/>
  <c r="Z676" i="6" s="1"/>
  <c r="Y676" i="6"/>
  <c r="Y676" i="6" a="1"/>
  <c r="X676" i="6" a="1"/>
  <c r="X676" i="6" s="1"/>
  <c r="W676" i="6" a="1"/>
  <c r="W676" i="6" s="1"/>
  <c r="V676" i="6" a="1"/>
  <c r="V676" i="6" s="1"/>
  <c r="U676" i="6" a="1"/>
  <c r="U676" i="6" s="1"/>
  <c r="T676" i="6" a="1"/>
  <c r="T676" i="6" s="1"/>
  <c r="S676" i="6" a="1"/>
  <c r="S676" i="6" s="1"/>
  <c r="R676" i="6" a="1"/>
  <c r="R676" i="6" s="1"/>
  <c r="Q676" i="6"/>
  <c r="Q676" i="6" a="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c r="AC675" i="6" a="1"/>
  <c r="AB675" i="6" a="1"/>
  <c r="AB675" i="6" s="1"/>
  <c r="AA675" i="6" a="1"/>
  <c r="AA675" i="6" s="1"/>
  <c r="Z675" i="6" a="1"/>
  <c r="Z675" i="6" s="1"/>
  <c r="Y675" i="6" a="1"/>
  <c r="Y675" i="6" s="1"/>
  <c r="X675" i="6" a="1"/>
  <c r="X675" i="6" s="1"/>
  <c r="W675" i="6" a="1"/>
  <c r="W675" i="6" s="1"/>
  <c r="V675" i="6" a="1"/>
  <c r="V675" i="6" s="1"/>
  <c r="U675" i="6"/>
  <c r="U675" i="6" a="1"/>
  <c r="T675" i="6" a="1"/>
  <c r="T675" i="6" s="1"/>
  <c r="S675" i="6" a="1"/>
  <c r="S675" i="6" s="1"/>
  <c r="R675" i="6" a="1"/>
  <c r="R675" i="6" s="1"/>
  <c r="Q675" i="6" a="1"/>
  <c r="Q675" i="6" s="1"/>
  <c r="P675" i="6" a="1"/>
  <c r="P675" i="6" s="1"/>
  <c r="O675" i="6" a="1"/>
  <c r="O675" i="6" s="1"/>
  <c r="N675" i="6" a="1"/>
  <c r="N675" i="6" s="1"/>
  <c r="M675" i="6"/>
  <c r="M675" i="6" a="1"/>
  <c r="L675" i="6" a="1"/>
  <c r="L675" i="6" s="1"/>
  <c r="K675" i="6" a="1"/>
  <c r="K675" i="6" s="1"/>
  <c r="AI674" i="6" a="1"/>
  <c r="AI674" i="6" s="1"/>
  <c r="AH674" i="6" a="1"/>
  <c r="AH674" i="6" s="1"/>
  <c r="AG674" i="6"/>
  <c r="AG674" i="6" a="1"/>
  <c r="AF674" i="6" a="1"/>
  <c r="AF674" i="6" s="1"/>
  <c r="AE674" i="6" a="1"/>
  <c r="AE674" i="6" s="1"/>
  <c r="AD674" i="6" a="1"/>
  <c r="AD674" i="6" s="1"/>
  <c r="AC674" i="6" a="1"/>
  <c r="AC674" i="6" s="1"/>
  <c r="AB674" i="6" a="1"/>
  <c r="AB674" i="6" s="1"/>
  <c r="AA674" i="6" a="1"/>
  <c r="AA674" i="6" s="1"/>
  <c r="Z674" i="6" a="1"/>
  <c r="Z674" i="6" s="1"/>
  <c r="Y674" i="6"/>
  <c r="Y674" i="6" a="1"/>
  <c r="X674" i="6" a="1"/>
  <c r="X674" i="6" s="1"/>
  <c r="W674" i="6" a="1"/>
  <c r="W674" i="6" s="1"/>
  <c r="V674" i="6" a="1"/>
  <c r="V674" i="6" s="1"/>
  <c r="U674" i="6" a="1"/>
  <c r="U674" i="6" s="1"/>
  <c r="T674" i="6" a="1"/>
  <c r="T674" i="6" s="1"/>
  <c r="S674" i="6" a="1"/>
  <c r="S674" i="6" s="1"/>
  <c r="R674" i="6" a="1"/>
  <c r="R674" i="6" s="1"/>
  <c r="Q674" i="6"/>
  <c r="Q674" i="6" a="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c r="AC673" i="6" a="1"/>
  <c r="AB673" i="6" a="1"/>
  <c r="AB673" i="6" s="1"/>
  <c r="AA673" i="6" a="1"/>
  <c r="AA673" i="6" s="1"/>
  <c r="Z673" i="6" a="1"/>
  <c r="Z673" i="6" s="1"/>
  <c r="Y673" i="6" a="1"/>
  <c r="Y673" i="6" s="1"/>
  <c r="X673" i="6" a="1"/>
  <c r="X673" i="6" s="1"/>
  <c r="W673" i="6" a="1"/>
  <c r="W673" i="6" s="1"/>
  <c r="V673" i="6" a="1"/>
  <c r="V673" i="6" s="1"/>
  <c r="U673" i="6"/>
  <c r="U673" i="6" a="1"/>
  <c r="T673" i="6" a="1"/>
  <c r="T673" i="6" s="1"/>
  <c r="S673" i="6" a="1"/>
  <c r="S673" i="6" s="1"/>
  <c r="R673" i="6" a="1"/>
  <c r="R673" i="6" s="1"/>
  <c r="Q673" i="6" a="1"/>
  <c r="Q673" i="6" s="1"/>
  <c r="P673" i="6" a="1"/>
  <c r="P673" i="6" s="1"/>
  <c r="O673" i="6" a="1"/>
  <c r="O673" i="6" s="1"/>
  <c r="N673" i="6" a="1"/>
  <c r="N673" i="6" s="1"/>
  <c r="M673" i="6"/>
  <c r="M673" i="6" a="1"/>
  <c r="L673" i="6" a="1"/>
  <c r="L673" i="6" s="1"/>
  <c r="K673" i="6" a="1"/>
  <c r="K673" i="6" s="1"/>
  <c r="AI672" i="6" a="1"/>
  <c r="AI672" i="6" s="1"/>
  <c r="AH672" i="6" a="1"/>
  <c r="AH672" i="6" s="1"/>
  <c r="AG672" i="6"/>
  <c r="AG672" i="6" a="1"/>
  <c r="AF672" i="6" a="1"/>
  <c r="AF672" i="6" s="1"/>
  <c r="AE672" i="6" a="1"/>
  <c r="AE672" i="6" s="1"/>
  <c r="AD672" i="6" a="1"/>
  <c r="AD672" i="6" s="1"/>
  <c r="AC672" i="6" a="1"/>
  <c r="AC672" i="6" s="1"/>
  <c r="AB672" i="6" a="1"/>
  <c r="AB672" i="6" s="1"/>
  <c r="AA672" i="6" a="1"/>
  <c r="AA672" i="6" s="1"/>
  <c r="Z672" i="6" a="1"/>
  <c r="Z672" i="6" s="1"/>
  <c r="Y672" i="6"/>
  <c r="Y672" i="6" a="1"/>
  <c r="X672" i="6" a="1"/>
  <c r="X672" i="6" s="1"/>
  <c r="W672" i="6" a="1"/>
  <c r="W672" i="6" s="1"/>
  <c r="V672" i="6" a="1"/>
  <c r="V672" i="6" s="1"/>
  <c r="U672" i="6" a="1"/>
  <c r="U672" i="6" s="1"/>
  <c r="T672" i="6" a="1"/>
  <c r="T672" i="6" s="1"/>
  <c r="S672" i="6" a="1"/>
  <c r="S672" i="6" s="1"/>
  <c r="R672" i="6" a="1"/>
  <c r="R672" i="6" s="1"/>
  <c r="Q672" i="6"/>
  <c r="Q672" i="6" a="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c r="AC671" i="6" a="1"/>
  <c r="AB671" i="6" a="1"/>
  <c r="AB671" i="6" s="1"/>
  <c r="AA671" i="6" a="1"/>
  <c r="AA671" i="6" s="1"/>
  <c r="Z671" i="6" a="1"/>
  <c r="Z671" i="6" s="1"/>
  <c r="Y671" i="6" a="1"/>
  <c r="Y671" i="6" s="1"/>
  <c r="X671" i="6" a="1"/>
  <c r="X671" i="6" s="1"/>
  <c r="W671" i="6" a="1"/>
  <c r="W671" i="6" s="1"/>
  <c r="V671" i="6" a="1"/>
  <c r="V671" i="6" s="1"/>
  <c r="U671" i="6"/>
  <c r="U671" i="6" a="1"/>
  <c r="T671" i="6" a="1"/>
  <c r="T671" i="6" s="1"/>
  <c r="S671" i="6" a="1"/>
  <c r="S671" i="6" s="1"/>
  <c r="R671" i="6" a="1"/>
  <c r="R671" i="6" s="1"/>
  <c r="Q671" i="6" a="1"/>
  <c r="Q671" i="6" s="1"/>
  <c r="P671" i="6" a="1"/>
  <c r="P671" i="6" s="1"/>
  <c r="O671" i="6" a="1"/>
  <c r="O671" i="6" s="1"/>
  <c r="N671" i="6" a="1"/>
  <c r="N671" i="6" s="1"/>
  <c r="M671" i="6"/>
  <c r="M671" i="6" a="1"/>
  <c r="L671" i="6" a="1"/>
  <c r="L671" i="6" s="1"/>
  <c r="K671" i="6" a="1"/>
  <c r="K671" i="6" s="1"/>
  <c r="AI670" i="6" a="1"/>
  <c r="AI670" i="6" s="1"/>
  <c r="AH670" i="6" a="1"/>
  <c r="AH670" i="6" s="1"/>
  <c r="AG670" i="6"/>
  <c r="AG670" i="6" a="1"/>
  <c r="AF670" i="6" a="1"/>
  <c r="AF670" i="6" s="1"/>
  <c r="AE670" i="6" a="1"/>
  <c r="AE670" i="6" s="1"/>
  <c r="AD670" i="6" a="1"/>
  <c r="AD670" i="6" s="1"/>
  <c r="AC670" i="6" a="1"/>
  <c r="AC670" i="6" s="1"/>
  <c r="AB670" i="6" a="1"/>
  <c r="AB670" i="6" s="1"/>
  <c r="AA670" i="6" a="1"/>
  <c r="AA670" i="6" s="1"/>
  <c r="Z670" i="6" a="1"/>
  <c r="Z670" i="6" s="1"/>
  <c r="Y670" i="6"/>
  <c r="Y670" i="6" a="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a="1"/>
  <c r="N670" i="6" s="1"/>
  <c r="M670" i="6"/>
  <c r="M670" i="6" a="1"/>
  <c r="L670" i="6" a="1"/>
  <c r="L670" i="6" s="1"/>
  <c r="K670" i="6" a="1"/>
  <c r="K670" i="6" s="1"/>
  <c r="AI669" i="6" a="1"/>
  <c r="AI669" i="6" s="1"/>
  <c r="AH669" i="6" a="1"/>
  <c r="AH669" i="6" s="1"/>
  <c r="AG669" i="6" a="1"/>
  <c r="AG669" i="6" s="1"/>
  <c r="AF669" i="6" a="1"/>
  <c r="AF669" i="6" s="1"/>
  <c r="AE669" i="6"/>
  <c r="AE669" i="6" a="1"/>
  <c r="AD669" i="6" a="1"/>
  <c r="AD669" i="6" s="1"/>
  <c r="AC669" i="6" a="1"/>
  <c r="AC669" i="6" s="1"/>
  <c r="AB669" i="6" a="1"/>
  <c r="AB669" i="6" s="1"/>
  <c r="AA669" i="6" a="1"/>
  <c r="AA669" i="6" s="1"/>
  <c r="Z669" i="6" a="1"/>
  <c r="Z669" i="6" s="1"/>
  <c r="Y669" i="6" a="1"/>
  <c r="Y669" i="6" s="1"/>
  <c r="X669" i="6" a="1"/>
  <c r="X669" i="6" s="1"/>
  <c r="W669" i="6"/>
  <c r="W669" i="6" a="1"/>
  <c r="V669" i="6" a="1"/>
  <c r="V669" i="6" s="1"/>
  <c r="U669" i="6" a="1"/>
  <c r="U669" i="6" s="1"/>
  <c r="T669" i="6" a="1"/>
  <c r="T669" i="6" s="1"/>
  <c r="S669" i="6" a="1"/>
  <c r="S669" i="6" s="1"/>
  <c r="R669" i="6" a="1"/>
  <c r="R669" i="6" s="1"/>
  <c r="Q669" i="6" a="1"/>
  <c r="Q669" i="6" s="1"/>
  <c r="P669" i="6" a="1"/>
  <c r="P669" i="6" s="1"/>
  <c r="O669" i="6"/>
  <c r="O669" i="6" a="1"/>
  <c r="N669" i="6" a="1"/>
  <c r="N669" i="6" s="1"/>
  <c r="M669" i="6" a="1"/>
  <c r="M669" i="6" s="1"/>
  <c r="L669" i="6" a="1"/>
  <c r="L669" i="6" s="1"/>
  <c r="K669" i="6" a="1"/>
  <c r="K669" i="6" s="1"/>
  <c r="AI668" i="6"/>
  <c r="AI668" i="6" a="1"/>
  <c r="AH668" i="6" a="1"/>
  <c r="AH668" i="6" s="1"/>
  <c r="AG668" i="6" a="1"/>
  <c r="AG668" i="6" s="1"/>
  <c r="AF668" i="6" a="1"/>
  <c r="AF668" i="6" s="1"/>
  <c r="AE668" i="6" a="1"/>
  <c r="AE668" i="6" s="1"/>
  <c r="AD668" i="6" a="1"/>
  <c r="AD668" i="6" s="1"/>
  <c r="AC668" i="6" a="1"/>
  <c r="AC668" i="6" s="1"/>
  <c r="AB668" i="6" a="1"/>
  <c r="AB668" i="6" s="1"/>
  <c r="AA668" i="6"/>
  <c r="AA668" i="6" a="1"/>
  <c r="Z668" i="6" a="1"/>
  <c r="Z668" i="6" s="1"/>
  <c r="Y668" i="6" a="1"/>
  <c r="Y668" i="6" s="1"/>
  <c r="X668" i="6" a="1"/>
  <c r="X668" i="6" s="1"/>
  <c r="W668" i="6" a="1"/>
  <c r="W668" i="6" s="1"/>
  <c r="V668" i="6" a="1"/>
  <c r="V668" i="6" s="1"/>
  <c r="U668" i="6" a="1"/>
  <c r="U668" i="6" s="1"/>
  <c r="T668" i="6" a="1"/>
  <c r="T668" i="6" s="1"/>
  <c r="S668" i="6"/>
  <c r="S668" i="6" a="1"/>
  <c r="R668" i="6" a="1"/>
  <c r="R668" i="6" s="1"/>
  <c r="Q668" i="6" a="1"/>
  <c r="Q668" i="6" s="1"/>
  <c r="P668" i="6" a="1"/>
  <c r="P668" i="6" s="1"/>
  <c r="O668" i="6" a="1"/>
  <c r="O668" i="6" s="1"/>
  <c r="N668" i="6" a="1"/>
  <c r="N668" i="6" s="1"/>
  <c r="M668" i="6" a="1"/>
  <c r="M668" i="6" s="1"/>
  <c r="L668" i="6" a="1"/>
  <c r="L668" i="6" s="1"/>
  <c r="K668" i="6"/>
  <c r="K668" i="6" a="1"/>
  <c r="AI667" i="6" a="1"/>
  <c r="AI667" i="6" s="1"/>
  <c r="AH667" i="6" a="1"/>
  <c r="AH667" i="6" s="1"/>
  <c r="AG667" i="6"/>
  <c r="AG667" i="6" a="1"/>
  <c r="AF667" i="6" a="1"/>
  <c r="AF667" i="6" s="1"/>
  <c r="AE667" i="6" a="1"/>
  <c r="AE667" i="6" s="1"/>
  <c r="AD667" i="6" a="1"/>
  <c r="AD667" i="6" s="1"/>
  <c r="AC667" i="6" a="1"/>
  <c r="AC667" i="6" s="1"/>
  <c r="AB667" i="6" a="1"/>
  <c r="AB667" i="6" s="1"/>
  <c r="AA667" i="6" a="1"/>
  <c r="AA667" i="6" s="1"/>
  <c r="Z667" i="6" a="1"/>
  <c r="Z667" i="6" s="1"/>
  <c r="Y667" i="6"/>
  <c r="Y667" i="6" a="1"/>
  <c r="X667" i="6" a="1"/>
  <c r="X667" i="6" s="1"/>
  <c r="W667" i="6" a="1"/>
  <c r="W667" i="6" s="1"/>
  <c r="V667" i="6" a="1"/>
  <c r="V667" i="6" s="1"/>
  <c r="U667" i="6" a="1"/>
  <c r="U667" i="6" s="1"/>
  <c r="T667" i="6" a="1"/>
  <c r="T667" i="6" s="1"/>
  <c r="S667" i="6" a="1"/>
  <c r="S667" i="6" s="1"/>
  <c r="R667" i="6" a="1"/>
  <c r="R667" i="6" s="1"/>
  <c r="Q667" i="6"/>
  <c r="Q667" i="6" a="1"/>
  <c r="P667" i="6" a="1"/>
  <c r="P667" i="6" s="1"/>
  <c r="O667" i="6" a="1"/>
  <c r="O667" i="6" s="1"/>
  <c r="N667" i="6" a="1"/>
  <c r="N667" i="6" s="1"/>
  <c r="M667" i="6" a="1"/>
  <c r="M667" i="6" s="1"/>
  <c r="L667" i="6" a="1"/>
  <c r="L667" i="6" s="1"/>
  <c r="K667" i="6" a="1"/>
  <c r="K667" i="6" s="1"/>
  <c r="AI666" i="6" a="1"/>
  <c r="AI666" i="6" s="1"/>
  <c r="AH666" i="6" a="1"/>
  <c r="AH666" i="6" s="1"/>
  <c r="AG666" i="6" a="1"/>
  <c r="AG666" i="6" s="1"/>
  <c r="AF666" i="6" a="1"/>
  <c r="AF666" i="6" s="1"/>
  <c r="AE666" i="6" a="1"/>
  <c r="AE666" i="6" s="1"/>
  <c r="AD666" i="6" a="1"/>
  <c r="AD666" i="6" s="1"/>
  <c r="AC666" i="6"/>
  <c r="AC666" i="6" a="1"/>
  <c r="AB666" i="6" a="1"/>
  <c r="AB666" i="6" s="1"/>
  <c r="AA666" i="6" a="1"/>
  <c r="AA666" i="6" s="1"/>
  <c r="Z666" i="6" a="1"/>
  <c r="Z666" i="6" s="1"/>
  <c r="Y666" i="6" a="1"/>
  <c r="Y666" i="6" s="1"/>
  <c r="X666" i="6" a="1"/>
  <c r="X666" i="6" s="1"/>
  <c r="W666" i="6" a="1"/>
  <c r="W666" i="6" s="1"/>
  <c r="V666" i="6" a="1"/>
  <c r="V666" i="6" s="1"/>
  <c r="U666" i="6"/>
  <c r="U666" i="6" a="1"/>
  <c r="T666" i="6" a="1"/>
  <c r="T666" i="6" s="1"/>
  <c r="S666" i="6" a="1"/>
  <c r="S666" i="6" s="1"/>
  <c r="R666" i="6" a="1"/>
  <c r="R666" i="6" s="1"/>
  <c r="Q666" i="6" a="1"/>
  <c r="Q666" i="6" s="1"/>
  <c r="P666" i="6" a="1"/>
  <c r="P666" i="6" s="1"/>
  <c r="O666" i="6" a="1"/>
  <c r="O666" i="6" s="1"/>
  <c r="N666" i="6" a="1"/>
  <c r="N666" i="6" s="1"/>
  <c r="M666" i="6"/>
  <c r="M666" i="6" a="1"/>
  <c r="L666" i="6" a="1"/>
  <c r="L666" i="6" s="1"/>
  <c r="K666" i="6" a="1"/>
  <c r="K666" i="6" s="1"/>
  <c r="AI665" i="6" a="1"/>
  <c r="AI665" i="6" s="1"/>
  <c r="AH665" i="6" a="1"/>
  <c r="AH665" i="6" s="1"/>
  <c r="AG665" i="6" a="1"/>
  <c r="AG665" i="6" s="1"/>
  <c r="AF665" i="6" a="1"/>
  <c r="AF665" i="6" s="1"/>
  <c r="AE665" i="6"/>
  <c r="AE665" i="6" a="1"/>
  <c r="AD665" i="6" a="1"/>
  <c r="AD665" i="6" s="1"/>
  <c r="AC665" i="6" a="1"/>
  <c r="AC665" i="6" s="1"/>
  <c r="AB665" i="6" a="1"/>
  <c r="AB665" i="6" s="1"/>
  <c r="AA665" i="6" a="1"/>
  <c r="AA665" i="6" s="1"/>
  <c r="Z665" i="6" a="1"/>
  <c r="Z665" i="6" s="1"/>
  <c r="Y665" i="6" a="1"/>
  <c r="Y665" i="6" s="1"/>
  <c r="X665" i="6" a="1"/>
  <c r="X665" i="6" s="1"/>
  <c r="W665" i="6"/>
  <c r="W665" i="6" a="1"/>
  <c r="V665" i="6" a="1"/>
  <c r="V665" i="6" s="1"/>
  <c r="U665" i="6" a="1"/>
  <c r="U665" i="6" s="1"/>
  <c r="T665" i="6" a="1"/>
  <c r="T665" i="6" s="1"/>
  <c r="S665" i="6" a="1"/>
  <c r="S665" i="6" s="1"/>
  <c r="R665" i="6" a="1"/>
  <c r="R665" i="6" s="1"/>
  <c r="Q665" i="6" a="1"/>
  <c r="Q665" i="6" s="1"/>
  <c r="P665" i="6" a="1"/>
  <c r="P665" i="6" s="1"/>
  <c r="O665" i="6"/>
  <c r="O665" i="6" a="1"/>
  <c r="N665" i="6" a="1"/>
  <c r="N665" i="6" s="1"/>
  <c r="M665" i="6" a="1"/>
  <c r="M665" i="6" s="1"/>
  <c r="L665" i="6" a="1"/>
  <c r="L665" i="6" s="1"/>
  <c r="K665" i="6" a="1"/>
  <c r="K665" i="6" s="1"/>
  <c r="AI664" i="6"/>
  <c r="AI664" i="6" a="1"/>
  <c r="AH664" i="6" a="1"/>
  <c r="AH664" i="6" s="1"/>
  <c r="AG664" i="6" a="1"/>
  <c r="AG664" i="6" s="1"/>
  <c r="AF664" i="6" a="1"/>
  <c r="AF664" i="6" s="1"/>
  <c r="AE664" i="6" a="1"/>
  <c r="AE664" i="6" s="1"/>
  <c r="AD664" i="6" a="1"/>
  <c r="AD664" i="6" s="1"/>
  <c r="AC664" i="6" a="1"/>
  <c r="AC664" i="6" s="1"/>
  <c r="AB664" i="6" a="1"/>
  <c r="AB664" i="6" s="1"/>
  <c r="AA664" i="6"/>
  <c r="AA664" i="6" a="1"/>
  <c r="Z664" i="6" a="1"/>
  <c r="Z664" i="6" s="1"/>
  <c r="Y664" i="6" a="1"/>
  <c r="Y664" i="6" s="1"/>
  <c r="X664" i="6" a="1"/>
  <c r="X664" i="6" s="1"/>
  <c r="W664" i="6" a="1"/>
  <c r="W664" i="6" s="1"/>
  <c r="V664" i="6" a="1"/>
  <c r="V664" i="6" s="1"/>
  <c r="U664" i="6" a="1"/>
  <c r="U664" i="6" s="1"/>
  <c r="T664" i="6" a="1"/>
  <c r="T664" i="6" s="1"/>
  <c r="S664" i="6"/>
  <c r="S664" i="6" a="1"/>
  <c r="R664" i="6" a="1"/>
  <c r="R664" i="6" s="1"/>
  <c r="Q664" i="6" a="1"/>
  <c r="Q664" i="6" s="1"/>
  <c r="P664" i="6" a="1"/>
  <c r="P664" i="6" s="1"/>
  <c r="O664" i="6" a="1"/>
  <c r="O664" i="6" s="1"/>
  <c r="N664" i="6" a="1"/>
  <c r="N664" i="6" s="1"/>
  <c r="M664" i="6" a="1"/>
  <c r="M664" i="6" s="1"/>
  <c r="L664" i="6" a="1"/>
  <c r="L664" i="6" s="1"/>
  <c r="K664" i="6"/>
  <c r="K664" i="6" a="1"/>
  <c r="AI663" i="6" a="1"/>
  <c r="AI663" i="6" s="1"/>
  <c r="AH663" i="6" a="1"/>
  <c r="AH663" i="6" s="1"/>
  <c r="AG663" i="6"/>
  <c r="AG663" i="6" a="1"/>
  <c r="AF663" i="6" a="1"/>
  <c r="AF663" i="6" s="1"/>
  <c r="AE663" i="6" a="1"/>
  <c r="AE663" i="6" s="1"/>
  <c r="AD663" i="6" a="1"/>
  <c r="AD663" i="6" s="1"/>
  <c r="AC663" i="6" a="1"/>
  <c r="AC663" i="6" s="1"/>
  <c r="AB663" i="6" a="1"/>
  <c r="AB663" i="6" s="1"/>
  <c r="AA663" i="6" a="1"/>
  <c r="AA663" i="6" s="1"/>
  <c r="Z663" i="6" a="1"/>
  <c r="Z663" i="6" s="1"/>
  <c r="Y663" i="6"/>
  <c r="Y663" i="6" a="1"/>
  <c r="X663" i="6" a="1"/>
  <c r="X663" i="6" s="1"/>
  <c r="W663" i="6" a="1"/>
  <c r="W663" i="6" s="1"/>
  <c r="V663" i="6" a="1"/>
  <c r="V663" i="6" s="1"/>
  <c r="U663" i="6" a="1"/>
  <c r="U663" i="6" s="1"/>
  <c r="T663" i="6" a="1"/>
  <c r="T663" i="6" s="1"/>
  <c r="S663" i="6" a="1"/>
  <c r="S663" i="6" s="1"/>
  <c r="R663" i="6" a="1"/>
  <c r="R663" i="6" s="1"/>
  <c r="Q663" i="6"/>
  <c r="Q663" i="6" a="1"/>
  <c r="P663" i="6" a="1"/>
  <c r="P663" i="6" s="1"/>
  <c r="O663" i="6" a="1"/>
  <c r="O663" i="6" s="1"/>
  <c r="N663" i="6" a="1"/>
  <c r="N663" i="6" s="1"/>
  <c r="M663" i="6" a="1"/>
  <c r="M663" i="6" s="1"/>
  <c r="L663" i="6" a="1"/>
  <c r="L663" i="6" s="1"/>
  <c r="K663" i="6" a="1"/>
  <c r="K663" i="6" s="1"/>
  <c r="AI662" i="6" a="1"/>
  <c r="AI662" i="6" s="1"/>
  <c r="AH662" i="6" a="1"/>
  <c r="AH662" i="6" s="1"/>
  <c r="AG662" i="6" a="1"/>
  <c r="AG662" i="6" s="1"/>
  <c r="AF662" i="6" a="1"/>
  <c r="AF662" i="6" s="1"/>
  <c r="AE662" i="6" a="1"/>
  <c r="AE662" i="6" s="1"/>
  <c r="AD662" i="6" a="1"/>
  <c r="AD662" i="6" s="1"/>
  <c r="AC662" i="6"/>
  <c r="AC662" i="6" a="1"/>
  <c r="AB662" i="6" a="1"/>
  <c r="AB662" i="6" s="1"/>
  <c r="AA662" i="6" a="1"/>
  <c r="AA662" i="6" s="1"/>
  <c r="Z662" i="6" a="1"/>
  <c r="Z662" i="6" s="1"/>
  <c r="Y662" i="6" a="1"/>
  <c r="Y662" i="6" s="1"/>
  <c r="X662" i="6" a="1"/>
  <c r="X662" i="6" s="1"/>
  <c r="W662" i="6" a="1"/>
  <c r="W662" i="6" s="1"/>
  <c r="V662" i="6" a="1"/>
  <c r="V662" i="6" s="1"/>
  <c r="U662" i="6"/>
  <c r="U662" i="6" a="1"/>
  <c r="T662" i="6" a="1"/>
  <c r="T662" i="6" s="1"/>
  <c r="S662" i="6" a="1"/>
  <c r="S662" i="6" s="1"/>
  <c r="R662" i="6" a="1"/>
  <c r="R662" i="6" s="1"/>
  <c r="Q662" i="6" a="1"/>
  <c r="Q662" i="6" s="1"/>
  <c r="P662" i="6" a="1"/>
  <c r="P662" i="6" s="1"/>
  <c r="O662" i="6" a="1"/>
  <c r="O662" i="6" s="1"/>
  <c r="N662" i="6" a="1"/>
  <c r="N662" i="6" s="1"/>
  <c r="M662" i="6"/>
  <c r="M662" i="6" a="1"/>
  <c r="L662" i="6" a="1"/>
  <c r="L662" i="6" s="1"/>
  <c r="K662" i="6" a="1"/>
  <c r="K662" i="6" s="1"/>
  <c r="AI661" i="6" a="1"/>
  <c r="AI661" i="6" s="1"/>
  <c r="AH661" i="6" a="1"/>
  <c r="AH661" i="6" s="1"/>
  <c r="AG661" i="6" a="1"/>
  <c r="AG661" i="6" s="1"/>
  <c r="AF661" i="6" a="1"/>
  <c r="AF661" i="6" s="1"/>
  <c r="AE661" i="6"/>
  <c r="AE661" i="6" a="1"/>
  <c r="AD661" i="6" a="1"/>
  <c r="AD661" i="6" s="1"/>
  <c r="AC661" i="6" a="1"/>
  <c r="AC661" i="6" s="1"/>
  <c r="AB661" i="6" a="1"/>
  <c r="AB661" i="6" s="1"/>
  <c r="AA661" i="6" a="1"/>
  <c r="AA661" i="6" s="1"/>
  <c r="Z661" i="6" a="1"/>
  <c r="Z661" i="6" s="1"/>
  <c r="Y661" i="6" a="1"/>
  <c r="Y661" i="6" s="1"/>
  <c r="X661" i="6" a="1"/>
  <c r="X661" i="6" s="1"/>
  <c r="W661" i="6"/>
  <c r="W661" i="6" a="1"/>
  <c r="V661" i="6" a="1"/>
  <c r="V661" i="6" s="1"/>
  <c r="U661" i="6" a="1"/>
  <c r="U661" i="6" s="1"/>
  <c r="T661" i="6" a="1"/>
  <c r="T661" i="6" s="1"/>
  <c r="S661" i="6" a="1"/>
  <c r="S661" i="6" s="1"/>
  <c r="R661" i="6" a="1"/>
  <c r="R661" i="6" s="1"/>
  <c r="Q661" i="6" a="1"/>
  <c r="Q661" i="6" s="1"/>
  <c r="P661" i="6" a="1"/>
  <c r="P661" i="6" s="1"/>
  <c r="O661" i="6"/>
  <c r="O661" i="6" a="1"/>
  <c r="N661" i="6" a="1"/>
  <c r="N661" i="6" s="1"/>
  <c r="M661" i="6" a="1"/>
  <c r="M661" i="6" s="1"/>
  <c r="L661" i="6" a="1"/>
  <c r="L661" i="6" s="1"/>
  <c r="K661" i="6" a="1"/>
  <c r="K661" i="6" s="1"/>
  <c r="AI660" i="6"/>
  <c r="AI660" i="6" a="1"/>
  <c r="AH660" i="6" a="1"/>
  <c r="AH660" i="6" s="1"/>
  <c r="AG660" i="6" a="1"/>
  <c r="AG660" i="6" s="1"/>
  <c r="AF660" i="6" a="1"/>
  <c r="AF660" i="6" s="1"/>
  <c r="AE660" i="6" a="1"/>
  <c r="AE660" i="6" s="1"/>
  <c r="AD660" i="6" a="1"/>
  <c r="AD660" i="6" s="1"/>
  <c r="AC660" i="6" a="1"/>
  <c r="AC660" i="6" s="1"/>
  <c r="AB660" i="6" a="1"/>
  <c r="AB660" i="6" s="1"/>
  <c r="AA660" i="6"/>
  <c r="AA660" i="6" a="1"/>
  <c r="Z660" i="6" a="1"/>
  <c r="Z660" i="6" s="1"/>
  <c r="Y660" i="6" a="1"/>
  <c r="Y660" i="6" s="1"/>
  <c r="X660" i="6" a="1"/>
  <c r="X660" i="6" s="1"/>
  <c r="W660" i="6" a="1"/>
  <c r="W660" i="6" s="1"/>
  <c r="V660" i="6" a="1"/>
  <c r="V660" i="6" s="1"/>
  <c r="U660" i="6" a="1"/>
  <c r="U660" i="6" s="1"/>
  <c r="T660" i="6" a="1"/>
  <c r="T660" i="6" s="1"/>
  <c r="S660" i="6"/>
  <c r="S660" i="6" a="1"/>
  <c r="R660" i="6" a="1"/>
  <c r="R660" i="6" s="1"/>
  <c r="Q660" i="6" a="1"/>
  <c r="Q660" i="6" s="1"/>
  <c r="P660" i="6" a="1"/>
  <c r="P660" i="6" s="1"/>
  <c r="O660" i="6" a="1"/>
  <c r="O660" i="6" s="1"/>
  <c r="N660" i="6" a="1"/>
  <c r="N660" i="6" s="1"/>
  <c r="M660" i="6" a="1"/>
  <c r="M660" i="6" s="1"/>
  <c r="L660" i="6" a="1"/>
  <c r="L660" i="6" s="1"/>
  <c r="K660" i="6"/>
  <c r="K660" i="6" a="1"/>
  <c r="AI659" i="6" a="1"/>
  <c r="AI659" i="6" s="1"/>
  <c r="AH659" i="6" a="1"/>
  <c r="AH659" i="6" s="1"/>
  <c r="AG659" i="6"/>
  <c r="AG659" i="6" a="1"/>
  <c r="AF659" i="6" a="1"/>
  <c r="AF659" i="6" s="1"/>
  <c r="AE659" i="6" a="1"/>
  <c r="AE659" i="6" s="1"/>
  <c r="AD659" i="6" a="1"/>
  <c r="AD659" i="6" s="1"/>
  <c r="AC659" i="6" a="1"/>
  <c r="AC659" i="6" s="1"/>
  <c r="AB659" i="6" a="1"/>
  <c r="AB659" i="6" s="1"/>
  <c r="AA659" i="6" a="1"/>
  <c r="AA659" i="6" s="1"/>
  <c r="Z659" i="6" a="1"/>
  <c r="Z659" i="6" s="1"/>
  <c r="Y659" i="6"/>
  <c r="Y659" i="6" a="1"/>
  <c r="X659" i="6" a="1"/>
  <c r="X659" i="6" s="1"/>
  <c r="W659" i="6" a="1"/>
  <c r="W659" i="6" s="1"/>
  <c r="V659" i="6" a="1"/>
  <c r="V659" i="6" s="1"/>
  <c r="U659" i="6" a="1"/>
  <c r="U659" i="6" s="1"/>
  <c r="T659" i="6" a="1"/>
  <c r="T659" i="6" s="1"/>
  <c r="S659" i="6" a="1"/>
  <c r="S659" i="6" s="1"/>
  <c r="R659" i="6" a="1"/>
  <c r="R659" i="6" s="1"/>
  <c r="Q659" i="6"/>
  <c r="Q659" i="6" a="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c r="AC658" i="6" a="1"/>
  <c r="AB658" i="6" a="1"/>
  <c r="AB658" i="6" s="1"/>
  <c r="AA658" i="6" a="1"/>
  <c r="AA658" i="6" s="1"/>
  <c r="Z658" i="6" a="1"/>
  <c r="Z658" i="6" s="1"/>
  <c r="Y658" i="6" a="1"/>
  <c r="Y658" i="6" s="1"/>
  <c r="X658" i="6" a="1"/>
  <c r="X658" i="6" s="1"/>
  <c r="W658" i="6" a="1"/>
  <c r="W658" i="6" s="1"/>
  <c r="V658" i="6" a="1"/>
  <c r="V658" i="6" s="1"/>
  <c r="U658" i="6"/>
  <c r="U658" i="6" a="1"/>
  <c r="T658" i="6" a="1"/>
  <c r="T658" i="6" s="1"/>
  <c r="S658" i="6" a="1"/>
  <c r="S658" i="6" s="1"/>
  <c r="R658" i="6" a="1"/>
  <c r="R658" i="6" s="1"/>
  <c r="Q658" i="6" a="1"/>
  <c r="Q658" i="6" s="1"/>
  <c r="P658" i="6" a="1"/>
  <c r="P658" i="6" s="1"/>
  <c r="O658" i="6" a="1"/>
  <c r="O658" i="6" s="1"/>
  <c r="N658" i="6" a="1"/>
  <c r="N658" i="6" s="1"/>
  <c r="M658" i="6"/>
  <c r="M658" i="6" a="1"/>
  <c r="L658" i="6" a="1"/>
  <c r="L658" i="6" s="1"/>
  <c r="K658" i="6" a="1"/>
  <c r="K658" i="6" s="1"/>
  <c r="AI657" i="6" a="1"/>
  <c r="AI657" i="6" s="1"/>
  <c r="AH657" i="6" a="1"/>
  <c r="AH657" i="6" s="1"/>
  <c r="AG657" i="6" a="1"/>
  <c r="AG657" i="6" s="1"/>
  <c r="AF657" i="6" a="1"/>
  <c r="AF657" i="6" s="1"/>
  <c r="AE657" i="6"/>
  <c r="AE657" i="6" a="1"/>
  <c r="AD657" i="6" a="1"/>
  <c r="AD657" i="6" s="1"/>
  <c r="AC657" i="6" a="1"/>
  <c r="AC657" i="6" s="1"/>
  <c r="AB657" i="6" a="1"/>
  <c r="AB657" i="6" s="1"/>
  <c r="AA657" i="6" a="1"/>
  <c r="AA657" i="6" s="1"/>
  <c r="Z657" i="6" a="1"/>
  <c r="Z657" i="6" s="1"/>
  <c r="Y657" i="6" a="1"/>
  <c r="Y657" i="6" s="1"/>
  <c r="X657" i="6" a="1"/>
  <c r="X657" i="6" s="1"/>
  <c r="W657" i="6"/>
  <c r="W657" i="6" a="1"/>
  <c r="V657" i="6" a="1"/>
  <c r="V657" i="6" s="1"/>
  <c r="U657" i="6" a="1"/>
  <c r="U657" i="6" s="1"/>
  <c r="T657" i="6" a="1"/>
  <c r="T657" i="6" s="1"/>
  <c r="S657" i="6" a="1"/>
  <c r="S657" i="6" s="1"/>
  <c r="R657" i="6" a="1"/>
  <c r="R657" i="6" s="1"/>
  <c r="Q657" i="6" a="1"/>
  <c r="Q657" i="6" s="1"/>
  <c r="P657" i="6" a="1"/>
  <c r="P657" i="6" s="1"/>
  <c r="O657" i="6"/>
  <c r="O657" i="6" a="1"/>
  <c r="N657" i="6" a="1"/>
  <c r="N657" i="6" s="1"/>
  <c r="M657" i="6" a="1"/>
  <c r="M657" i="6" s="1"/>
  <c r="L657" i="6" a="1"/>
  <c r="L657" i="6" s="1"/>
  <c r="K657" i="6" a="1"/>
  <c r="K657" i="6" s="1"/>
  <c r="AI656" i="6"/>
  <c r="AI656" i="6" a="1"/>
  <c r="AH656" i="6" a="1"/>
  <c r="AH656" i="6" s="1"/>
  <c r="AG656" i="6" a="1"/>
  <c r="AG656" i="6" s="1"/>
  <c r="AF656" i="6" a="1"/>
  <c r="AF656" i="6" s="1"/>
  <c r="AE656" i="6" a="1"/>
  <c r="AE656" i="6" s="1"/>
  <c r="AD656" i="6" a="1"/>
  <c r="AD656" i="6" s="1"/>
  <c r="AC656" i="6" a="1"/>
  <c r="AC656" i="6" s="1"/>
  <c r="AB656" i="6" a="1"/>
  <c r="AB656" i="6" s="1"/>
  <c r="AA656" i="6"/>
  <c r="AA656" i="6" a="1"/>
  <c r="Z656" i="6" a="1"/>
  <c r="Z656" i="6" s="1"/>
  <c r="Y656" i="6" a="1"/>
  <c r="Y656" i="6" s="1"/>
  <c r="X656" i="6" a="1"/>
  <c r="X656" i="6" s="1"/>
  <c r="W656" i="6" a="1"/>
  <c r="W656" i="6" s="1"/>
  <c r="V656" i="6" a="1"/>
  <c r="V656" i="6" s="1"/>
  <c r="U656" i="6" a="1"/>
  <c r="U656" i="6" s="1"/>
  <c r="T656" i="6" a="1"/>
  <c r="T656" i="6" s="1"/>
  <c r="S656" i="6"/>
  <c r="S656" i="6" a="1"/>
  <c r="R656" i="6" a="1"/>
  <c r="R656" i="6" s="1"/>
  <c r="Q656" i="6" a="1"/>
  <c r="Q656" i="6" s="1"/>
  <c r="P656" i="6" a="1"/>
  <c r="P656" i="6" s="1"/>
  <c r="O656" i="6" a="1"/>
  <c r="O656" i="6" s="1"/>
  <c r="N656" i="6" a="1"/>
  <c r="N656" i="6" s="1"/>
  <c r="M656" i="6" a="1"/>
  <c r="M656" i="6" s="1"/>
  <c r="L656" i="6" a="1"/>
  <c r="L656" i="6" s="1"/>
  <c r="K656" i="6"/>
  <c r="K656" i="6" a="1"/>
  <c r="AI655" i="6" a="1"/>
  <c r="AI655" i="6" s="1"/>
  <c r="AH655" i="6" a="1"/>
  <c r="AH655" i="6" s="1"/>
  <c r="AG655" i="6"/>
  <c r="AG655" i="6" a="1"/>
  <c r="AF655" i="6" a="1"/>
  <c r="AF655" i="6" s="1"/>
  <c r="AE655" i="6" a="1"/>
  <c r="AE655" i="6" s="1"/>
  <c r="AD655" i="6" a="1"/>
  <c r="AD655" i="6" s="1"/>
  <c r="AC655" i="6" a="1"/>
  <c r="AC655" i="6" s="1"/>
  <c r="AB655" i="6" a="1"/>
  <c r="AB655" i="6" s="1"/>
  <c r="AA655" i="6" a="1"/>
  <c r="AA655" i="6" s="1"/>
  <c r="Z655" i="6" a="1"/>
  <c r="Z655" i="6" s="1"/>
  <c r="Y655" i="6"/>
  <c r="Y655" i="6" a="1"/>
  <c r="X655" i="6" a="1"/>
  <c r="X655" i="6" s="1"/>
  <c r="W655" i="6" a="1"/>
  <c r="W655" i="6" s="1"/>
  <c r="V655" i="6" a="1"/>
  <c r="V655" i="6" s="1"/>
  <c r="U655" i="6" a="1"/>
  <c r="U655" i="6" s="1"/>
  <c r="T655" i="6" a="1"/>
  <c r="T655" i="6" s="1"/>
  <c r="S655" i="6" a="1"/>
  <c r="S655" i="6" s="1"/>
  <c r="R655" i="6" a="1"/>
  <c r="R655" i="6" s="1"/>
  <c r="Q655" i="6"/>
  <c r="Q655" i="6" a="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c r="AC654" i="6" a="1"/>
  <c r="AB654" i="6" a="1"/>
  <c r="AB654" i="6" s="1"/>
  <c r="AA654" i="6" a="1"/>
  <c r="AA654" i="6" s="1"/>
  <c r="Z654" i="6" a="1"/>
  <c r="Z654" i="6" s="1"/>
  <c r="Y654" i="6" a="1"/>
  <c r="Y654" i="6" s="1"/>
  <c r="X654" i="6" a="1"/>
  <c r="X654" i="6" s="1"/>
  <c r="W654" i="6" a="1"/>
  <c r="W654" i="6" s="1"/>
  <c r="V654" i="6" a="1"/>
  <c r="V654" i="6" s="1"/>
  <c r="U654" i="6"/>
  <c r="U654" i="6" a="1"/>
  <c r="T654" i="6" a="1"/>
  <c r="T654" i="6" s="1"/>
  <c r="S654" i="6" a="1"/>
  <c r="S654" i="6" s="1"/>
  <c r="R654" i="6" a="1"/>
  <c r="R654" i="6" s="1"/>
  <c r="Q654" i="6" a="1"/>
  <c r="Q654" i="6" s="1"/>
  <c r="P654" i="6" a="1"/>
  <c r="P654" i="6" s="1"/>
  <c r="O654" i="6" a="1"/>
  <c r="O654" i="6" s="1"/>
  <c r="N654" i="6" a="1"/>
  <c r="N654" i="6" s="1"/>
  <c r="M654" i="6"/>
  <c r="M654" i="6" a="1"/>
  <c r="L654" i="6" a="1"/>
  <c r="L654" i="6" s="1"/>
  <c r="K654" i="6" a="1"/>
  <c r="K654" i="6" s="1"/>
  <c r="AI653" i="6" a="1"/>
  <c r="AI653" i="6" s="1"/>
  <c r="AH653" i="6" a="1"/>
  <c r="AH653" i="6" s="1"/>
  <c r="AG653" i="6" a="1"/>
  <c r="AG653" i="6" s="1"/>
  <c r="AF653" i="6" a="1"/>
  <c r="AF653" i="6" s="1"/>
  <c r="AE653" i="6"/>
  <c r="AE653" i="6" a="1"/>
  <c r="AD653" i="6" a="1"/>
  <c r="AD653" i="6" s="1"/>
  <c r="AC653" i="6" a="1"/>
  <c r="AC653" i="6" s="1"/>
  <c r="AB653" i="6" a="1"/>
  <c r="AB653" i="6" s="1"/>
  <c r="AA653" i="6" a="1"/>
  <c r="AA653" i="6" s="1"/>
  <c r="Z653" i="6" a="1"/>
  <c r="Z653" i="6" s="1"/>
  <c r="Y653" i="6" a="1"/>
  <c r="Y653" i="6" s="1"/>
  <c r="X653" i="6" a="1"/>
  <c r="X653" i="6" s="1"/>
  <c r="W653" i="6"/>
  <c r="W653" i="6" a="1"/>
  <c r="V653" i="6" a="1"/>
  <c r="V653" i="6" s="1"/>
  <c r="U653" i="6" a="1"/>
  <c r="U653" i="6" s="1"/>
  <c r="T653" i="6" a="1"/>
  <c r="T653" i="6" s="1"/>
  <c r="S653" i="6" a="1"/>
  <c r="S653" i="6" s="1"/>
  <c r="R653" i="6" a="1"/>
  <c r="R653" i="6" s="1"/>
  <c r="Q653" i="6" a="1"/>
  <c r="Q653" i="6" s="1"/>
  <c r="P653" i="6" a="1"/>
  <c r="P653" i="6" s="1"/>
  <c r="O653" i="6"/>
  <c r="O653" i="6" a="1"/>
  <c r="N653" i="6" a="1"/>
  <c r="N653" i="6" s="1"/>
  <c r="M653" i="6" a="1"/>
  <c r="M653" i="6" s="1"/>
  <c r="L653" i="6" a="1"/>
  <c r="L653" i="6" s="1"/>
  <c r="K653" i="6" a="1"/>
  <c r="K653" i="6" s="1"/>
  <c r="AI652" i="6"/>
  <c r="AI652" i="6" a="1"/>
  <c r="AH652" i="6" a="1"/>
  <c r="AH652" i="6" s="1"/>
  <c r="AG652" i="6" a="1"/>
  <c r="AG652" i="6" s="1"/>
  <c r="AF652" i="6" a="1"/>
  <c r="AF652" i="6" s="1"/>
  <c r="AE652" i="6" a="1"/>
  <c r="AE652" i="6" s="1"/>
  <c r="AD652" i="6" a="1"/>
  <c r="AD652" i="6" s="1"/>
  <c r="AC652" i="6" a="1"/>
  <c r="AC652" i="6" s="1"/>
  <c r="AB652" i="6" a="1"/>
  <c r="AB652" i="6" s="1"/>
  <c r="AA652" i="6"/>
  <c r="AA652" i="6" a="1"/>
  <c r="Z652" i="6" a="1"/>
  <c r="Z652" i="6" s="1"/>
  <c r="Y652" i="6" a="1"/>
  <c r="Y652" i="6" s="1"/>
  <c r="X652" i="6" a="1"/>
  <c r="X652" i="6" s="1"/>
  <c r="W652" i="6" a="1"/>
  <c r="W652" i="6" s="1"/>
  <c r="V652" i="6" a="1"/>
  <c r="V652" i="6" s="1"/>
  <c r="U652" i="6" a="1"/>
  <c r="U652" i="6" s="1"/>
  <c r="T652" i="6" a="1"/>
  <c r="T652" i="6" s="1"/>
  <c r="S652" i="6"/>
  <c r="S652" i="6" a="1"/>
  <c r="R652" i="6" a="1"/>
  <c r="R652" i="6" s="1"/>
  <c r="Q652" i="6" a="1"/>
  <c r="Q652" i="6" s="1"/>
  <c r="P652" i="6" a="1"/>
  <c r="P652" i="6" s="1"/>
  <c r="O652" i="6" a="1"/>
  <c r="O652" i="6" s="1"/>
  <c r="N652" i="6" a="1"/>
  <c r="N652" i="6" s="1"/>
  <c r="M652" i="6" a="1"/>
  <c r="M652" i="6" s="1"/>
  <c r="L652" i="6" a="1"/>
  <c r="L652" i="6" s="1"/>
  <c r="K652" i="6"/>
  <c r="K652" i="6" a="1"/>
  <c r="AI651" i="6" a="1"/>
  <c r="AI651" i="6" s="1"/>
  <c r="AH651" i="6" a="1"/>
  <c r="AH651" i="6" s="1"/>
  <c r="AG651" i="6"/>
  <c r="AG651" i="6" a="1"/>
  <c r="AF651" i="6" a="1"/>
  <c r="AF651" i="6" s="1"/>
  <c r="AE651" i="6" a="1"/>
  <c r="AE651" i="6" s="1"/>
  <c r="AD651" i="6" a="1"/>
  <c r="AD651" i="6" s="1"/>
  <c r="AC651" i="6" a="1"/>
  <c r="AC651" i="6" s="1"/>
  <c r="AB651" i="6" a="1"/>
  <c r="AB651" i="6" s="1"/>
  <c r="AA651" i="6" a="1"/>
  <c r="AA651" i="6" s="1"/>
  <c r="Z651" i="6" a="1"/>
  <c r="Z651" i="6" s="1"/>
  <c r="Y651" i="6"/>
  <c r="Y651" i="6" a="1"/>
  <c r="X651" i="6" a="1"/>
  <c r="X651" i="6" s="1"/>
  <c r="W651" i="6" a="1"/>
  <c r="W651" i="6" s="1"/>
  <c r="V651" i="6" a="1"/>
  <c r="V651" i="6" s="1"/>
  <c r="U651" i="6" a="1"/>
  <c r="U651" i="6" s="1"/>
  <c r="T651" i="6" a="1"/>
  <c r="T651" i="6" s="1"/>
  <c r="S651" i="6" a="1"/>
  <c r="S651" i="6" s="1"/>
  <c r="R651" i="6" a="1"/>
  <c r="R651" i="6" s="1"/>
  <c r="Q651" i="6"/>
  <c r="Q651" i="6" a="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c r="AC650" i="6" a="1"/>
  <c r="AB650" i="6" a="1"/>
  <c r="AB650" i="6" s="1"/>
  <c r="AA650" i="6" a="1"/>
  <c r="AA650" i="6" s="1"/>
  <c r="Z650" i="6" a="1"/>
  <c r="Z650" i="6" s="1"/>
  <c r="Y650" i="6" a="1"/>
  <c r="Y650" i="6" s="1"/>
  <c r="X650" i="6" a="1"/>
  <c r="X650" i="6" s="1"/>
  <c r="W650" i="6" a="1"/>
  <c r="W650" i="6" s="1"/>
  <c r="V650" i="6" a="1"/>
  <c r="V650" i="6" s="1"/>
  <c r="U650" i="6"/>
  <c r="U650" i="6" a="1"/>
  <c r="T650" i="6" a="1"/>
  <c r="T650" i="6" s="1"/>
  <c r="S650" i="6" a="1"/>
  <c r="S650" i="6" s="1"/>
  <c r="R650" i="6" a="1"/>
  <c r="R650" i="6" s="1"/>
  <c r="Q650" i="6" a="1"/>
  <c r="Q650" i="6" s="1"/>
  <c r="P650" i="6" a="1"/>
  <c r="P650" i="6" s="1"/>
  <c r="O650" i="6" a="1"/>
  <c r="O650" i="6" s="1"/>
  <c r="N650" i="6" a="1"/>
  <c r="N650" i="6" s="1"/>
  <c r="M650" i="6"/>
  <c r="M650" i="6" a="1"/>
  <c r="L650" i="6" a="1"/>
  <c r="L650" i="6" s="1"/>
  <c r="K650" i="6" a="1"/>
  <c r="K650" i="6" s="1"/>
  <c r="AI649" i="6" a="1"/>
  <c r="AI649" i="6" s="1"/>
  <c r="AH649" i="6" a="1"/>
  <c r="AH649" i="6" s="1"/>
  <c r="AG649" i="6" a="1"/>
  <c r="AG649" i="6" s="1"/>
  <c r="AF649" i="6" a="1"/>
  <c r="AF649" i="6" s="1"/>
  <c r="AE649" i="6"/>
  <c r="AE649" i="6" a="1"/>
  <c r="AD649" i="6" a="1"/>
  <c r="AD649" i="6" s="1"/>
  <c r="AC649" i="6" a="1"/>
  <c r="AC649" i="6" s="1"/>
  <c r="AB649" i="6" a="1"/>
  <c r="AB649" i="6" s="1"/>
  <c r="AA649" i="6" a="1"/>
  <c r="AA649" i="6" s="1"/>
  <c r="Z649" i="6" a="1"/>
  <c r="Z649" i="6" s="1"/>
  <c r="Y649" i="6" a="1"/>
  <c r="Y649" i="6" s="1"/>
  <c r="X649" i="6" a="1"/>
  <c r="X649" i="6" s="1"/>
  <c r="W649" i="6"/>
  <c r="W649" i="6" a="1"/>
  <c r="V649" i="6" a="1"/>
  <c r="V649" i="6" s="1"/>
  <c r="U649" i="6" a="1"/>
  <c r="U649" i="6" s="1"/>
  <c r="T649" i="6" a="1"/>
  <c r="T649" i="6" s="1"/>
  <c r="S649" i="6" a="1"/>
  <c r="S649" i="6" s="1"/>
  <c r="R649" i="6" a="1"/>
  <c r="R649" i="6" s="1"/>
  <c r="Q649" i="6" a="1"/>
  <c r="Q649" i="6" s="1"/>
  <c r="P649" i="6" a="1"/>
  <c r="P649" i="6" s="1"/>
  <c r="O649" i="6"/>
  <c r="O649" i="6" a="1"/>
  <c r="N649" i="6" a="1"/>
  <c r="N649" i="6" s="1"/>
  <c r="M649" i="6" a="1"/>
  <c r="M649" i="6" s="1"/>
  <c r="L649" i="6" a="1"/>
  <c r="L649" i="6" s="1"/>
  <c r="K649" i="6" a="1"/>
  <c r="K649" i="6" s="1"/>
  <c r="AI648" i="6"/>
  <c r="AI648" i="6" a="1"/>
  <c r="AH648" i="6" a="1"/>
  <c r="AH648" i="6" s="1"/>
  <c r="AG648" i="6" a="1"/>
  <c r="AG648" i="6" s="1"/>
  <c r="AF648" i="6" a="1"/>
  <c r="AF648" i="6" s="1"/>
  <c r="AE648" i="6" a="1"/>
  <c r="AE648" i="6" s="1"/>
  <c r="AD648" i="6" a="1"/>
  <c r="AD648" i="6" s="1"/>
  <c r="AC648" i="6" a="1"/>
  <c r="AC648" i="6" s="1"/>
  <c r="AB648" i="6" a="1"/>
  <c r="AB648" i="6" s="1"/>
  <c r="AA648" i="6"/>
  <c r="AA648" i="6" a="1"/>
  <c r="Z648" i="6" a="1"/>
  <c r="Z648" i="6" s="1"/>
  <c r="Y648" i="6" a="1"/>
  <c r="Y648" i="6" s="1"/>
  <c r="X648" i="6" a="1"/>
  <c r="X648" i="6" s="1"/>
  <c r="W648" i="6" a="1"/>
  <c r="W648" i="6" s="1"/>
  <c r="V648" i="6" a="1"/>
  <c r="V648" i="6" s="1"/>
  <c r="U648" i="6" a="1"/>
  <c r="U648" i="6" s="1"/>
  <c r="T648" i="6" a="1"/>
  <c r="T648" i="6" s="1"/>
  <c r="S648" i="6"/>
  <c r="S648" i="6" a="1"/>
  <c r="R648" i="6" a="1"/>
  <c r="R648" i="6" s="1"/>
  <c r="Q648" i="6" a="1"/>
  <c r="Q648" i="6" s="1"/>
  <c r="P648" i="6" a="1"/>
  <c r="P648" i="6" s="1"/>
  <c r="O648" i="6" a="1"/>
  <c r="O648" i="6" s="1"/>
  <c r="N648" i="6" a="1"/>
  <c r="N648" i="6" s="1"/>
  <c r="M648" i="6" a="1"/>
  <c r="M648" i="6" s="1"/>
  <c r="L648" i="6" a="1"/>
  <c r="L648" i="6" s="1"/>
  <c r="K648" i="6"/>
  <c r="K648" i="6" a="1"/>
  <c r="AI647" i="6" a="1"/>
  <c r="AI647" i="6" s="1"/>
  <c r="AH647" i="6" a="1"/>
  <c r="AH647" i="6" s="1"/>
  <c r="AG647" i="6"/>
  <c r="AG647" i="6" a="1"/>
  <c r="AF647" i="6" a="1"/>
  <c r="AF647" i="6" s="1"/>
  <c r="AE647" i="6" a="1"/>
  <c r="AE647" i="6" s="1"/>
  <c r="AD647" i="6" a="1"/>
  <c r="AD647" i="6" s="1"/>
  <c r="AC647" i="6" a="1"/>
  <c r="AC647" i="6" s="1"/>
  <c r="AB647" i="6" a="1"/>
  <c r="AB647" i="6" s="1"/>
  <c r="AA647" i="6" a="1"/>
  <c r="AA647" i="6" s="1"/>
  <c r="Z647" i="6" a="1"/>
  <c r="Z647" i="6" s="1"/>
  <c r="Y647" i="6"/>
  <c r="Y647" i="6" a="1"/>
  <c r="X647" i="6" a="1"/>
  <c r="X647" i="6" s="1"/>
  <c r="W647" i="6" a="1"/>
  <c r="W647" i="6" s="1"/>
  <c r="V647" i="6" a="1"/>
  <c r="V647" i="6" s="1"/>
  <c r="U647" i="6" a="1"/>
  <c r="U647" i="6" s="1"/>
  <c r="T647" i="6" a="1"/>
  <c r="T647" i="6" s="1"/>
  <c r="S647" i="6" a="1"/>
  <c r="S647" i="6" s="1"/>
  <c r="R647" i="6" a="1"/>
  <c r="R647" i="6" s="1"/>
  <c r="Q647" i="6"/>
  <c r="Q647" i="6" a="1"/>
  <c r="P647" i="6" a="1"/>
  <c r="P647" i="6" s="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a="1"/>
  <c r="AD646" i="6" s="1"/>
  <c r="AC646" i="6"/>
  <c r="AC646" i="6" a="1"/>
  <c r="AB646" i="6" a="1"/>
  <c r="AB646" i="6" s="1"/>
  <c r="AA646" i="6" a="1"/>
  <c r="AA646" i="6" s="1"/>
  <c r="Z646" i="6" a="1"/>
  <c r="Z646" i="6" s="1"/>
  <c r="Y646" i="6" a="1"/>
  <c r="Y646" i="6" s="1"/>
  <c r="X646" i="6" a="1"/>
  <c r="X646" i="6" s="1"/>
  <c r="W646" i="6" a="1"/>
  <c r="W646" i="6" s="1"/>
  <c r="V646" i="6" a="1"/>
  <c r="V646" i="6" s="1"/>
  <c r="U646" i="6"/>
  <c r="U646" i="6" a="1"/>
  <c r="T646" i="6" a="1"/>
  <c r="T646" i="6" s="1"/>
  <c r="S646" i="6" a="1"/>
  <c r="S646" i="6" s="1"/>
  <c r="R646" i="6" a="1"/>
  <c r="R646" i="6" s="1"/>
  <c r="Q646" i="6" a="1"/>
  <c r="Q646" i="6" s="1"/>
  <c r="P646" i="6" a="1"/>
  <c r="P646" i="6" s="1"/>
  <c r="O646" i="6" a="1"/>
  <c r="O646" i="6" s="1"/>
  <c r="N646" i="6" a="1"/>
  <c r="N646" i="6" s="1"/>
  <c r="M646" i="6"/>
  <c r="M646" i="6" a="1"/>
  <c r="L646" i="6" a="1"/>
  <c r="L646" i="6" s="1"/>
  <c r="K646" i="6" a="1"/>
  <c r="K646" i="6" s="1"/>
  <c r="AI645" i="6" a="1"/>
  <c r="AI645" i="6" s="1"/>
  <c r="AH645" i="6" a="1"/>
  <c r="AH645" i="6" s="1"/>
  <c r="AG645" i="6" a="1"/>
  <c r="AG645" i="6" s="1"/>
  <c r="AF645" i="6" a="1"/>
  <c r="AF645" i="6" s="1"/>
  <c r="AE645" i="6"/>
  <c r="AE645" i="6" a="1"/>
  <c r="AD645" i="6" a="1"/>
  <c r="AD645" i="6" s="1"/>
  <c r="AC645" i="6" a="1"/>
  <c r="AC645" i="6" s="1"/>
  <c r="AB645" i="6" a="1"/>
  <c r="AB645" i="6" s="1"/>
  <c r="AA645" i="6" a="1"/>
  <c r="AA645" i="6" s="1"/>
  <c r="Z645" i="6" a="1"/>
  <c r="Z645" i="6" s="1"/>
  <c r="Y645" i="6" a="1"/>
  <c r="Y645" i="6" s="1"/>
  <c r="X645" i="6" a="1"/>
  <c r="X645" i="6" s="1"/>
  <c r="W645" i="6"/>
  <c r="W645" i="6" a="1"/>
  <c r="V645" i="6" a="1"/>
  <c r="V645" i="6" s="1"/>
  <c r="U645" i="6" a="1"/>
  <c r="U645" i="6" s="1"/>
  <c r="T645" i="6" a="1"/>
  <c r="T645" i="6" s="1"/>
  <c r="S645" i="6" a="1"/>
  <c r="S645" i="6" s="1"/>
  <c r="R645" i="6" a="1"/>
  <c r="R645" i="6" s="1"/>
  <c r="Q645" i="6" a="1"/>
  <c r="Q645" i="6" s="1"/>
  <c r="P645" i="6" a="1"/>
  <c r="P645" i="6" s="1"/>
  <c r="O645" i="6"/>
  <c r="O645" i="6" a="1"/>
  <c r="N645" i="6" a="1"/>
  <c r="N645" i="6" s="1"/>
  <c r="M645" i="6" a="1"/>
  <c r="M645" i="6" s="1"/>
  <c r="L645" i="6" a="1"/>
  <c r="L645" i="6" s="1"/>
  <c r="K645" i="6" a="1"/>
  <c r="K645" i="6" s="1"/>
  <c r="AI644" i="6"/>
  <c r="AI644" i="6" a="1"/>
  <c r="AH644" i="6" a="1"/>
  <c r="AH644" i="6" s="1"/>
  <c r="AG644" i="6" a="1"/>
  <c r="AG644" i="6" s="1"/>
  <c r="AF644" i="6" a="1"/>
  <c r="AF644" i="6" s="1"/>
  <c r="AE644" i="6" a="1"/>
  <c r="AE644" i="6" s="1"/>
  <c r="AD644" i="6" a="1"/>
  <c r="AD644" i="6" s="1"/>
  <c r="AC644" i="6" a="1"/>
  <c r="AC644" i="6" s="1"/>
  <c r="AB644" i="6" a="1"/>
  <c r="AB644" i="6" s="1"/>
  <c r="AA644" i="6"/>
  <c r="AA644" i="6" a="1"/>
  <c r="Z644" i="6" a="1"/>
  <c r="Z644" i="6" s="1"/>
  <c r="Y644" i="6" a="1"/>
  <c r="Y644" i="6" s="1"/>
  <c r="X644" i="6" a="1"/>
  <c r="X644" i="6" s="1"/>
  <c r="W644" i="6" a="1"/>
  <c r="W644" i="6" s="1"/>
  <c r="V644" i="6" a="1"/>
  <c r="V644" i="6" s="1"/>
  <c r="U644" i="6" a="1"/>
  <c r="U644" i="6" s="1"/>
  <c r="T644" i="6" a="1"/>
  <c r="T644" i="6" s="1"/>
  <c r="S644" i="6"/>
  <c r="S644" i="6" a="1"/>
  <c r="R644" i="6" a="1"/>
  <c r="R644" i="6" s="1"/>
  <c r="Q644" i="6" a="1"/>
  <c r="Q644" i="6" s="1"/>
  <c r="P644" i="6" a="1"/>
  <c r="P644" i="6" s="1"/>
  <c r="O644" i="6" a="1"/>
  <c r="O644" i="6" s="1"/>
  <c r="N644" i="6" a="1"/>
  <c r="N644" i="6" s="1"/>
  <c r="M644" i="6" a="1"/>
  <c r="M644" i="6" s="1"/>
  <c r="L644" i="6" a="1"/>
  <c r="L644" i="6" s="1"/>
  <c r="K644" i="6"/>
  <c r="K644" i="6" a="1"/>
  <c r="AI643" i="6" a="1"/>
  <c r="AI643" i="6" s="1"/>
  <c r="AH643" i="6" a="1"/>
  <c r="AH643" i="6" s="1"/>
  <c r="AG643" i="6"/>
  <c r="AG643" i="6" a="1"/>
  <c r="AF643" i="6" a="1"/>
  <c r="AF643" i="6" s="1"/>
  <c r="AE643" i="6" a="1"/>
  <c r="AE643" i="6" s="1"/>
  <c r="AD643" i="6" a="1"/>
  <c r="AD643" i="6" s="1"/>
  <c r="AC643" i="6" a="1"/>
  <c r="AC643" i="6" s="1"/>
  <c r="AB643" i="6" a="1"/>
  <c r="AB643" i="6" s="1"/>
  <c r="AA643" i="6" a="1"/>
  <c r="AA643" i="6" s="1"/>
  <c r="Z643" i="6" a="1"/>
  <c r="Z643" i="6" s="1"/>
  <c r="Y643" i="6"/>
  <c r="Y643" i="6" a="1"/>
  <c r="X643" i="6" a="1"/>
  <c r="X643" i="6" s="1"/>
  <c r="W643" i="6" a="1"/>
  <c r="W643" i="6" s="1"/>
  <c r="V643" i="6" a="1"/>
  <c r="V643" i="6" s="1"/>
  <c r="U643" i="6" a="1"/>
  <c r="U643" i="6" s="1"/>
  <c r="T643" i="6" a="1"/>
  <c r="T643" i="6" s="1"/>
  <c r="S643" i="6" a="1"/>
  <c r="S643" i="6" s="1"/>
  <c r="R643" i="6" a="1"/>
  <c r="R643" i="6" s="1"/>
  <c r="Q643" i="6"/>
  <c r="Q643" i="6" a="1"/>
  <c r="P643" i="6" a="1"/>
  <c r="P643" i="6" s="1"/>
  <c r="O643" i="6" a="1"/>
  <c r="O643" i="6" s="1"/>
  <c r="N643" i="6" a="1"/>
  <c r="N643" i="6" s="1"/>
  <c r="M643" i="6" a="1"/>
  <c r="M643" i="6" s="1"/>
  <c r="L643" i="6" a="1"/>
  <c r="L643" i="6" s="1"/>
  <c r="K643" i="6" a="1"/>
  <c r="K643" i="6" s="1"/>
  <c r="AI642" i="6" a="1"/>
  <c r="AI642" i="6" s="1"/>
  <c r="AH642" i="6" a="1"/>
  <c r="AH642" i="6" s="1"/>
  <c r="AG642" i="6" a="1"/>
  <c r="AG642" i="6" s="1"/>
  <c r="AF642" i="6" a="1"/>
  <c r="AF642" i="6" s="1"/>
  <c r="AE642" i="6" a="1"/>
  <c r="AE642" i="6" s="1"/>
  <c r="AD642" i="6" a="1"/>
  <c r="AD642" i="6" s="1"/>
  <c r="AC642" i="6"/>
  <c r="AC642" i="6" a="1"/>
  <c r="AB642" i="6" a="1"/>
  <c r="AB642" i="6" s="1"/>
  <c r="AA642" i="6" a="1"/>
  <c r="AA642" i="6" s="1"/>
  <c r="Z642" i="6" a="1"/>
  <c r="Z642" i="6" s="1"/>
  <c r="Y642" i="6" a="1"/>
  <c r="Y642" i="6" s="1"/>
  <c r="X642" i="6" a="1"/>
  <c r="X642" i="6" s="1"/>
  <c r="W642" i="6" a="1"/>
  <c r="W642" i="6" s="1"/>
  <c r="V642" i="6" a="1"/>
  <c r="V642" i="6" s="1"/>
  <c r="U642" i="6"/>
  <c r="U642" i="6" a="1"/>
  <c r="T642" i="6" a="1"/>
  <c r="T642" i="6" s="1"/>
  <c r="S642" i="6" a="1"/>
  <c r="S642" i="6" s="1"/>
  <c r="R642" i="6" a="1"/>
  <c r="R642" i="6" s="1"/>
  <c r="Q642" i="6" a="1"/>
  <c r="Q642" i="6" s="1"/>
  <c r="P642" i="6" a="1"/>
  <c r="P642" i="6" s="1"/>
  <c r="O642" i="6" a="1"/>
  <c r="O642" i="6" s="1"/>
  <c r="N642" i="6" a="1"/>
  <c r="N642" i="6" s="1"/>
  <c r="M642" i="6"/>
  <c r="M642" i="6" a="1"/>
  <c r="L642" i="6" a="1"/>
  <c r="L642" i="6" s="1"/>
  <c r="K642" i="6" a="1"/>
  <c r="K642" i="6" s="1"/>
  <c r="AI641" i="6" a="1"/>
  <c r="AI641" i="6" s="1"/>
  <c r="AH641" i="6" a="1"/>
  <c r="AH641" i="6" s="1"/>
  <c r="AG641" i="6" a="1"/>
  <c r="AG641" i="6" s="1"/>
  <c r="AF641" i="6" a="1"/>
  <c r="AF641" i="6" s="1"/>
  <c r="AE641" i="6"/>
  <c r="AE641" i="6" a="1"/>
  <c r="AD641" i="6" a="1"/>
  <c r="AD641" i="6" s="1"/>
  <c r="AC641" i="6" a="1"/>
  <c r="AC641" i="6" s="1"/>
  <c r="AB641" i="6" a="1"/>
  <c r="AB641" i="6" s="1"/>
  <c r="AA641" i="6" a="1"/>
  <c r="AA641" i="6" s="1"/>
  <c r="Z641" i="6" a="1"/>
  <c r="Z641" i="6" s="1"/>
  <c r="Y641" i="6" a="1"/>
  <c r="Y641" i="6" s="1"/>
  <c r="X641" i="6" a="1"/>
  <c r="X641" i="6" s="1"/>
  <c r="W641" i="6"/>
  <c r="W641" i="6" a="1"/>
  <c r="V641" i="6" a="1"/>
  <c r="V641" i="6" s="1"/>
  <c r="U641" i="6" a="1"/>
  <c r="U641" i="6" s="1"/>
  <c r="T641" i="6" a="1"/>
  <c r="T641" i="6" s="1"/>
  <c r="S641" i="6" a="1"/>
  <c r="S641" i="6" s="1"/>
  <c r="R641" i="6" a="1"/>
  <c r="R641" i="6" s="1"/>
  <c r="Q641" i="6" a="1"/>
  <c r="Q641" i="6" s="1"/>
  <c r="P641" i="6" a="1"/>
  <c r="P641" i="6" s="1"/>
  <c r="O641" i="6"/>
  <c r="O641" i="6" a="1"/>
  <c r="N641" i="6" a="1"/>
  <c r="N641" i="6" s="1"/>
  <c r="M641" i="6" a="1"/>
  <c r="M641" i="6" s="1"/>
  <c r="L641" i="6" a="1"/>
  <c r="L641" i="6" s="1"/>
  <c r="K641" i="6" a="1"/>
  <c r="K641" i="6" s="1"/>
  <c r="AI640" i="6"/>
  <c r="AI640" i="6" a="1"/>
  <c r="AH640" i="6" a="1"/>
  <c r="AH640" i="6" s="1"/>
  <c r="AG640" i="6" a="1"/>
  <c r="AG640" i="6" s="1"/>
  <c r="AF640" i="6" a="1"/>
  <c r="AF640" i="6" s="1"/>
  <c r="AE640" i="6" a="1"/>
  <c r="AE640" i="6" s="1"/>
  <c r="AD640" i="6" a="1"/>
  <c r="AD640" i="6" s="1"/>
  <c r="AC640" i="6" a="1"/>
  <c r="AC640" i="6" s="1"/>
  <c r="AB640" i="6" a="1"/>
  <c r="AB640" i="6" s="1"/>
  <c r="AA640" i="6"/>
  <c r="AA640" i="6" a="1"/>
  <c r="Z640" i="6" a="1"/>
  <c r="Z640" i="6" s="1"/>
  <c r="Y640" i="6" a="1"/>
  <c r="Y640" i="6" s="1"/>
  <c r="X640" i="6" a="1"/>
  <c r="X640" i="6" s="1"/>
  <c r="W640" i="6" a="1"/>
  <c r="W640" i="6" s="1"/>
  <c r="V640" i="6" a="1"/>
  <c r="V640" i="6" s="1"/>
  <c r="U640" i="6" a="1"/>
  <c r="U640" i="6" s="1"/>
  <c r="T640" i="6" a="1"/>
  <c r="T640" i="6" s="1"/>
  <c r="S640" i="6"/>
  <c r="S640" i="6" a="1"/>
  <c r="R640" i="6" a="1"/>
  <c r="R640" i="6" s="1"/>
  <c r="Q640" i="6" a="1"/>
  <c r="Q640" i="6" s="1"/>
  <c r="P640" i="6" a="1"/>
  <c r="P640" i="6" s="1"/>
  <c r="O640" i="6" a="1"/>
  <c r="O640" i="6" s="1"/>
  <c r="N640" i="6" a="1"/>
  <c r="N640" i="6" s="1"/>
  <c r="M640" i="6" a="1"/>
  <c r="M640" i="6" s="1"/>
  <c r="L640" i="6" a="1"/>
  <c r="L640" i="6" s="1"/>
  <c r="K640" i="6"/>
  <c r="K640" i="6" a="1"/>
  <c r="AI639" i="6" a="1"/>
  <c r="AI639" i="6" s="1"/>
  <c r="AH639" i="6" a="1"/>
  <c r="AH639" i="6" s="1"/>
  <c r="AG639" i="6"/>
  <c r="AG639" i="6" a="1"/>
  <c r="AF639" i="6" a="1"/>
  <c r="AF639" i="6" s="1"/>
  <c r="AE639" i="6" a="1"/>
  <c r="AE639" i="6" s="1"/>
  <c r="AD639" i="6" a="1"/>
  <c r="AD639" i="6" s="1"/>
  <c r="AC639" i="6" a="1"/>
  <c r="AC639" i="6" s="1"/>
  <c r="AB639" i="6" a="1"/>
  <c r="AB639" i="6" s="1"/>
  <c r="AA639" i="6" a="1"/>
  <c r="AA639" i="6" s="1"/>
  <c r="Z639" i="6" a="1"/>
  <c r="Z639" i="6" s="1"/>
  <c r="Y639" i="6"/>
  <c r="Y639" i="6" a="1"/>
  <c r="X639" i="6" a="1"/>
  <c r="X639" i="6" s="1"/>
  <c r="W639" i="6" a="1"/>
  <c r="W639" i="6" s="1"/>
  <c r="V639" i="6" a="1"/>
  <c r="V639" i="6" s="1"/>
  <c r="U639" i="6" a="1"/>
  <c r="U639" i="6" s="1"/>
  <c r="T639" i="6" a="1"/>
  <c r="T639" i="6" s="1"/>
  <c r="S639" i="6" a="1"/>
  <c r="S639" i="6" s="1"/>
  <c r="R639" i="6" a="1"/>
  <c r="R639" i="6" s="1"/>
  <c r="Q639" i="6"/>
  <c r="Q639" i="6" a="1"/>
  <c r="P639" i="6" a="1"/>
  <c r="P639" i="6" s="1"/>
  <c r="O639" i="6" a="1"/>
  <c r="O639" i="6" s="1"/>
  <c r="N639" i="6" a="1"/>
  <c r="N639" i="6" s="1"/>
  <c r="M639" i="6" a="1"/>
  <c r="M639" i="6" s="1"/>
  <c r="L639" i="6" a="1"/>
  <c r="L639" i="6" s="1"/>
  <c r="K639" i="6" a="1"/>
  <c r="K639" i="6" s="1"/>
  <c r="AI638" i="6" a="1"/>
  <c r="AI638" i="6" s="1"/>
  <c r="AH638" i="6" a="1"/>
  <c r="AH638" i="6" s="1"/>
  <c r="AG638" i="6" a="1"/>
  <c r="AG638" i="6" s="1"/>
  <c r="AF638" i="6" a="1"/>
  <c r="AF638" i="6" s="1"/>
  <c r="AE638" i="6" a="1"/>
  <c r="AE638" i="6" s="1"/>
  <c r="AD638" i="6" a="1"/>
  <c r="AD638" i="6" s="1"/>
  <c r="AC638" i="6"/>
  <c r="AC638" i="6" a="1"/>
  <c r="AB638" i="6" a="1"/>
  <c r="AB638" i="6" s="1"/>
  <c r="AA638" i="6" a="1"/>
  <c r="AA638" i="6" s="1"/>
  <c r="Z638" i="6" a="1"/>
  <c r="Z638" i="6" s="1"/>
  <c r="Y638" i="6" a="1"/>
  <c r="Y638" i="6" s="1"/>
  <c r="X638" i="6" a="1"/>
  <c r="X638" i="6" s="1"/>
  <c r="W638" i="6" a="1"/>
  <c r="W638" i="6" s="1"/>
  <c r="V638" i="6" a="1"/>
  <c r="V638" i="6" s="1"/>
  <c r="U638" i="6"/>
  <c r="U638" i="6" a="1"/>
  <c r="T638" i="6" a="1"/>
  <c r="T638" i="6" s="1"/>
  <c r="S638" i="6" a="1"/>
  <c r="S638" i="6" s="1"/>
  <c r="R638" i="6" a="1"/>
  <c r="R638" i="6" s="1"/>
  <c r="Q638" i="6" a="1"/>
  <c r="Q638" i="6" s="1"/>
  <c r="P638" i="6" a="1"/>
  <c r="P638" i="6" s="1"/>
  <c r="O638" i="6" a="1"/>
  <c r="O638" i="6" s="1"/>
  <c r="N638" i="6" a="1"/>
  <c r="N638" i="6" s="1"/>
  <c r="M638" i="6"/>
  <c r="M638" i="6" a="1"/>
  <c r="L638" i="6" a="1"/>
  <c r="L638" i="6" s="1"/>
  <c r="K638" i="6" a="1"/>
  <c r="K638" i="6" s="1"/>
  <c r="AI637" i="6" a="1"/>
  <c r="AI637" i="6" s="1"/>
  <c r="AH637" i="6" a="1"/>
  <c r="AH637" i="6" s="1"/>
  <c r="AG637" i="6" a="1"/>
  <c r="AG637" i="6" s="1"/>
  <c r="AF637" i="6" a="1"/>
  <c r="AF637" i="6" s="1"/>
  <c r="AE637" i="6"/>
  <c r="AE637" i="6" a="1"/>
  <c r="AD637" i="6" a="1"/>
  <c r="AD637" i="6" s="1"/>
  <c r="AC637" i="6" a="1"/>
  <c r="AC637" i="6" s="1"/>
  <c r="AB637" i="6" a="1"/>
  <c r="AB637" i="6" s="1"/>
  <c r="AA637" i="6" a="1"/>
  <c r="AA637" i="6" s="1"/>
  <c r="Z637" i="6" a="1"/>
  <c r="Z637" i="6" s="1"/>
  <c r="Y637" i="6" a="1"/>
  <c r="Y637" i="6" s="1"/>
  <c r="X637" i="6" a="1"/>
  <c r="X637" i="6" s="1"/>
  <c r="W637" i="6"/>
  <c r="W637" i="6" a="1"/>
  <c r="V637" i="6" a="1"/>
  <c r="V637" i="6" s="1"/>
  <c r="U637" i="6" a="1"/>
  <c r="U637" i="6" s="1"/>
  <c r="T637" i="6" a="1"/>
  <c r="T637" i="6" s="1"/>
  <c r="S637" i="6" a="1"/>
  <c r="S637" i="6" s="1"/>
  <c r="R637" i="6" a="1"/>
  <c r="R637" i="6" s="1"/>
  <c r="Q637" i="6" a="1"/>
  <c r="Q637" i="6" s="1"/>
  <c r="P637" i="6" a="1"/>
  <c r="P637" i="6" s="1"/>
  <c r="O637" i="6"/>
  <c r="O637" i="6" a="1"/>
  <c r="N637" i="6" a="1"/>
  <c r="N637" i="6" s="1"/>
  <c r="M637" i="6" a="1"/>
  <c r="M637" i="6" s="1"/>
  <c r="L637" i="6" a="1"/>
  <c r="L637" i="6" s="1"/>
  <c r="K637" i="6" a="1"/>
  <c r="K637" i="6" s="1"/>
  <c r="AI636" i="6"/>
  <c r="AI636" i="6" a="1"/>
  <c r="AH636" i="6" a="1"/>
  <c r="AH636" i="6" s="1"/>
  <c r="AG636" i="6" a="1"/>
  <c r="AG636" i="6" s="1"/>
  <c r="AF636" i="6" a="1"/>
  <c r="AF636" i="6" s="1"/>
  <c r="AE636" i="6" a="1"/>
  <c r="AE636" i="6" s="1"/>
  <c r="AD636" i="6" a="1"/>
  <c r="AD636" i="6" s="1"/>
  <c r="AC636" i="6" a="1"/>
  <c r="AC636" i="6" s="1"/>
  <c r="AB636" i="6" a="1"/>
  <c r="AB636" i="6" s="1"/>
  <c r="AA636" i="6"/>
  <c r="AA636" i="6" a="1"/>
  <c r="Z636" i="6" a="1"/>
  <c r="Z636" i="6" s="1"/>
  <c r="Y636" i="6" a="1"/>
  <c r="Y636" i="6" s="1"/>
  <c r="X636" i="6" a="1"/>
  <c r="X636" i="6" s="1"/>
  <c r="W636" i="6" a="1"/>
  <c r="W636" i="6" s="1"/>
  <c r="V636" i="6" a="1"/>
  <c r="V636" i="6" s="1"/>
  <c r="U636" i="6" a="1"/>
  <c r="U636" i="6" s="1"/>
  <c r="T636" i="6" a="1"/>
  <c r="T636" i="6" s="1"/>
  <c r="S636" i="6"/>
  <c r="S636" i="6" a="1"/>
  <c r="R636" i="6" a="1"/>
  <c r="R636" i="6" s="1"/>
  <c r="Q636" i="6" a="1"/>
  <c r="Q636" i="6" s="1"/>
  <c r="P636" i="6" a="1"/>
  <c r="P636" i="6" s="1"/>
  <c r="O636" i="6" a="1"/>
  <c r="O636" i="6" s="1"/>
  <c r="N636" i="6" a="1"/>
  <c r="N636" i="6" s="1"/>
  <c r="M636" i="6"/>
  <c r="M636" i="6" a="1"/>
  <c r="L636" i="6" a="1"/>
  <c r="L636" i="6" s="1"/>
  <c r="K636" i="6" a="1"/>
  <c r="K636" i="6" s="1"/>
  <c r="AI635" i="6" a="1"/>
  <c r="AI635" i="6" s="1"/>
  <c r="AH635" i="6" a="1"/>
  <c r="AH635" i="6" s="1"/>
  <c r="AG635" i="6" a="1"/>
  <c r="AG635" i="6" s="1"/>
  <c r="AF635" i="6" a="1"/>
  <c r="AF635" i="6" s="1"/>
  <c r="AE635" i="6" a="1"/>
  <c r="AE635" i="6" s="1"/>
  <c r="AD635" i="6" a="1"/>
  <c r="AD635" i="6" s="1"/>
  <c r="AC635" i="6" a="1"/>
  <c r="AC635" i="6" s="1"/>
  <c r="AB635" i="6" a="1"/>
  <c r="AB635" i="6" s="1"/>
  <c r="AA635" i="6" a="1"/>
  <c r="AA635" i="6" s="1"/>
  <c r="Z635" i="6" a="1"/>
  <c r="Z635" i="6" s="1"/>
  <c r="Y635" i="6"/>
  <c r="Y635" i="6" a="1"/>
  <c r="X635" i="6" a="1"/>
  <c r="X635" i="6" s="1"/>
  <c r="W635" i="6"/>
  <c r="W635" i="6" a="1"/>
  <c r="V635" i="6" a="1"/>
  <c r="V635" i="6" s="1"/>
  <c r="U635" i="6" a="1"/>
  <c r="U635" i="6" s="1"/>
  <c r="T635" i="6" a="1"/>
  <c r="T635" i="6" s="1"/>
  <c r="S635" i="6" a="1"/>
  <c r="S635" i="6" s="1"/>
  <c r="R635" i="6" a="1"/>
  <c r="R635" i="6" s="1"/>
  <c r="Q635" i="6" a="1"/>
  <c r="Q635" i="6" s="1"/>
  <c r="P635" i="6" a="1"/>
  <c r="P635" i="6" s="1"/>
  <c r="O635" i="6" a="1"/>
  <c r="O635" i="6" s="1"/>
  <c r="N635" i="6" a="1"/>
  <c r="N635" i="6" s="1"/>
  <c r="M635" i="6" a="1"/>
  <c r="M635" i="6" s="1"/>
  <c r="L635" i="6" a="1"/>
  <c r="L635" i="6" s="1"/>
  <c r="K635" i="6" a="1"/>
  <c r="K635" i="6" s="1"/>
  <c r="AI634" i="6"/>
  <c r="AI634" i="6" a="1"/>
  <c r="AH634" i="6" a="1"/>
  <c r="AH634" i="6" s="1"/>
  <c r="AG634" i="6" a="1"/>
  <c r="AG634" i="6" s="1"/>
  <c r="AF634" i="6" a="1"/>
  <c r="AF634" i="6" s="1"/>
  <c r="AE634" i="6" a="1"/>
  <c r="AE634" i="6" s="1"/>
  <c r="AD634" i="6" a="1"/>
  <c r="AD634" i="6" s="1"/>
  <c r="AC634" i="6" a="1"/>
  <c r="AC634" i="6" s="1"/>
  <c r="AB634" i="6" a="1"/>
  <c r="AB634" i="6" s="1"/>
  <c r="AA634" i="6"/>
  <c r="AA634" i="6" a="1"/>
  <c r="Z634" i="6" a="1"/>
  <c r="Z634" i="6" s="1"/>
  <c r="Y634" i="6" a="1"/>
  <c r="Y634" i="6" s="1"/>
  <c r="X634" i="6" a="1"/>
  <c r="X634" i="6" s="1"/>
  <c r="W634" i="6" a="1"/>
  <c r="W634" i="6" s="1"/>
  <c r="V634" i="6" a="1"/>
  <c r="V634" i="6" s="1"/>
  <c r="U634" i="6" a="1"/>
  <c r="U634" i="6" s="1"/>
  <c r="T634" i="6" a="1"/>
  <c r="T634" i="6" s="1"/>
  <c r="S634" i="6"/>
  <c r="S634" i="6" a="1"/>
  <c r="R634" i="6" a="1"/>
  <c r="R634" i="6" s="1"/>
  <c r="Q634" i="6" a="1"/>
  <c r="Q634" i="6" s="1"/>
  <c r="P634" i="6" a="1"/>
  <c r="P634" i="6" s="1"/>
  <c r="O634" i="6" a="1"/>
  <c r="O634" i="6" s="1"/>
  <c r="N634" i="6" a="1"/>
  <c r="N634" i="6" s="1"/>
  <c r="M634" i="6" a="1"/>
  <c r="M634" i="6" s="1"/>
  <c r="L634" i="6" a="1"/>
  <c r="L634" i="6" s="1"/>
  <c r="K634" i="6"/>
  <c r="K634" i="6" a="1"/>
  <c r="AI633" i="6" a="1"/>
  <c r="AI633" i="6" s="1"/>
  <c r="AH633" i="6" a="1"/>
  <c r="AH633" i="6" s="1"/>
  <c r="AG633" i="6"/>
  <c r="AG633" i="6" a="1"/>
  <c r="AF633" i="6" a="1"/>
  <c r="AF633" i="6" s="1"/>
  <c r="AE633" i="6" a="1"/>
  <c r="AE633" i="6" s="1"/>
  <c r="AD633" i="6" a="1"/>
  <c r="AD633" i="6" s="1"/>
  <c r="AC633" i="6" a="1"/>
  <c r="AC633" i="6" s="1"/>
  <c r="AB633" i="6" a="1"/>
  <c r="AB633" i="6" s="1"/>
  <c r="AA633" i="6" a="1"/>
  <c r="AA633" i="6" s="1"/>
  <c r="Z633" i="6" a="1"/>
  <c r="Z633" i="6" s="1"/>
  <c r="Y633" i="6"/>
  <c r="Y633" i="6" a="1"/>
  <c r="X633" i="6" a="1"/>
  <c r="X633" i="6" s="1"/>
  <c r="W633" i="6" a="1"/>
  <c r="W633" i="6" s="1"/>
  <c r="V633" i="6" a="1"/>
  <c r="V633" i="6" s="1"/>
  <c r="U633" i="6" a="1"/>
  <c r="U633" i="6" s="1"/>
  <c r="T633" i="6" a="1"/>
  <c r="T633" i="6" s="1"/>
  <c r="S633" i="6" a="1"/>
  <c r="S633" i="6" s="1"/>
  <c r="R633" i="6" a="1"/>
  <c r="R633" i="6" s="1"/>
  <c r="Q633" i="6"/>
  <c r="Q633" i="6" a="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c r="AC632" i="6" a="1"/>
  <c r="AB632" i="6" a="1"/>
  <c r="AB632" i="6" s="1"/>
  <c r="AA632" i="6" a="1"/>
  <c r="AA632" i="6" s="1"/>
  <c r="Z632" i="6" a="1"/>
  <c r="Z632" i="6" s="1"/>
  <c r="Y632" i="6" a="1"/>
  <c r="Y632" i="6" s="1"/>
  <c r="X632" i="6" a="1"/>
  <c r="X632" i="6" s="1"/>
  <c r="W632" i="6" a="1"/>
  <c r="W632" i="6" s="1"/>
  <c r="V632" i="6" a="1"/>
  <c r="V632" i="6" s="1"/>
  <c r="U632" i="6"/>
  <c r="U632" i="6" a="1"/>
  <c r="T632" i="6" a="1"/>
  <c r="T632" i="6" s="1"/>
  <c r="S632" i="6" a="1"/>
  <c r="S632" i="6" s="1"/>
  <c r="R632" i="6" a="1"/>
  <c r="R632" i="6" s="1"/>
  <c r="Q632" i="6" a="1"/>
  <c r="Q632" i="6" s="1"/>
  <c r="P632" i="6" a="1"/>
  <c r="P632" i="6" s="1"/>
  <c r="O632" i="6" a="1"/>
  <c r="O632" i="6" s="1"/>
  <c r="N632" i="6" a="1"/>
  <c r="N632" i="6" s="1"/>
  <c r="M632" i="6"/>
  <c r="M632" i="6" a="1"/>
  <c r="L632" i="6" a="1"/>
  <c r="L632" i="6" s="1"/>
  <c r="K632" i="6" a="1"/>
  <c r="K632" i="6" s="1"/>
  <c r="AI631" i="6" a="1"/>
  <c r="AI631" i="6" s="1"/>
  <c r="AH631" i="6" a="1"/>
  <c r="AH631" i="6" s="1"/>
  <c r="AG631" i="6" a="1"/>
  <c r="AG631" i="6" s="1"/>
  <c r="AF631" i="6" a="1"/>
  <c r="AF631" i="6" s="1"/>
  <c r="AE631" i="6"/>
  <c r="AE631" i="6" a="1"/>
  <c r="AD631" i="6" a="1"/>
  <c r="AD631" i="6" s="1"/>
  <c r="AC631" i="6" a="1"/>
  <c r="AC631" i="6" s="1"/>
  <c r="AB631" i="6" a="1"/>
  <c r="AB631" i="6" s="1"/>
  <c r="AA631" i="6" a="1"/>
  <c r="AA631" i="6" s="1"/>
  <c r="Z631" i="6" a="1"/>
  <c r="Z631" i="6" s="1"/>
  <c r="Y631" i="6" a="1"/>
  <c r="Y631" i="6" s="1"/>
  <c r="X631" i="6" a="1"/>
  <c r="X631" i="6" s="1"/>
  <c r="W631" i="6"/>
  <c r="W631" i="6" a="1"/>
  <c r="V631" i="6" a="1"/>
  <c r="V631" i="6" s="1"/>
  <c r="U631" i="6" a="1"/>
  <c r="U631" i="6" s="1"/>
  <c r="T631" i="6" a="1"/>
  <c r="T631" i="6" s="1"/>
  <c r="S631" i="6" a="1"/>
  <c r="S631" i="6" s="1"/>
  <c r="R631" i="6" a="1"/>
  <c r="R631" i="6" s="1"/>
  <c r="Q631" i="6" a="1"/>
  <c r="Q631" i="6" s="1"/>
  <c r="P631" i="6" a="1"/>
  <c r="P631" i="6" s="1"/>
  <c r="O631" i="6"/>
  <c r="O631" i="6" a="1"/>
  <c r="N631" i="6" a="1"/>
  <c r="N631" i="6" s="1"/>
  <c r="M631" i="6" a="1"/>
  <c r="M631" i="6" s="1"/>
  <c r="L631" i="6" a="1"/>
  <c r="L631" i="6" s="1"/>
  <c r="K631" i="6" a="1"/>
  <c r="K631" i="6" s="1"/>
  <c r="AI630" i="6"/>
  <c r="AI630" i="6" a="1"/>
  <c r="AH630" i="6" a="1"/>
  <c r="AH630" i="6" s="1"/>
  <c r="AG630" i="6" a="1"/>
  <c r="AG630" i="6" s="1"/>
  <c r="AF630" i="6" a="1"/>
  <c r="AF630" i="6" s="1"/>
  <c r="AE630" i="6" a="1"/>
  <c r="AE630" i="6" s="1"/>
  <c r="AD630" i="6" a="1"/>
  <c r="AD630" i="6" s="1"/>
  <c r="AC630" i="6" a="1"/>
  <c r="AC630" i="6" s="1"/>
  <c r="AB630" i="6" a="1"/>
  <c r="AB630" i="6" s="1"/>
  <c r="AA630" i="6"/>
  <c r="AA630" i="6" a="1"/>
  <c r="Z630" i="6" a="1"/>
  <c r="Z630" i="6" s="1"/>
  <c r="Y630" i="6" a="1"/>
  <c r="Y630" i="6" s="1"/>
  <c r="X630" i="6" a="1"/>
  <c r="X630" i="6" s="1"/>
  <c r="W630" i="6" a="1"/>
  <c r="W630" i="6" s="1"/>
  <c r="V630" i="6" a="1"/>
  <c r="V630" i="6" s="1"/>
  <c r="U630" i="6" a="1"/>
  <c r="U630" i="6" s="1"/>
  <c r="T630" i="6" a="1"/>
  <c r="T630" i="6" s="1"/>
  <c r="S630" i="6"/>
  <c r="S630" i="6" a="1"/>
  <c r="R630" i="6" a="1"/>
  <c r="R630" i="6" s="1"/>
  <c r="Q630" i="6" a="1"/>
  <c r="Q630" i="6" s="1"/>
  <c r="P630" i="6" a="1"/>
  <c r="P630" i="6" s="1"/>
  <c r="O630" i="6" a="1"/>
  <c r="O630" i="6" s="1"/>
  <c r="N630" i="6" a="1"/>
  <c r="N630" i="6" s="1"/>
  <c r="M630" i="6" a="1"/>
  <c r="M630" i="6" s="1"/>
  <c r="L630" i="6" a="1"/>
  <c r="L630" i="6" s="1"/>
  <c r="K630" i="6"/>
  <c r="K630" i="6" a="1"/>
  <c r="AI629" i="6" a="1"/>
  <c r="AI629" i="6" s="1"/>
  <c r="AH629" i="6" a="1"/>
  <c r="AH629" i="6" s="1"/>
  <c r="AG629" i="6"/>
  <c r="AG629" i="6" a="1"/>
  <c r="AF629" i="6" a="1"/>
  <c r="AF629" i="6" s="1"/>
  <c r="AE629" i="6" a="1"/>
  <c r="AE629" i="6" s="1"/>
  <c r="AD629" i="6" a="1"/>
  <c r="AD629" i="6" s="1"/>
  <c r="AC629" i="6" a="1"/>
  <c r="AC629" i="6" s="1"/>
  <c r="AB629" i="6" a="1"/>
  <c r="AB629" i="6" s="1"/>
  <c r="AA629" i="6" a="1"/>
  <c r="AA629" i="6" s="1"/>
  <c r="Z629" i="6" a="1"/>
  <c r="Z629" i="6" s="1"/>
  <c r="Y629" i="6"/>
  <c r="Y629" i="6" a="1"/>
  <c r="X629" i="6" a="1"/>
  <c r="X629" i="6" s="1"/>
  <c r="W629" i="6" a="1"/>
  <c r="W629" i="6" s="1"/>
  <c r="V629" i="6" a="1"/>
  <c r="V629" i="6" s="1"/>
  <c r="U629" i="6" a="1"/>
  <c r="U629" i="6" s="1"/>
  <c r="T629" i="6" a="1"/>
  <c r="T629" i="6" s="1"/>
  <c r="S629" i="6" a="1"/>
  <c r="S629" i="6" s="1"/>
  <c r="R629" i="6" a="1"/>
  <c r="R629" i="6" s="1"/>
  <c r="Q629" i="6"/>
  <c r="Q629" i="6" a="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c r="AC628" i="6" a="1"/>
  <c r="AB628" i="6" a="1"/>
  <c r="AB628" i="6" s="1"/>
  <c r="AA628" i="6" a="1"/>
  <c r="AA628" i="6" s="1"/>
  <c r="Z628" i="6" a="1"/>
  <c r="Z628" i="6" s="1"/>
  <c r="Y628" i="6" a="1"/>
  <c r="Y628" i="6" s="1"/>
  <c r="X628" i="6" a="1"/>
  <c r="X628" i="6" s="1"/>
  <c r="W628" i="6" a="1"/>
  <c r="W628" i="6" s="1"/>
  <c r="V628" i="6" a="1"/>
  <c r="V628" i="6" s="1"/>
  <c r="U628" i="6"/>
  <c r="U628" i="6" a="1"/>
  <c r="T628" i="6" a="1"/>
  <c r="T628" i="6" s="1"/>
  <c r="S628" i="6" a="1"/>
  <c r="S628" i="6" s="1"/>
  <c r="R628" i="6" a="1"/>
  <c r="R628" i="6" s="1"/>
  <c r="Q628" i="6" a="1"/>
  <c r="Q628" i="6" s="1"/>
  <c r="P628" i="6" a="1"/>
  <c r="P628" i="6" s="1"/>
  <c r="O628" i="6" a="1"/>
  <c r="O628" i="6" s="1"/>
  <c r="N628" i="6" a="1"/>
  <c r="N628" i="6" s="1"/>
  <c r="M628" i="6"/>
  <c r="M628" i="6" a="1"/>
  <c r="L628" i="6" a="1"/>
  <c r="L628" i="6" s="1"/>
  <c r="K628" i="6" a="1"/>
  <c r="K628" i="6" s="1"/>
  <c r="AI627" i="6" a="1"/>
  <c r="AI627" i="6" s="1"/>
  <c r="AH627" i="6" a="1"/>
  <c r="AH627" i="6" s="1"/>
  <c r="AG627" i="6" a="1"/>
  <c r="AG627" i="6" s="1"/>
  <c r="AF627" i="6" a="1"/>
  <c r="AF627" i="6" s="1"/>
  <c r="AE627" i="6"/>
  <c r="AE627" i="6" a="1"/>
  <c r="AD627" i="6" a="1"/>
  <c r="AD627" i="6" s="1"/>
  <c r="AC627" i="6" a="1"/>
  <c r="AC627" i="6" s="1"/>
  <c r="AB627" i="6" a="1"/>
  <c r="AB627" i="6" s="1"/>
  <c r="AA627" i="6" a="1"/>
  <c r="AA627" i="6" s="1"/>
  <c r="Z627" i="6" a="1"/>
  <c r="Z627" i="6" s="1"/>
  <c r="Y627" i="6" a="1"/>
  <c r="Y627" i="6" s="1"/>
  <c r="X627" i="6" a="1"/>
  <c r="X627" i="6" s="1"/>
  <c r="W627" i="6"/>
  <c r="W627" i="6" a="1"/>
  <c r="V627" i="6" a="1"/>
  <c r="V627" i="6" s="1"/>
  <c r="U627" i="6" a="1"/>
  <c r="U627" i="6" s="1"/>
  <c r="T627" i="6" a="1"/>
  <c r="T627" i="6" s="1"/>
  <c r="S627" i="6" a="1"/>
  <c r="S627" i="6" s="1"/>
  <c r="R627" i="6" a="1"/>
  <c r="R627" i="6" s="1"/>
  <c r="Q627" i="6" a="1"/>
  <c r="Q627" i="6" s="1"/>
  <c r="P627" i="6" a="1"/>
  <c r="P627" i="6" s="1"/>
  <c r="O627" i="6"/>
  <c r="O627" i="6" a="1"/>
  <c r="N627" i="6" a="1"/>
  <c r="N627" i="6" s="1"/>
  <c r="M627" i="6" a="1"/>
  <c r="M627" i="6" s="1"/>
  <c r="L627" i="6" a="1"/>
  <c r="L627" i="6" s="1"/>
  <c r="K627" i="6" a="1"/>
  <c r="K627" i="6" s="1"/>
  <c r="AI626" i="6"/>
  <c r="AI626" i="6" a="1"/>
  <c r="AH626" i="6" a="1"/>
  <c r="AH626" i="6" s="1"/>
  <c r="AG626" i="6" a="1"/>
  <c r="AG626" i="6" s="1"/>
  <c r="AF626" i="6" a="1"/>
  <c r="AF626" i="6" s="1"/>
  <c r="AE626" i="6" a="1"/>
  <c r="AE626" i="6" s="1"/>
  <c r="AD626" i="6" a="1"/>
  <c r="AD626" i="6" s="1"/>
  <c r="AC626" i="6" a="1"/>
  <c r="AC626" i="6" s="1"/>
  <c r="AB626" i="6" a="1"/>
  <c r="AB626" i="6" s="1"/>
  <c r="AA626" i="6"/>
  <c r="AA626" i="6" a="1"/>
  <c r="Z626" i="6" a="1"/>
  <c r="Z626" i="6" s="1"/>
  <c r="Y626" i="6" a="1"/>
  <c r="Y626" i="6" s="1"/>
  <c r="X626" i="6" a="1"/>
  <c r="X626" i="6" s="1"/>
  <c r="W626" i="6" a="1"/>
  <c r="W626" i="6" s="1"/>
  <c r="V626" i="6" a="1"/>
  <c r="V626" i="6" s="1"/>
  <c r="U626" i="6" a="1"/>
  <c r="U626" i="6" s="1"/>
  <c r="T626" i="6" a="1"/>
  <c r="T626" i="6" s="1"/>
  <c r="S626" i="6"/>
  <c r="S626" i="6" a="1"/>
  <c r="R626" i="6" a="1"/>
  <c r="R626" i="6" s="1"/>
  <c r="Q626" i="6" a="1"/>
  <c r="Q626" i="6" s="1"/>
  <c r="P626" i="6" a="1"/>
  <c r="P626" i="6" s="1"/>
  <c r="O626" i="6" a="1"/>
  <c r="O626" i="6" s="1"/>
  <c r="N626" i="6" a="1"/>
  <c r="N626" i="6" s="1"/>
  <c r="M626" i="6" a="1"/>
  <c r="M626" i="6" s="1"/>
  <c r="L626" i="6" a="1"/>
  <c r="L626" i="6" s="1"/>
  <c r="K626" i="6"/>
  <c r="K626" i="6" a="1"/>
  <c r="AI625" i="6" a="1"/>
  <c r="AI625" i="6" s="1"/>
  <c r="AH625" i="6" a="1"/>
  <c r="AH625" i="6" s="1"/>
  <c r="AG625" i="6"/>
  <c r="AG625" i="6" a="1"/>
  <c r="AF625" i="6" a="1"/>
  <c r="AF625" i="6" s="1"/>
  <c r="AE625" i="6" a="1"/>
  <c r="AE625" i="6" s="1"/>
  <c r="AD625" i="6" a="1"/>
  <c r="AD625" i="6" s="1"/>
  <c r="AC625" i="6" a="1"/>
  <c r="AC625" i="6" s="1"/>
  <c r="AB625" i="6" a="1"/>
  <c r="AB625" i="6" s="1"/>
  <c r="AA625" i="6" a="1"/>
  <c r="AA625" i="6" s="1"/>
  <c r="Z625" i="6" a="1"/>
  <c r="Z625" i="6" s="1"/>
  <c r="Y625" i="6"/>
  <c r="Y625" i="6" a="1"/>
  <c r="X625" i="6" a="1"/>
  <c r="X625" i="6" s="1"/>
  <c r="W625" i="6" a="1"/>
  <c r="W625" i="6" s="1"/>
  <c r="V625" i="6" a="1"/>
  <c r="V625" i="6" s="1"/>
  <c r="U625" i="6" a="1"/>
  <c r="U625" i="6" s="1"/>
  <c r="T625" i="6" a="1"/>
  <c r="T625" i="6" s="1"/>
  <c r="S625" i="6" a="1"/>
  <c r="S625" i="6" s="1"/>
  <c r="R625" i="6" a="1"/>
  <c r="R625" i="6" s="1"/>
  <c r="Q625" i="6" a="1"/>
  <c r="Q625" i="6" s="1"/>
  <c r="P625" i="6" a="1"/>
  <c r="P625" i="6" s="1"/>
  <c r="O625" i="6"/>
  <c r="O625" i="6" a="1"/>
  <c r="N625" i="6" a="1"/>
  <c r="N625" i="6" s="1"/>
  <c r="M625" i="6" a="1"/>
  <c r="M625" i="6" s="1"/>
  <c r="L625" i="6" a="1"/>
  <c r="L625" i="6" s="1"/>
  <c r="K625" i="6" a="1"/>
  <c r="K625" i="6" s="1"/>
  <c r="AI624" i="6"/>
  <c r="AI624" i="6" a="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a="1"/>
  <c r="V624" i="6" s="1"/>
  <c r="U624" i="6"/>
  <c r="U624" i="6" a="1"/>
  <c r="T624" i="6" a="1"/>
  <c r="T624" i="6" s="1"/>
  <c r="S624" i="6" a="1"/>
  <c r="S624" i="6" s="1"/>
  <c r="R624" i="6" a="1"/>
  <c r="R624" i="6" s="1"/>
  <c r="Q624" i="6" a="1"/>
  <c r="Q624" i="6" s="1"/>
  <c r="P624" i="6" a="1"/>
  <c r="P624" i="6" s="1"/>
  <c r="O624" i="6" a="1"/>
  <c r="O624" i="6" s="1"/>
  <c r="N624" i="6" a="1"/>
  <c r="N624" i="6" s="1"/>
  <c r="M624" i="6"/>
  <c r="M624" i="6" a="1"/>
  <c r="L624" i="6" a="1"/>
  <c r="L624" i="6" s="1"/>
  <c r="K624" i="6" a="1"/>
  <c r="K624" i="6" s="1"/>
  <c r="AI623" i="6" a="1"/>
  <c r="AI623" i="6" s="1"/>
  <c r="AH623" i="6" a="1"/>
  <c r="AH623" i="6" s="1"/>
  <c r="AG623" i="6"/>
  <c r="AG623" i="6" a="1"/>
  <c r="AF623" i="6" a="1"/>
  <c r="AF623" i="6" s="1"/>
  <c r="AE623" i="6" a="1"/>
  <c r="AE623" i="6" s="1"/>
  <c r="AD623" i="6" a="1"/>
  <c r="AD623" i="6" s="1"/>
  <c r="AC623" i="6" a="1"/>
  <c r="AC623" i="6" s="1"/>
  <c r="AB623" i="6" a="1"/>
  <c r="AB623" i="6" s="1"/>
  <c r="AA623" i="6" a="1"/>
  <c r="AA623" i="6" s="1"/>
  <c r="Z623" i="6" a="1"/>
  <c r="Z623" i="6" s="1"/>
  <c r="Y623" i="6" a="1"/>
  <c r="Y623" i="6" s="1"/>
  <c r="X623" i="6" a="1"/>
  <c r="X623" i="6" s="1"/>
  <c r="W623" i="6"/>
  <c r="W623" i="6" a="1"/>
  <c r="V623" i="6" a="1"/>
  <c r="V623" i="6" s="1"/>
  <c r="U623" i="6" a="1"/>
  <c r="U623" i="6" s="1"/>
  <c r="T623" i="6" a="1"/>
  <c r="T623" i="6" s="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c r="AC622" i="6" a="1"/>
  <c r="AB622" i="6" a="1"/>
  <c r="AB622" i="6" s="1"/>
  <c r="AA622" i="6" a="1"/>
  <c r="AA622" i="6" s="1"/>
  <c r="Z622" i="6" a="1"/>
  <c r="Z622" i="6" s="1"/>
  <c r="Y622" i="6" a="1"/>
  <c r="Y622" i="6" s="1"/>
  <c r="X622" i="6" a="1"/>
  <c r="X622" i="6" s="1"/>
  <c r="W622" i="6" a="1"/>
  <c r="W622" i="6" s="1"/>
  <c r="V622" i="6" a="1"/>
  <c r="V622" i="6" s="1"/>
  <c r="U622" i="6"/>
  <c r="U622" i="6" a="1"/>
  <c r="T622" i="6" a="1"/>
  <c r="T622" i="6" s="1"/>
  <c r="S622" i="6" a="1"/>
  <c r="S622" i="6" s="1"/>
  <c r="R622" i="6" a="1"/>
  <c r="R622" i="6" s="1"/>
  <c r="Q622" i="6" a="1"/>
  <c r="Q622" i="6" s="1"/>
  <c r="P622" i="6" a="1"/>
  <c r="P622" i="6" s="1"/>
  <c r="O622" i="6" a="1"/>
  <c r="O622" i="6" s="1"/>
  <c r="N622" i="6" a="1"/>
  <c r="N622" i="6" s="1"/>
  <c r="M622" i="6"/>
  <c r="M622" i="6" a="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a="1"/>
  <c r="AB621" i="6" s="1"/>
  <c r="AA621" i="6" a="1"/>
  <c r="AA621" i="6" s="1"/>
  <c r="Z621" i="6" a="1"/>
  <c r="Z621" i="6" s="1"/>
  <c r="Y621" i="6"/>
  <c r="Y621" i="6" a="1"/>
  <c r="X621" i="6" a="1"/>
  <c r="X621" i="6" s="1"/>
  <c r="W621" i="6" a="1"/>
  <c r="W621" i="6" s="1"/>
  <c r="V621" i="6" a="1"/>
  <c r="V621" i="6" s="1"/>
  <c r="U621" i="6" a="1"/>
  <c r="U621" i="6" s="1"/>
  <c r="T621" i="6" a="1"/>
  <c r="T621" i="6" s="1"/>
  <c r="S621" i="6" a="1"/>
  <c r="S621" i="6" s="1"/>
  <c r="R621" i="6" a="1"/>
  <c r="R621" i="6" s="1"/>
  <c r="Q621" i="6"/>
  <c r="Q621" i="6" a="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c r="AC620" i="6" a="1"/>
  <c r="AB620" i="6" a="1"/>
  <c r="AB620" i="6" s="1"/>
  <c r="AA620" i="6" a="1"/>
  <c r="AA620" i="6" s="1"/>
  <c r="Z620" i="6" a="1"/>
  <c r="Z620" i="6" s="1"/>
  <c r="Y620" i="6" a="1"/>
  <c r="Y620" i="6" s="1"/>
  <c r="X620" i="6" a="1"/>
  <c r="X620" i="6" s="1"/>
  <c r="W620" i="6" a="1"/>
  <c r="W620" i="6" s="1"/>
  <c r="V620" i="6" a="1"/>
  <c r="V620" i="6" s="1"/>
  <c r="U620" i="6"/>
  <c r="U620" i="6" a="1"/>
  <c r="T620" i="6" a="1"/>
  <c r="T620" i="6" s="1"/>
  <c r="S620" i="6" a="1"/>
  <c r="S620" i="6" s="1"/>
  <c r="R620" i="6" a="1"/>
  <c r="R620" i="6" s="1"/>
  <c r="Q620" i="6" a="1"/>
  <c r="Q620" i="6" s="1"/>
  <c r="P620" i="6" a="1"/>
  <c r="P620" i="6" s="1"/>
  <c r="O620" i="6" a="1"/>
  <c r="O620" i="6" s="1"/>
  <c r="N620" i="6" a="1"/>
  <c r="N620" i="6" s="1"/>
  <c r="M620" i="6" a="1"/>
  <c r="M620" i="6" s="1"/>
  <c r="L620" i="6" a="1"/>
  <c r="L620" i="6" s="1"/>
  <c r="K620" i="6"/>
  <c r="K620" i="6" a="1"/>
  <c r="AI619" i="6" a="1"/>
  <c r="AI619" i="6" s="1"/>
  <c r="AH619" i="6" a="1"/>
  <c r="AH619" i="6" s="1"/>
  <c r="AG619" i="6"/>
  <c r="AG619" i="6" a="1"/>
  <c r="AF619" i="6" a="1"/>
  <c r="AF619" i="6" s="1"/>
  <c r="AE619" i="6" a="1"/>
  <c r="AE619" i="6" s="1"/>
  <c r="AD619" i="6" a="1"/>
  <c r="AD619" i="6" s="1"/>
  <c r="AC619" i="6" a="1"/>
  <c r="AC619" i="6" s="1"/>
  <c r="AB619" i="6" a="1"/>
  <c r="AB619" i="6" s="1"/>
  <c r="AA619" i="6" a="1"/>
  <c r="AA619" i="6" s="1"/>
  <c r="Z619" i="6" a="1"/>
  <c r="Z619" i="6" s="1"/>
  <c r="Y619" i="6" a="1"/>
  <c r="Y619" i="6" s="1"/>
  <c r="X619" i="6" a="1"/>
  <c r="X619" i="6" s="1"/>
  <c r="W619" i="6"/>
  <c r="W619" i="6" a="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a="1"/>
  <c r="AF618" i="6" s="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c r="U618" i="6" a="1"/>
  <c r="T618" i="6" a="1"/>
  <c r="T618" i="6" s="1"/>
  <c r="S618" i="6" a="1"/>
  <c r="S618" i="6" s="1"/>
  <c r="R618" i="6" a="1"/>
  <c r="R618" i="6" s="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c r="AE617" i="6" a="1"/>
  <c r="AD617" i="6" a="1"/>
  <c r="AD617" i="6" s="1"/>
  <c r="AC617" i="6" a="1"/>
  <c r="AC617" i="6" s="1"/>
  <c r="AB617" i="6" a="1"/>
  <c r="AB617" i="6" s="1"/>
  <c r="AA617" i="6" a="1"/>
  <c r="AA617" i="6" s="1"/>
  <c r="Z617" i="6" a="1"/>
  <c r="Z617" i="6" s="1"/>
  <c r="Y617" i="6" a="1"/>
  <c r="Y617" i="6" s="1"/>
  <c r="X617" i="6" a="1"/>
  <c r="X617" i="6" s="1"/>
  <c r="W617" i="6" a="1"/>
  <c r="W617" i="6" s="1"/>
  <c r="V617" i="6" a="1"/>
  <c r="V617" i="6" s="1"/>
  <c r="U617" i="6" a="1"/>
  <c r="U617" i="6" s="1"/>
  <c r="T617" i="6" a="1"/>
  <c r="T617" i="6" s="1"/>
  <c r="S617" i="6" a="1"/>
  <c r="S617" i="6" s="1"/>
  <c r="R617" i="6" a="1"/>
  <c r="R617" i="6" s="1"/>
  <c r="Q617" i="6"/>
  <c r="Q617" i="6" a="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c r="AD616" i="6" a="1"/>
  <c r="AC616" i="6" a="1"/>
  <c r="AC616" i="6" s="1"/>
  <c r="AB616" i="6" a="1"/>
  <c r="AB616" i="6" s="1"/>
  <c r="AA616" i="6" a="1"/>
  <c r="AA616" i="6" s="1"/>
  <c r="Z616" i="6"/>
  <c r="Z616" i="6" a="1"/>
  <c r="Y616" i="6" a="1"/>
  <c r="Y616" i="6" s="1"/>
  <c r="X616" i="6" a="1"/>
  <c r="X616" i="6" s="1"/>
  <c r="W616" i="6" a="1"/>
  <c r="W616" i="6" s="1"/>
  <c r="V616" i="6"/>
  <c r="V616" i="6" a="1"/>
  <c r="U616" i="6" a="1"/>
  <c r="U616" i="6" s="1"/>
  <c r="T616" i="6" a="1"/>
  <c r="T616" i="6" s="1"/>
  <c r="S616" i="6" a="1"/>
  <c r="S616" i="6" s="1"/>
  <c r="R616" i="6"/>
  <c r="R616" i="6" a="1"/>
  <c r="Q616" i="6" a="1"/>
  <c r="Q616" i="6" s="1"/>
  <c r="P616" i="6" a="1"/>
  <c r="P616" i="6" s="1"/>
  <c r="O616" i="6" a="1"/>
  <c r="O616" i="6" s="1"/>
  <c r="N616" i="6"/>
  <c r="N616" i="6" a="1"/>
  <c r="M616" i="6" a="1"/>
  <c r="M616" i="6" s="1"/>
  <c r="L616" i="6" a="1"/>
  <c r="L616" i="6" s="1"/>
  <c r="K616" i="6" a="1"/>
  <c r="K616" i="6" s="1"/>
  <c r="AI615" i="6" a="1"/>
  <c r="AI615" i="6" s="1"/>
  <c r="AH615" i="6" a="1"/>
  <c r="AH615" i="6" s="1"/>
  <c r="AG615" i="6" a="1"/>
  <c r="AG615" i="6" s="1"/>
  <c r="AF615" i="6"/>
  <c r="AF615" i="6" a="1"/>
  <c r="AE615" i="6" a="1"/>
  <c r="AE615" i="6" s="1"/>
  <c r="AD615" i="6" a="1"/>
  <c r="AD615" i="6" s="1"/>
  <c r="AC615" i="6" a="1"/>
  <c r="AC615" i="6" s="1"/>
  <c r="AB615" i="6" a="1"/>
  <c r="AB615" i="6" s="1"/>
  <c r="AA615" i="6" a="1"/>
  <c r="AA615" i="6" s="1"/>
  <c r="Z615" i="6"/>
  <c r="Z615" i="6" a="1"/>
  <c r="Y615" i="6" a="1"/>
  <c r="Y615" i="6" s="1"/>
  <c r="X615" i="6" a="1"/>
  <c r="X615" i="6" s="1"/>
  <c r="W615" i="6" a="1"/>
  <c r="W615" i="6" s="1"/>
  <c r="V615" i="6" a="1"/>
  <c r="V615" i="6" s="1"/>
  <c r="U615" i="6" a="1"/>
  <c r="U615" i="6" s="1"/>
  <c r="T615" i="6" a="1"/>
  <c r="T615" i="6" s="1"/>
  <c r="S615" i="6" a="1"/>
  <c r="S615" i="6" s="1"/>
  <c r="R615" i="6"/>
  <c r="R615" i="6" a="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c r="AB614" i="6" a="1"/>
  <c r="AA614" i="6" a="1"/>
  <c r="AA614" i="6" s="1"/>
  <c r="Z614" i="6" a="1"/>
  <c r="Z614" i="6" s="1"/>
  <c r="Y614" i="6" a="1"/>
  <c r="Y614" i="6" s="1"/>
  <c r="X614" i="6" a="1"/>
  <c r="X614" i="6" s="1"/>
  <c r="W614" i="6" a="1"/>
  <c r="W614" i="6" s="1"/>
  <c r="V614" i="6"/>
  <c r="V614" i="6" a="1"/>
  <c r="U614" i="6" a="1"/>
  <c r="U614" i="6" s="1"/>
  <c r="T614" i="6" a="1"/>
  <c r="T614" i="6" s="1"/>
  <c r="S614" i="6" a="1"/>
  <c r="S614" i="6" s="1"/>
  <c r="R614" i="6"/>
  <c r="R614" i="6" a="1"/>
  <c r="Q614" i="6" a="1"/>
  <c r="Q614" i="6" s="1"/>
  <c r="P614" i="6" a="1"/>
  <c r="P614" i="6" s="1"/>
  <c r="O614" i="6" a="1"/>
  <c r="O614" i="6" s="1"/>
  <c r="N614" i="6" a="1"/>
  <c r="N614" i="6" s="1"/>
  <c r="M614" i="6" a="1"/>
  <c r="M614" i="6" s="1"/>
  <c r="L614" i="6"/>
  <c r="L614" i="6" a="1"/>
  <c r="K614" i="6" a="1"/>
  <c r="K614" i="6" s="1"/>
  <c r="AI613" i="6" a="1"/>
  <c r="AI613" i="6" s="1"/>
  <c r="AH613" i="6"/>
  <c r="AH613" i="6" a="1"/>
  <c r="AG613" i="6" a="1"/>
  <c r="AG613" i="6" s="1"/>
  <c r="AF613" i="6" a="1"/>
  <c r="AF613" i="6" s="1"/>
  <c r="AE613" i="6" a="1"/>
  <c r="AE613" i="6" s="1"/>
  <c r="AD613" i="6"/>
  <c r="AD613" i="6" a="1"/>
  <c r="AC613" i="6" a="1"/>
  <c r="AC613" i="6" s="1"/>
  <c r="AB613" i="6" a="1"/>
  <c r="AB613" i="6" s="1"/>
  <c r="AA613" i="6" a="1"/>
  <c r="AA613" i="6" s="1"/>
  <c r="Z613" i="6" a="1"/>
  <c r="Z613" i="6" s="1"/>
  <c r="Y613" i="6" a="1"/>
  <c r="Y613" i="6" s="1"/>
  <c r="X613" i="6"/>
  <c r="X613" i="6" a="1"/>
  <c r="W613" i="6" a="1"/>
  <c r="W613" i="6" s="1"/>
  <c r="V613" i="6" a="1"/>
  <c r="V613" i="6" s="1"/>
  <c r="U613" i="6" a="1"/>
  <c r="U613" i="6" s="1"/>
  <c r="T613" i="6" a="1"/>
  <c r="T613" i="6" s="1"/>
  <c r="S613" i="6" a="1"/>
  <c r="S613" i="6" s="1"/>
  <c r="R613" i="6"/>
  <c r="R613" i="6" a="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c r="AB612" i="6" a="1"/>
  <c r="AA612" i="6" a="1"/>
  <c r="AA612" i="6" s="1"/>
  <c r="Z612" i="6" a="1"/>
  <c r="Z612" i="6" s="1"/>
  <c r="Y612" i="6" a="1"/>
  <c r="Y612" i="6" s="1"/>
  <c r="X612" i="6" a="1"/>
  <c r="X612" i="6" s="1"/>
  <c r="W612" i="6" a="1"/>
  <c r="W612" i="6" s="1"/>
  <c r="V612" i="6" a="1"/>
  <c r="V612" i="6" s="1"/>
  <c r="U612" i="6" a="1"/>
  <c r="U612" i="6" s="1"/>
  <c r="T612" i="6"/>
  <c r="T612" i="6" a="1"/>
  <c r="S612" i="6" a="1"/>
  <c r="S612" i="6" s="1"/>
  <c r="R612" i="6" a="1"/>
  <c r="R612" i="6" s="1"/>
  <c r="Q612" i="6" a="1"/>
  <c r="Q612" i="6" s="1"/>
  <c r="P612" i="6" a="1"/>
  <c r="P612" i="6" s="1"/>
  <c r="O612" i="6" a="1"/>
  <c r="O612" i="6" s="1"/>
  <c r="N612" i="6"/>
  <c r="N612" i="6" a="1"/>
  <c r="M612" i="6" a="1"/>
  <c r="M612" i="6" s="1"/>
  <c r="L612" i="6" a="1"/>
  <c r="L612" i="6" s="1"/>
  <c r="K612" i="6" a="1"/>
  <c r="K612" i="6" s="1"/>
  <c r="AI611" i="6" a="1"/>
  <c r="AI611" i="6" s="1"/>
  <c r="AH611" i="6" a="1"/>
  <c r="AH611" i="6" s="1"/>
  <c r="AG611" i="6" a="1"/>
  <c r="AG611" i="6" s="1"/>
  <c r="AF611" i="6"/>
  <c r="AF611" i="6" a="1"/>
  <c r="AE611" i="6" a="1"/>
  <c r="AE611" i="6" s="1"/>
  <c r="AD611" i="6" a="1"/>
  <c r="AD611" i="6" s="1"/>
  <c r="AC611" i="6" a="1"/>
  <c r="AC611" i="6" s="1"/>
  <c r="AB611" i="6" a="1"/>
  <c r="AB611" i="6" s="1"/>
  <c r="AA611" i="6" a="1"/>
  <c r="AA611" i="6" s="1"/>
  <c r="Z611" i="6" a="1"/>
  <c r="Z611" i="6" s="1"/>
  <c r="Y611" i="6" a="1"/>
  <c r="Y611" i="6" s="1"/>
  <c r="X611" i="6"/>
  <c r="X611" i="6" a="1"/>
  <c r="W611" i="6" a="1"/>
  <c r="W611" i="6" s="1"/>
  <c r="V611" i="6" a="1"/>
  <c r="V611" i="6" s="1"/>
  <c r="U611" i="6" a="1"/>
  <c r="U611" i="6" s="1"/>
  <c r="T611" i="6" a="1"/>
  <c r="T611" i="6" s="1"/>
  <c r="S611" i="6" a="1"/>
  <c r="S611" i="6" s="1"/>
  <c r="R611" i="6"/>
  <c r="R611" i="6" a="1"/>
  <c r="Q611" i="6" a="1"/>
  <c r="Q611" i="6" s="1"/>
  <c r="P611" i="6" a="1"/>
  <c r="P611" i="6" s="1"/>
  <c r="O611" i="6" a="1"/>
  <c r="O611" i="6" s="1"/>
  <c r="N611" i="6"/>
  <c r="N611" i="6" a="1"/>
  <c r="M611" i="6" a="1"/>
  <c r="M611" i="6" s="1"/>
  <c r="L611" i="6" a="1"/>
  <c r="L611" i="6" s="1"/>
  <c r="K611" i="6" a="1"/>
  <c r="K611" i="6" s="1"/>
  <c r="AI610" i="6" a="1"/>
  <c r="AI610" i="6" s="1"/>
  <c r="AH610" i="6"/>
  <c r="AH610" i="6" a="1"/>
  <c r="AG610" i="6" a="1"/>
  <c r="AG610" i="6" s="1"/>
  <c r="AF610" i="6" a="1"/>
  <c r="AF610" i="6" s="1"/>
  <c r="AE610" i="6" a="1"/>
  <c r="AE610" i="6" s="1"/>
  <c r="AD610" i="6" a="1"/>
  <c r="AD610" i="6" s="1"/>
  <c r="AC610" i="6" a="1"/>
  <c r="AC610" i="6" s="1"/>
  <c r="AB610" i="6"/>
  <c r="AB610" i="6" a="1"/>
  <c r="AA610" i="6" a="1"/>
  <c r="AA610" i="6" s="1"/>
  <c r="Z610" i="6" a="1"/>
  <c r="Z610" i="6" s="1"/>
  <c r="Y610" i="6" a="1"/>
  <c r="Y610" i="6" s="1"/>
  <c r="X610" i="6" a="1"/>
  <c r="X610" i="6" s="1"/>
  <c r="W610" i="6" a="1"/>
  <c r="W610" i="6" s="1"/>
  <c r="V610" i="6" a="1"/>
  <c r="V610" i="6" s="1"/>
  <c r="U610" i="6" a="1"/>
  <c r="U610" i="6" s="1"/>
  <c r="T610" i="6"/>
  <c r="T610" i="6" a="1"/>
  <c r="S610" i="6" a="1"/>
  <c r="S610" i="6" s="1"/>
  <c r="R610" i="6" a="1"/>
  <c r="R610" i="6" s="1"/>
  <c r="Q610" i="6" a="1"/>
  <c r="Q610" i="6" s="1"/>
  <c r="P610" i="6" a="1"/>
  <c r="P610" i="6" s="1"/>
  <c r="O610" i="6" a="1"/>
  <c r="O610" i="6" s="1"/>
  <c r="N610" i="6" a="1"/>
  <c r="N610" i="6" s="1"/>
  <c r="M610" i="6" a="1"/>
  <c r="M610" i="6" s="1"/>
  <c r="L610" i="6"/>
  <c r="L610" i="6" a="1"/>
  <c r="K610" i="6" a="1"/>
  <c r="K610" i="6" s="1"/>
  <c r="AI609" i="6" a="1"/>
  <c r="AI609" i="6" s="1"/>
  <c r="AH609" i="6"/>
  <c r="AH609" i="6" a="1"/>
  <c r="AG609" i="6" a="1"/>
  <c r="AG609" i="6" s="1"/>
  <c r="AF609" i="6" a="1"/>
  <c r="AF609" i="6" s="1"/>
  <c r="AE609" i="6" a="1"/>
  <c r="AE609" i="6" s="1"/>
  <c r="AD609" i="6"/>
  <c r="AD609" i="6" a="1"/>
  <c r="AC609" i="6" a="1"/>
  <c r="AC609" i="6" s="1"/>
  <c r="AB609" i="6" a="1"/>
  <c r="AB609" i="6" s="1"/>
  <c r="AA609" i="6" a="1"/>
  <c r="AA609" i="6" s="1"/>
  <c r="Z609" i="6"/>
  <c r="Z609" i="6" a="1"/>
  <c r="Y609" i="6" a="1"/>
  <c r="Y609" i="6" s="1"/>
  <c r="X609" i="6" a="1"/>
  <c r="X609" i="6" s="1"/>
  <c r="W609" i="6" a="1"/>
  <c r="W609" i="6" s="1"/>
  <c r="V609" i="6"/>
  <c r="V609" i="6" a="1"/>
  <c r="U609" i="6" a="1"/>
  <c r="U609" i="6" s="1"/>
  <c r="T609" i="6" a="1"/>
  <c r="T609" i="6" s="1"/>
  <c r="S609" i="6" a="1"/>
  <c r="S609" i="6" s="1"/>
  <c r="R609" i="6"/>
  <c r="R609" i="6" a="1"/>
  <c r="Q609" i="6" a="1"/>
  <c r="Q609" i="6" s="1"/>
  <c r="P609" i="6" a="1"/>
  <c r="P609" i="6" s="1"/>
  <c r="O609" i="6" a="1"/>
  <c r="O609" i="6" s="1"/>
  <c r="N609" i="6"/>
  <c r="N609" i="6" a="1"/>
  <c r="M609" i="6" a="1"/>
  <c r="M609" i="6" s="1"/>
  <c r="L609" i="6" a="1"/>
  <c r="L609" i="6" s="1"/>
  <c r="K609" i="6" a="1"/>
  <c r="K609" i="6" s="1"/>
  <c r="AI608" i="6" a="1"/>
  <c r="AI608" i="6" s="1"/>
  <c r="AH608" i="6" a="1"/>
  <c r="AH608" i="6" s="1"/>
  <c r="AG608" i="6" a="1"/>
  <c r="AG608" i="6" s="1"/>
  <c r="AF608" i="6"/>
  <c r="AF608" i="6" a="1"/>
  <c r="AE608" i="6" a="1"/>
  <c r="AE608" i="6" s="1"/>
  <c r="AD608" i="6" a="1"/>
  <c r="AD608" i="6" s="1"/>
  <c r="AC608" i="6" a="1"/>
  <c r="AC608" i="6" s="1"/>
  <c r="AB608" i="6"/>
  <c r="AB608" i="6" a="1"/>
  <c r="AA608" i="6" a="1"/>
  <c r="AA608" i="6" s="1"/>
  <c r="Z608" i="6" a="1"/>
  <c r="Z608" i="6" s="1"/>
  <c r="Y608" i="6" a="1"/>
  <c r="Y608" i="6" s="1"/>
  <c r="X608" i="6"/>
  <c r="X608" i="6" a="1"/>
  <c r="W608" i="6" a="1"/>
  <c r="W608" i="6" s="1"/>
  <c r="V608" i="6" a="1"/>
  <c r="V608" i="6" s="1"/>
  <c r="U608" i="6" a="1"/>
  <c r="U608" i="6" s="1"/>
  <c r="T608" i="6"/>
  <c r="T608" i="6" a="1"/>
  <c r="S608" i="6" a="1"/>
  <c r="S608" i="6" s="1"/>
  <c r="R608" i="6" a="1"/>
  <c r="R608" i="6" s="1"/>
  <c r="Q608" i="6" a="1"/>
  <c r="Q608" i="6" s="1"/>
  <c r="P608" i="6"/>
  <c r="P608" i="6" a="1"/>
  <c r="O608" i="6" a="1"/>
  <c r="O608" i="6" s="1"/>
  <c r="N608" i="6" a="1"/>
  <c r="N608" i="6" s="1"/>
  <c r="M608" i="6" a="1"/>
  <c r="M608" i="6" s="1"/>
  <c r="L608" i="6"/>
  <c r="L608" i="6" a="1"/>
  <c r="K608" i="6" a="1"/>
  <c r="K608" i="6" s="1"/>
  <c r="AI607" i="6" a="1"/>
  <c r="AI607" i="6" s="1"/>
  <c r="AH607" i="6"/>
  <c r="AH607" i="6" a="1"/>
  <c r="AG607" i="6" a="1"/>
  <c r="AG607" i="6" s="1"/>
  <c r="AF607" i="6" a="1"/>
  <c r="AF607" i="6" s="1"/>
  <c r="AE607" i="6" a="1"/>
  <c r="AE607" i="6" s="1"/>
  <c r="AD607" i="6"/>
  <c r="AD607" i="6" a="1"/>
  <c r="AC607" i="6" a="1"/>
  <c r="AC607" i="6" s="1"/>
  <c r="AB607" i="6" a="1"/>
  <c r="AB607" i="6" s="1"/>
  <c r="AA607" i="6" a="1"/>
  <c r="AA607" i="6" s="1"/>
  <c r="Z607" i="6"/>
  <c r="Z607" i="6" a="1"/>
  <c r="Y607" i="6" a="1"/>
  <c r="Y607" i="6" s="1"/>
  <c r="X607" i="6" a="1"/>
  <c r="X607" i="6" s="1"/>
  <c r="W607" i="6" a="1"/>
  <c r="W607" i="6" s="1"/>
  <c r="V607" i="6"/>
  <c r="V607" i="6" a="1"/>
  <c r="U607" i="6" a="1"/>
  <c r="U607" i="6" s="1"/>
  <c r="T607" i="6" a="1"/>
  <c r="T607" i="6" s="1"/>
  <c r="S607" i="6" a="1"/>
  <c r="S607" i="6" s="1"/>
  <c r="R607" i="6"/>
  <c r="R607" i="6" a="1"/>
  <c r="Q607" i="6" a="1"/>
  <c r="Q607" i="6" s="1"/>
  <c r="P607" i="6" a="1"/>
  <c r="P607" i="6" s="1"/>
  <c r="O607" i="6" a="1"/>
  <c r="O607" i="6" s="1"/>
  <c r="N607" i="6"/>
  <c r="N607" i="6" a="1"/>
  <c r="M607" i="6" a="1"/>
  <c r="M607" i="6" s="1"/>
  <c r="L607" i="6" a="1"/>
  <c r="L607" i="6" s="1"/>
  <c r="K607" i="6" a="1"/>
  <c r="K607" i="6" s="1"/>
  <c r="AI606" i="6" a="1"/>
  <c r="AI606" i="6" s="1"/>
  <c r="AH606" i="6" a="1"/>
  <c r="AH606" i="6" s="1"/>
  <c r="AG606" i="6" a="1"/>
  <c r="AG606" i="6" s="1"/>
  <c r="AF606" i="6"/>
  <c r="AF606" i="6" a="1"/>
  <c r="AE606" i="6" a="1"/>
  <c r="AE606" i="6" s="1"/>
  <c r="AD606" i="6" a="1"/>
  <c r="AD606" i="6" s="1"/>
  <c r="AC606" i="6" a="1"/>
  <c r="AC606" i="6" s="1"/>
  <c r="AB606" i="6"/>
  <c r="AB606" i="6" a="1"/>
  <c r="AA606" i="6" a="1"/>
  <c r="AA606" i="6" s="1"/>
  <c r="Z606" i="6" a="1"/>
  <c r="Z606" i="6" s="1"/>
  <c r="Y606" i="6" a="1"/>
  <c r="Y606" i="6" s="1"/>
  <c r="X606" i="6"/>
  <c r="X606" i="6" a="1"/>
  <c r="W606" i="6" a="1"/>
  <c r="W606" i="6" s="1"/>
  <c r="V606" i="6"/>
  <c r="V606" i="6" a="1"/>
  <c r="U606" i="6" a="1"/>
  <c r="U606" i="6" s="1"/>
  <c r="T606" i="6" a="1"/>
  <c r="T606" i="6" s="1"/>
  <c r="S606" i="6" a="1"/>
  <c r="S606" i="6" s="1"/>
  <c r="R606" i="6" a="1"/>
  <c r="R606" i="6" s="1"/>
  <c r="Q606" i="6" a="1"/>
  <c r="Q606" i="6" s="1"/>
  <c r="P606" i="6"/>
  <c r="P606" i="6" a="1"/>
  <c r="O606" i="6" a="1"/>
  <c r="O606" i="6" s="1"/>
  <c r="N606" i="6" a="1"/>
  <c r="N606" i="6" s="1"/>
  <c r="M606" i="6" a="1"/>
  <c r="M606" i="6" s="1"/>
  <c r="L606" i="6"/>
  <c r="L606" i="6" a="1"/>
  <c r="K606" i="6" a="1"/>
  <c r="K606" i="6" s="1"/>
  <c r="AI605" i="6" a="1"/>
  <c r="AI605" i="6" s="1"/>
  <c r="AH605" i="6"/>
  <c r="AH605" i="6" a="1"/>
  <c r="AG605" i="6" a="1"/>
  <c r="AG605" i="6" s="1"/>
  <c r="AF605" i="6" a="1"/>
  <c r="AF605" i="6" s="1"/>
  <c r="AE605" i="6" a="1"/>
  <c r="AE605" i="6" s="1"/>
  <c r="AD605" i="6"/>
  <c r="AD605" i="6" a="1"/>
  <c r="AC605" i="6" a="1"/>
  <c r="AC605" i="6" s="1"/>
  <c r="AB605" i="6"/>
  <c r="AB605" i="6" a="1"/>
  <c r="AA605" i="6" a="1"/>
  <c r="AA605" i="6" s="1"/>
  <c r="Z605" i="6" a="1"/>
  <c r="Z605" i="6" s="1"/>
  <c r="Y605" i="6" a="1"/>
  <c r="Y605" i="6" s="1"/>
  <c r="X605" i="6" a="1"/>
  <c r="X605" i="6" s="1"/>
  <c r="W605" i="6" a="1"/>
  <c r="W605" i="6" s="1"/>
  <c r="V605" i="6"/>
  <c r="V605" i="6" a="1"/>
  <c r="U605" i="6" a="1"/>
  <c r="U605" i="6" s="1"/>
  <c r="T605" i="6" a="1"/>
  <c r="T605" i="6" s="1"/>
  <c r="S605" i="6" a="1"/>
  <c r="S605" i="6" s="1"/>
  <c r="R605" i="6"/>
  <c r="R605" i="6" a="1"/>
  <c r="Q605" i="6" a="1"/>
  <c r="Q605" i="6" s="1"/>
  <c r="P605" i="6" a="1"/>
  <c r="P605" i="6" s="1"/>
  <c r="O605" i="6" a="1"/>
  <c r="O605" i="6" s="1"/>
  <c r="N605" i="6" a="1"/>
  <c r="N605" i="6" s="1"/>
  <c r="M605" i="6" a="1"/>
  <c r="M605" i="6" s="1"/>
  <c r="L605" i="6"/>
  <c r="L605" i="6" a="1"/>
  <c r="K605" i="6" a="1"/>
  <c r="K605" i="6" s="1"/>
  <c r="AI604" i="6" a="1"/>
  <c r="AI604" i="6" s="1"/>
  <c r="AH604" i="6"/>
  <c r="AH604" i="6" a="1"/>
  <c r="AG604" i="6" a="1"/>
  <c r="AG604" i="6" s="1"/>
  <c r="AF604" i="6"/>
  <c r="AF604" i="6" a="1"/>
  <c r="AE604" i="6" a="1"/>
  <c r="AE604" i="6" s="1"/>
  <c r="AD604" i="6"/>
  <c r="AD604" i="6" a="1"/>
  <c r="AC604" i="6" a="1"/>
  <c r="AC604" i="6" s="1"/>
  <c r="AB604" i="6" a="1"/>
  <c r="AB604" i="6" s="1"/>
  <c r="AA604" i="6" a="1"/>
  <c r="AA604" i="6" s="1"/>
  <c r="Z604" i="6"/>
  <c r="Z604" i="6" a="1"/>
  <c r="Y604" i="6" a="1"/>
  <c r="Y604" i="6" s="1"/>
  <c r="X604" i="6"/>
  <c r="X604" i="6" a="1"/>
  <c r="W604" i="6" a="1"/>
  <c r="W604" i="6" s="1"/>
  <c r="V604" i="6" a="1"/>
  <c r="V604" i="6" s="1"/>
  <c r="U604" i="6" a="1"/>
  <c r="U604" i="6" s="1"/>
  <c r="T604" i="6" a="1"/>
  <c r="T604" i="6" s="1"/>
  <c r="S604" i="6" a="1"/>
  <c r="S604" i="6" s="1"/>
  <c r="R604" i="6" a="1"/>
  <c r="R604" i="6" s="1"/>
  <c r="Q604" i="6" a="1"/>
  <c r="Q604" i="6" s="1"/>
  <c r="P604" i="6"/>
  <c r="P604" i="6" a="1"/>
  <c r="O604" i="6" a="1"/>
  <c r="O604" i="6" s="1"/>
  <c r="N604" i="6" a="1"/>
  <c r="N604" i="6" s="1"/>
  <c r="M604" i="6" a="1"/>
  <c r="M604" i="6" s="1"/>
  <c r="L604" i="6" a="1"/>
  <c r="L604" i="6" s="1"/>
  <c r="K604" i="6" a="1"/>
  <c r="K604" i="6" s="1"/>
  <c r="AI603" i="6" a="1"/>
  <c r="AI603" i="6" s="1"/>
  <c r="AH603" i="6" a="1"/>
  <c r="AH603" i="6" s="1"/>
  <c r="AG603" i="6" a="1"/>
  <c r="AG603" i="6" s="1"/>
  <c r="AF603" i="6"/>
  <c r="AF603" i="6" a="1"/>
  <c r="AE603" i="6" a="1"/>
  <c r="AE603" i="6" s="1"/>
  <c r="AD603" i="6"/>
  <c r="AD603" i="6" a="1"/>
  <c r="AC603" i="6" a="1"/>
  <c r="AC603" i="6" s="1"/>
  <c r="AB603" i="6" a="1"/>
  <c r="AB603" i="6" s="1"/>
  <c r="AA603" i="6" a="1"/>
  <c r="AA603" i="6" s="1"/>
  <c r="Z603" i="6" a="1"/>
  <c r="Z603" i="6" s="1"/>
  <c r="Y603" i="6" a="1"/>
  <c r="Y603" i="6" s="1"/>
  <c r="X603" i="6" a="1"/>
  <c r="X603" i="6" s="1"/>
  <c r="W603" i="6" a="1"/>
  <c r="W603" i="6" s="1"/>
  <c r="V603" i="6"/>
  <c r="V603" i="6" a="1"/>
  <c r="U603" i="6" a="1"/>
  <c r="U603" i="6" s="1"/>
  <c r="T603" i="6" a="1"/>
  <c r="T603" i="6" s="1"/>
  <c r="S603" i="6" a="1"/>
  <c r="S603" i="6" s="1"/>
  <c r="R603" i="6" a="1"/>
  <c r="R603" i="6" s="1"/>
  <c r="Q603" i="6" a="1"/>
  <c r="Q603" i="6" s="1"/>
  <c r="P603" i="6" a="1"/>
  <c r="P603" i="6" s="1"/>
  <c r="O603" i="6" a="1"/>
  <c r="O603" i="6" s="1"/>
  <c r="N603" i="6"/>
  <c r="N603" i="6" a="1"/>
  <c r="M603" i="6" a="1"/>
  <c r="M603" i="6" s="1"/>
  <c r="L603" i="6" a="1"/>
  <c r="L603" i="6" s="1"/>
  <c r="K603" i="6" a="1"/>
  <c r="K603" i="6" s="1"/>
  <c r="AI602" i="6" a="1"/>
  <c r="AI602" i="6" s="1"/>
  <c r="AH602" i="6" a="1"/>
  <c r="AH602" i="6" s="1"/>
  <c r="AG602" i="6" a="1"/>
  <c r="AG602" i="6" s="1"/>
  <c r="AF602" i="6"/>
  <c r="AF602" i="6" a="1"/>
  <c r="AE602" i="6" a="1"/>
  <c r="AE602" i="6" s="1"/>
  <c r="AD602" i="6" a="1"/>
  <c r="AD602" i="6" s="1"/>
  <c r="AC602" i="6" a="1"/>
  <c r="AC602" i="6" s="1"/>
  <c r="AB602" i="6"/>
  <c r="AB602" i="6" a="1"/>
  <c r="AA602" i="6" a="1"/>
  <c r="AA602" i="6" s="1"/>
  <c r="Z602" i="6" a="1"/>
  <c r="Z602" i="6" s="1"/>
  <c r="Y602" i="6" a="1"/>
  <c r="Y602" i="6" s="1"/>
  <c r="X602" i="6"/>
  <c r="X602" i="6" a="1"/>
  <c r="W602" i="6" a="1"/>
  <c r="W602" i="6" s="1"/>
  <c r="V602" i="6" a="1"/>
  <c r="V602" i="6" s="1"/>
  <c r="U602" i="6" a="1"/>
  <c r="U602" i="6" s="1"/>
  <c r="T602" i="6"/>
  <c r="T602" i="6" a="1"/>
  <c r="S602" i="6" a="1"/>
  <c r="S602" i="6" s="1"/>
  <c r="R602" i="6" a="1"/>
  <c r="R602" i="6" s="1"/>
  <c r="Q602" i="6" a="1"/>
  <c r="Q602" i="6" s="1"/>
  <c r="P602" i="6"/>
  <c r="P602" i="6" a="1"/>
  <c r="O602" i="6" a="1"/>
  <c r="O602" i="6" s="1"/>
  <c r="N602" i="6" a="1"/>
  <c r="N602" i="6" s="1"/>
  <c r="M602" i="6" a="1"/>
  <c r="M602" i="6" s="1"/>
  <c r="L602" i="6"/>
  <c r="L602" i="6" a="1"/>
  <c r="K602" i="6" a="1"/>
  <c r="K602" i="6" s="1"/>
  <c r="AI601" i="6" a="1"/>
  <c r="AI601" i="6" s="1"/>
  <c r="AH601" i="6"/>
  <c r="AH601" i="6" a="1"/>
  <c r="AG601" i="6" a="1"/>
  <c r="AG601" i="6" s="1"/>
  <c r="AF601" i="6" a="1"/>
  <c r="AF601" i="6" s="1"/>
  <c r="AE601" i="6" a="1"/>
  <c r="AE601" i="6" s="1"/>
  <c r="AD601" i="6"/>
  <c r="AD601" i="6" a="1"/>
  <c r="AC601" i="6" a="1"/>
  <c r="AC601" i="6" s="1"/>
  <c r="AB601" i="6" a="1"/>
  <c r="AB601" i="6" s="1"/>
  <c r="AA601" i="6" a="1"/>
  <c r="AA601" i="6" s="1"/>
  <c r="Z601" i="6"/>
  <c r="Z601" i="6" a="1"/>
  <c r="Y601" i="6" a="1"/>
  <c r="Y601" i="6" s="1"/>
  <c r="X601" i="6" a="1"/>
  <c r="X601" i="6" s="1"/>
  <c r="W601" i="6" a="1"/>
  <c r="W601" i="6" s="1"/>
  <c r="V601" i="6"/>
  <c r="V601" i="6" a="1"/>
  <c r="U601" i="6" a="1"/>
  <c r="U601" i="6" s="1"/>
  <c r="T601" i="6" a="1"/>
  <c r="T601" i="6" s="1"/>
  <c r="S601" i="6" a="1"/>
  <c r="S601" i="6" s="1"/>
  <c r="R601" i="6"/>
  <c r="R601" i="6" a="1"/>
  <c r="Q601" i="6" a="1"/>
  <c r="Q601" i="6" s="1"/>
  <c r="P601" i="6" a="1"/>
  <c r="P601" i="6" s="1"/>
  <c r="O601" i="6" a="1"/>
  <c r="O601" i="6" s="1"/>
  <c r="N601" i="6"/>
  <c r="N601" i="6" a="1"/>
  <c r="M601" i="6" a="1"/>
  <c r="M601" i="6" s="1"/>
  <c r="L601" i="6" a="1"/>
  <c r="L601" i="6" s="1"/>
  <c r="K601" i="6" a="1"/>
  <c r="K601" i="6" s="1"/>
  <c r="AI600" i="6" a="1"/>
  <c r="AI600" i="6" s="1"/>
  <c r="AH600" i="6" a="1"/>
  <c r="AH600" i="6" s="1"/>
  <c r="AG600" i="6" a="1"/>
  <c r="AG600" i="6" s="1"/>
  <c r="AF600" i="6"/>
  <c r="AF600" i="6" a="1"/>
  <c r="AE600" i="6" a="1"/>
  <c r="AE600" i="6" s="1"/>
  <c r="AD600" i="6" a="1"/>
  <c r="AD600" i="6" s="1"/>
  <c r="AC600" i="6" a="1"/>
  <c r="AC600" i="6" s="1"/>
  <c r="AB600" i="6"/>
  <c r="AB600" i="6" a="1"/>
  <c r="AA600" i="6" a="1"/>
  <c r="AA600" i="6" s="1"/>
  <c r="Z600" i="6" a="1"/>
  <c r="Z600" i="6" s="1"/>
  <c r="Y600" i="6" a="1"/>
  <c r="Y600" i="6" s="1"/>
  <c r="X600" i="6"/>
  <c r="X600" i="6" a="1"/>
  <c r="W600" i="6" a="1"/>
  <c r="W600" i="6" s="1"/>
  <c r="V600" i="6" a="1"/>
  <c r="V600" i="6" s="1"/>
  <c r="U600" i="6" a="1"/>
  <c r="U600" i="6" s="1"/>
  <c r="T600" i="6"/>
  <c r="T600" i="6" a="1"/>
  <c r="S600" i="6" a="1"/>
  <c r="S600" i="6" s="1"/>
  <c r="R600" i="6" a="1"/>
  <c r="R600" i="6" s="1"/>
  <c r="Q600" i="6" a="1"/>
  <c r="Q600" i="6" s="1"/>
  <c r="P600" i="6"/>
  <c r="P600" i="6" a="1"/>
  <c r="O600" i="6" a="1"/>
  <c r="O600" i="6" s="1"/>
  <c r="N600" i="6" a="1"/>
  <c r="N600" i="6" s="1"/>
  <c r="M600" i="6" a="1"/>
  <c r="M600" i="6" s="1"/>
  <c r="L600" i="6"/>
  <c r="L600" i="6" a="1"/>
  <c r="K600" i="6" a="1"/>
  <c r="K600" i="6" s="1"/>
  <c r="AI599" i="6" a="1"/>
  <c r="AI599" i="6" s="1"/>
  <c r="AH599" i="6"/>
  <c r="AH599" i="6" a="1"/>
  <c r="AG599" i="6" a="1"/>
  <c r="AG599" i="6" s="1"/>
  <c r="AF599" i="6" a="1"/>
  <c r="AF599" i="6" s="1"/>
  <c r="AE599" i="6" a="1"/>
  <c r="AE599" i="6" s="1"/>
  <c r="AD599" i="6"/>
  <c r="AD599" i="6" a="1"/>
  <c r="AC599" i="6" a="1"/>
  <c r="AC599" i="6" s="1"/>
  <c r="AB599" i="6" a="1"/>
  <c r="AB599" i="6" s="1"/>
  <c r="AA599" i="6" a="1"/>
  <c r="AA599" i="6" s="1"/>
  <c r="Z599" i="6"/>
  <c r="Z599" i="6" a="1"/>
  <c r="Y599" i="6" a="1"/>
  <c r="Y599" i="6" s="1"/>
  <c r="X599" i="6" a="1"/>
  <c r="X599" i="6" s="1"/>
  <c r="W599" i="6" a="1"/>
  <c r="W599" i="6" s="1"/>
  <c r="V599" i="6"/>
  <c r="V599" i="6" a="1"/>
  <c r="U599" i="6" a="1"/>
  <c r="U599" i="6" s="1"/>
  <c r="T599" i="6" a="1"/>
  <c r="T599" i="6" s="1"/>
  <c r="S599" i="6" a="1"/>
  <c r="S599" i="6" s="1"/>
  <c r="R599" i="6"/>
  <c r="R599" i="6" a="1"/>
  <c r="Q599" i="6" a="1"/>
  <c r="Q599" i="6" s="1"/>
  <c r="P599" i="6" a="1"/>
  <c r="P599" i="6" s="1"/>
  <c r="O599" i="6" a="1"/>
  <c r="O599" i="6" s="1"/>
  <c r="N599" i="6"/>
  <c r="N599" i="6" a="1"/>
  <c r="M599" i="6" a="1"/>
  <c r="M599" i="6" s="1"/>
  <c r="L599" i="6" a="1"/>
  <c r="L599" i="6" s="1"/>
  <c r="K599" i="6" a="1"/>
  <c r="K599" i="6" s="1"/>
  <c r="AI598" i="6" a="1"/>
  <c r="AI598" i="6" s="1"/>
  <c r="AH598" i="6" a="1"/>
  <c r="AH598" i="6" s="1"/>
  <c r="AG598" i="6" a="1"/>
  <c r="AG598" i="6" s="1"/>
  <c r="AF598" i="6"/>
  <c r="AF598" i="6" a="1"/>
  <c r="AE598" i="6" a="1"/>
  <c r="AE598" i="6" s="1"/>
  <c r="AD598" i="6" a="1"/>
  <c r="AD598" i="6" s="1"/>
  <c r="AC598" i="6" a="1"/>
  <c r="AC598" i="6" s="1"/>
  <c r="AB598" i="6"/>
  <c r="AB598" i="6" a="1"/>
  <c r="AA598" i="6" a="1"/>
  <c r="AA598" i="6" s="1"/>
  <c r="Z598" i="6" a="1"/>
  <c r="Z598" i="6" s="1"/>
  <c r="Y598" i="6" a="1"/>
  <c r="Y598" i="6" s="1"/>
  <c r="X598" i="6"/>
  <c r="X598" i="6" a="1"/>
  <c r="W598" i="6" a="1"/>
  <c r="W598" i="6" s="1"/>
  <c r="V598" i="6" a="1"/>
  <c r="V598" i="6" s="1"/>
  <c r="U598" i="6" a="1"/>
  <c r="U598" i="6" s="1"/>
  <c r="T598" i="6"/>
  <c r="T598" i="6" a="1"/>
  <c r="S598" i="6" a="1"/>
  <c r="S598" i="6" s="1"/>
  <c r="R598" i="6" a="1"/>
  <c r="R598" i="6" s="1"/>
  <c r="Q598" i="6" a="1"/>
  <c r="Q598" i="6" s="1"/>
  <c r="P598" i="6"/>
  <c r="P598" i="6" a="1"/>
  <c r="O598" i="6" a="1"/>
  <c r="O598" i="6" s="1"/>
  <c r="N598" i="6" a="1"/>
  <c r="N598" i="6" s="1"/>
  <c r="M598" i="6" a="1"/>
  <c r="M598" i="6" s="1"/>
  <c r="L598" i="6"/>
  <c r="L598" i="6" a="1"/>
  <c r="K598" i="6" a="1"/>
  <c r="K598" i="6" s="1"/>
  <c r="AI597" i="6" a="1"/>
  <c r="AI597" i="6" s="1"/>
  <c r="AH597" i="6"/>
  <c r="AH597" i="6" a="1"/>
  <c r="AG597" i="6" a="1"/>
  <c r="AG597" i="6" s="1"/>
  <c r="AF597" i="6" a="1"/>
  <c r="AF597" i="6" s="1"/>
  <c r="AE597" i="6" a="1"/>
  <c r="AE597" i="6" s="1"/>
  <c r="AD597" i="6"/>
  <c r="AD597" i="6" a="1"/>
  <c r="AC597" i="6" a="1"/>
  <c r="AC597" i="6" s="1"/>
  <c r="AB597" i="6" a="1"/>
  <c r="AB597" i="6" s="1"/>
  <c r="AA597" i="6" a="1"/>
  <c r="AA597" i="6" s="1"/>
  <c r="Z597" i="6"/>
  <c r="Z597" i="6" a="1"/>
  <c r="Y597" i="6" a="1"/>
  <c r="Y597" i="6" s="1"/>
  <c r="X597" i="6" a="1"/>
  <c r="X597" i="6" s="1"/>
  <c r="W597" i="6" a="1"/>
  <c r="W597" i="6" s="1"/>
  <c r="V597" i="6"/>
  <c r="V597" i="6" a="1"/>
  <c r="U597" i="6" a="1"/>
  <c r="U597" i="6" s="1"/>
  <c r="T597" i="6" a="1"/>
  <c r="T597" i="6" s="1"/>
  <c r="S597" i="6" a="1"/>
  <c r="S597" i="6" s="1"/>
  <c r="R597" i="6"/>
  <c r="R597" i="6" a="1"/>
  <c r="Q597" i="6" a="1"/>
  <c r="Q597" i="6" s="1"/>
  <c r="P597" i="6" a="1"/>
  <c r="P597" i="6" s="1"/>
  <c r="O597" i="6" a="1"/>
  <c r="O597" i="6" s="1"/>
  <c r="N597" i="6"/>
  <c r="N597" i="6" a="1"/>
  <c r="M597" i="6" a="1"/>
  <c r="M597" i="6" s="1"/>
  <c r="L597" i="6" a="1"/>
  <c r="L597" i="6" s="1"/>
  <c r="K597" i="6" a="1"/>
  <c r="K597" i="6" s="1"/>
  <c r="AI596" i="6" a="1"/>
  <c r="AI596" i="6" s="1"/>
  <c r="AH596" i="6" a="1"/>
  <c r="AH596" i="6" s="1"/>
  <c r="AG596" i="6" a="1"/>
  <c r="AG596" i="6" s="1"/>
  <c r="AF596" i="6"/>
  <c r="AF596" i="6" a="1"/>
  <c r="AE596" i="6" a="1"/>
  <c r="AE596" i="6" s="1"/>
  <c r="AD596" i="6" a="1"/>
  <c r="AD596" i="6" s="1"/>
  <c r="AC596" i="6" a="1"/>
  <c r="AC596" i="6" s="1"/>
  <c r="AB596" i="6"/>
  <c r="AB596" i="6" a="1"/>
  <c r="AA596" i="6" a="1"/>
  <c r="AA596" i="6" s="1"/>
  <c r="Z596" i="6" a="1"/>
  <c r="Z596" i="6" s="1"/>
  <c r="Y596" i="6" a="1"/>
  <c r="Y596" i="6" s="1"/>
  <c r="X596" i="6"/>
  <c r="X596" i="6" a="1"/>
  <c r="W596" i="6" a="1"/>
  <c r="W596" i="6" s="1"/>
  <c r="V596" i="6" a="1"/>
  <c r="V596" i="6" s="1"/>
  <c r="U596" i="6" a="1"/>
  <c r="U596" i="6" s="1"/>
  <c r="T596" i="6"/>
  <c r="T596" i="6" a="1"/>
  <c r="S596" i="6" a="1"/>
  <c r="S596" i="6" s="1"/>
  <c r="R596" i="6" a="1"/>
  <c r="R596" i="6" s="1"/>
  <c r="Q596" i="6" a="1"/>
  <c r="Q596" i="6" s="1"/>
  <c r="P596" i="6"/>
  <c r="P596" i="6" a="1"/>
  <c r="O596" i="6" a="1"/>
  <c r="O596" i="6" s="1"/>
  <c r="N596" i="6" a="1"/>
  <c r="N596" i="6" s="1"/>
  <c r="M596" i="6" a="1"/>
  <c r="M596" i="6" s="1"/>
  <c r="L596" i="6"/>
  <c r="L596" i="6" a="1"/>
  <c r="K596" i="6" a="1"/>
  <c r="K596" i="6" s="1"/>
  <c r="AI595" i="6" a="1"/>
  <c r="AI595" i="6" s="1"/>
  <c r="AH595" i="6"/>
  <c r="AH595" i="6" a="1"/>
  <c r="AG595" i="6" a="1"/>
  <c r="AG595" i="6" s="1"/>
  <c r="AF595" i="6" a="1"/>
  <c r="AF595" i="6" s="1"/>
  <c r="AE595" i="6" a="1"/>
  <c r="AE595" i="6" s="1"/>
  <c r="AD595" i="6"/>
  <c r="AD595" i="6" a="1"/>
  <c r="AC595" i="6" a="1"/>
  <c r="AC595" i="6" s="1"/>
  <c r="AB595" i="6" a="1"/>
  <c r="AB595" i="6" s="1"/>
  <c r="AA595" i="6" a="1"/>
  <c r="AA595" i="6" s="1"/>
  <c r="Z595" i="6"/>
  <c r="Z595" i="6" a="1"/>
  <c r="Y595" i="6" a="1"/>
  <c r="Y595" i="6" s="1"/>
  <c r="X595" i="6" a="1"/>
  <c r="X595" i="6" s="1"/>
  <c r="W595" i="6" a="1"/>
  <c r="W595" i="6" s="1"/>
  <c r="V595" i="6"/>
  <c r="V595" i="6" a="1"/>
  <c r="U595" i="6" a="1"/>
  <c r="U595" i="6" s="1"/>
  <c r="T595" i="6" a="1"/>
  <c r="T595" i="6" s="1"/>
  <c r="S595" i="6" a="1"/>
  <c r="S595" i="6" s="1"/>
  <c r="R595" i="6"/>
  <c r="R595" i="6" a="1"/>
  <c r="Q595" i="6" a="1"/>
  <c r="Q595" i="6" s="1"/>
  <c r="P595" i="6" a="1"/>
  <c r="P595" i="6" s="1"/>
  <c r="O595" i="6" a="1"/>
  <c r="O595" i="6" s="1"/>
  <c r="N595" i="6"/>
  <c r="N595" i="6" a="1"/>
  <c r="M595" i="6" a="1"/>
  <c r="M595" i="6" s="1"/>
  <c r="L595" i="6" a="1"/>
  <c r="L595" i="6" s="1"/>
  <c r="K595" i="6" a="1"/>
  <c r="K595" i="6" s="1"/>
  <c r="AI594" i="6" a="1"/>
  <c r="AI594" i="6" s="1"/>
  <c r="AH594" i="6" a="1"/>
  <c r="AH594" i="6" s="1"/>
  <c r="AG594" i="6" a="1"/>
  <c r="AG594" i="6" s="1"/>
  <c r="AF594" i="6"/>
  <c r="AF594" i="6" a="1"/>
  <c r="AE594" i="6" a="1"/>
  <c r="AE594" i="6" s="1"/>
  <c r="AD594" i="6" a="1"/>
  <c r="AD594" i="6" s="1"/>
  <c r="AC594" i="6" a="1"/>
  <c r="AC594" i="6" s="1"/>
  <c r="AB594" i="6"/>
  <c r="AB594" i="6" a="1"/>
  <c r="AA594" i="6" a="1"/>
  <c r="AA594" i="6" s="1"/>
  <c r="Z594" i="6" a="1"/>
  <c r="Z594" i="6" s="1"/>
  <c r="Y594" i="6" a="1"/>
  <c r="Y594" i="6" s="1"/>
  <c r="X594" i="6"/>
  <c r="X594" i="6" a="1"/>
  <c r="W594" i="6" a="1"/>
  <c r="W594" i="6" s="1"/>
  <c r="V594" i="6" a="1"/>
  <c r="V594" i="6" s="1"/>
  <c r="U594" i="6" a="1"/>
  <c r="U594" i="6" s="1"/>
  <c r="T594" i="6"/>
  <c r="T594" i="6" a="1"/>
  <c r="S594" i="6" a="1"/>
  <c r="S594" i="6" s="1"/>
  <c r="R594" i="6" a="1"/>
  <c r="R594" i="6" s="1"/>
  <c r="Q594" i="6" a="1"/>
  <c r="Q594" i="6" s="1"/>
  <c r="P594" i="6"/>
  <c r="P594" i="6" a="1"/>
  <c r="O594" i="6" a="1"/>
  <c r="O594" i="6" s="1"/>
  <c r="N594" i="6" a="1"/>
  <c r="N594" i="6" s="1"/>
  <c r="M594" i="6" a="1"/>
  <c r="M594" i="6" s="1"/>
  <c r="L594" i="6"/>
  <c r="L594" i="6" a="1"/>
  <c r="K594" i="6" a="1"/>
  <c r="K594" i="6" s="1"/>
  <c r="AI593" i="6" a="1"/>
  <c r="AI593" i="6" s="1"/>
  <c r="AH593" i="6"/>
  <c r="AH593" i="6" a="1"/>
  <c r="AG593" i="6" a="1"/>
  <c r="AG593" i="6" s="1"/>
  <c r="AF593" i="6" a="1"/>
  <c r="AF593" i="6" s="1"/>
  <c r="AE593" i="6" a="1"/>
  <c r="AE593" i="6" s="1"/>
  <c r="AD593" i="6"/>
  <c r="AD593" i="6" a="1"/>
  <c r="AC593" i="6" a="1"/>
  <c r="AC593" i="6" s="1"/>
  <c r="AB593" i="6" a="1"/>
  <c r="AB593" i="6" s="1"/>
  <c r="AA593" i="6" a="1"/>
  <c r="AA593" i="6" s="1"/>
  <c r="Z593" i="6"/>
  <c r="Z593" i="6" a="1"/>
  <c r="Y593" i="6" a="1"/>
  <c r="Y593" i="6" s="1"/>
  <c r="X593" i="6" a="1"/>
  <c r="X593" i="6" s="1"/>
  <c r="W593" i="6" a="1"/>
  <c r="W593" i="6" s="1"/>
  <c r="V593" i="6"/>
  <c r="V593" i="6" a="1"/>
  <c r="U593" i="6" a="1"/>
  <c r="U593" i="6" s="1"/>
  <c r="T593" i="6" a="1"/>
  <c r="T593" i="6" s="1"/>
  <c r="S593" i="6" a="1"/>
  <c r="S593" i="6" s="1"/>
  <c r="R593" i="6"/>
  <c r="R593" i="6" a="1"/>
  <c r="Q593" i="6" a="1"/>
  <c r="Q593" i="6" s="1"/>
  <c r="P593" i="6" a="1"/>
  <c r="P593" i="6" s="1"/>
  <c r="O593" i="6" a="1"/>
  <c r="O593" i="6" s="1"/>
  <c r="N593" i="6"/>
  <c r="N593" i="6" a="1"/>
  <c r="M593" i="6" a="1"/>
  <c r="M593" i="6" s="1"/>
  <c r="L593" i="6" a="1"/>
  <c r="L593" i="6" s="1"/>
  <c r="K593" i="6" a="1"/>
  <c r="K593" i="6" s="1"/>
  <c r="AI592" i="6" a="1"/>
  <c r="AI592" i="6" s="1"/>
  <c r="AH592" i="6" a="1"/>
  <c r="AH592" i="6" s="1"/>
  <c r="AG592" i="6" a="1"/>
  <c r="AG592" i="6" s="1"/>
  <c r="AF592" i="6"/>
  <c r="AF592" i="6" a="1"/>
  <c r="AE592" i="6" a="1"/>
  <c r="AE592" i="6" s="1"/>
  <c r="AD592" i="6" a="1"/>
  <c r="AD592" i="6" s="1"/>
  <c r="AC592" i="6" a="1"/>
  <c r="AC592" i="6" s="1"/>
  <c r="AB592" i="6"/>
  <c r="AB592" i="6" a="1"/>
  <c r="AA592" i="6" a="1"/>
  <c r="AA592" i="6" s="1"/>
  <c r="Z592" i="6" a="1"/>
  <c r="Z592" i="6" s="1"/>
  <c r="Y592" i="6" a="1"/>
  <c r="Y592" i="6" s="1"/>
  <c r="X592" i="6"/>
  <c r="X592" i="6" a="1"/>
  <c r="W592" i="6" a="1"/>
  <c r="W592" i="6" s="1"/>
  <c r="V592" i="6" a="1"/>
  <c r="V592" i="6" s="1"/>
  <c r="U592" i="6" a="1"/>
  <c r="U592" i="6" s="1"/>
  <c r="T592" i="6"/>
  <c r="T592" i="6" a="1"/>
  <c r="S592" i="6" a="1"/>
  <c r="S592" i="6" s="1"/>
  <c r="R592" i="6" a="1"/>
  <c r="R592" i="6" s="1"/>
  <c r="Q592" i="6" a="1"/>
  <c r="Q592" i="6" s="1"/>
  <c r="P592" i="6"/>
  <c r="P592" i="6" a="1"/>
  <c r="O592" i="6" a="1"/>
  <c r="O592" i="6" s="1"/>
  <c r="N592" i="6" a="1"/>
  <c r="N592" i="6" s="1"/>
  <c r="M592" i="6" a="1"/>
  <c r="M592" i="6" s="1"/>
  <c r="L592" i="6"/>
  <c r="L592" i="6" a="1"/>
  <c r="K592" i="6" a="1"/>
  <c r="K592" i="6" s="1"/>
  <c r="AI591" i="6" a="1"/>
  <c r="AI591" i="6" s="1"/>
  <c r="AH591" i="6"/>
  <c r="AH591" i="6" a="1"/>
  <c r="AG591" i="6" a="1"/>
  <c r="AG591" i="6" s="1"/>
  <c r="AF591" i="6" a="1"/>
  <c r="AF591" i="6" s="1"/>
  <c r="AE591" i="6" a="1"/>
  <c r="AE591" i="6" s="1"/>
  <c r="AD591" i="6"/>
  <c r="AD591" i="6" a="1"/>
  <c r="AC591" i="6" a="1"/>
  <c r="AC591" i="6" s="1"/>
  <c r="AB591" i="6" a="1"/>
  <c r="AB591" i="6" s="1"/>
  <c r="AA591" i="6" a="1"/>
  <c r="AA591" i="6" s="1"/>
  <c r="Z591" i="6"/>
  <c r="Z591" i="6" a="1"/>
  <c r="Y591" i="6" a="1"/>
  <c r="Y591" i="6" s="1"/>
  <c r="X591" i="6" a="1"/>
  <c r="X591" i="6" s="1"/>
  <c r="W591" i="6" a="1"/>
  <c r="W591" i="6" s="1"/>
  <c r="V591" i="6"/>
  <c r="V591" i="6" a="1"/>
  <c r="U591" i="6" a="1"/>
  <c r="U591" i="6" s="1"/>
  <c r="T591" i="6" a="1"/>
  <c r="T591" i="6" s="1"/>
  <c r="S591" i="6" a="1"/>
  <c r="S591" i="6" s="1"/>
  <c r="R591" i="6"/>
  <c r="R591" i="6" a="1"/>
  <c r="Q591" i="6" a="1"/>
  <c r="Q591" i="6" s="1"/>
  <c r="P591" i="6" a="1"/>
  <c r="P591" i="6" s="1"/>
  <c r="O591" i="6" a="1"/>
  <c r="O591" i="6" s="1"/>
  <c r="N591" i="6"/>
  <c r="N591" i="6" a="1"/>
  <c r="M591" i="6" a="1"/>
  <c r="M591" i="6" s="1"/>
  <c r="L591" i="6" a="1"/>
  <c r="L591" i="6" s="1"/>
  <c r="K591" i="6" a="1"/>
  <c r="K591" i="6" s="1"/>
  <c r="AI590" i="6" a="1"/>
  <c r="AI590" i="6" s="1"/>
  <c r="AH590" i="6" a="1"/>
  <c r="AH590" i="6" s="1"/>
  <c r="AG590" i="6" a="1"/>
  <c r="AG590" i="6" s="1"/>
  <c r="AF590" i="6"/>
  <c r="AF590" i="6" a="1"/>
  <c r="AE590" i="6" a="1"/>
  <c r="AE590" i="6" s="1"/>
  <c r="AD590" i="6" a="1"/>
  <c r="AD590" i="6" s="1"/>
  <c r="AC590" i="6" a="1"/>
  <c r="AC590" i="6" s="1"/>
  <c r="AB590" i="6"/>
  <c r="AB590" i="6" a="1"/>
  <c r="AA590" i="6" a="1"/>
  <c r="AA590" i="6" s="1"/>
  <c r="Z590" i="6" a="1"/>
  <c r="Z590" i="6" s="1"/>
  <c r="Y590" i="6" a="1"/>
  <c r="Y590" i="6" s="1"/>
  <c r="X590" i="6"/>
  <c r="X590" i="6" a="1"/>
  <c r="W590" i="6" a="1"/>
  <c r="W590" i="6" s="1"/>
  <c r="V590" i="6" a="1"/>
  <c r="V590" i="6" s="1"/>
  <c r="U590" i="6" a="1"/>
  <c r="U590" i="6" s="1"/>
  <c r="T590" i="6"/>
  <c r="T590" i="6" a="1"/>
  <c r="S590" i="6" a="1"/>
  <c r="S590" i="6" s="1"/>
  <c r="R590" i="6" a="1"/>
  <c r="R590" i="6" s="1"/>
  <c r="Q590" i="6" a="1"/>
  <c r="Q590" i="6" s="1"/>
  <c r="P590" i="6"/>
  <c r="P590" i="6" a="1"/>
  <c r="O590" i="6" a="1"/>
  <c r="O590" i="6" s="1"/>
  <c r="N590" i="6" a="1"/>
  <c r="N590" i="6" s="1"/>
  <c r="M590" i="6" a="1"/>
  <c r="M590" i="6" s="1"/>
  <c r="L590" i="6"/>
  <c r="L590" i="6" a="1"/>
  <c r="K590" i="6" a="1"/>
  <c r="K590" i="6" s="1"/>
  <c r="AI589" i="6" a="1"/>
  <c r="AI589" i="6" s="1"/>
  <c r="AH589" i="6"/>
  <c r="AH589" i="6" a="1"/>
  <c r="AG589" i="6" a="1"/>
  <c r="AG589" i="6" s="1"/>
  <c r="AF589" i="6" a="1"/>
  <c r="AF589" i="6" s="1"/>
  <c r="AE589" i="6" a="1"/>
  <c r="AE589" i="6" s="1"/>
  <c r="AD589" i="6"/>
  <c r="AD589" i="6" a="1"/>
  <c r="AC589" i="6" a="1"/>
  <c r="AC589" i="6" s="1"/>
  <c r="AB589" i="6" a="1"/>
  <c r="AB589" i="6" s="1"/>
  <c r="AA589" i="6" a="1"/>
  <c r="AA589" i="6" s="1"/>
  <c r="Z589" i="6"/>
  <c r="Z589" i="6" a="1"/>
  <c r="Y589" i="6" a="1"/>
  <c r="Y589" i="6" s="1"/>
  <c r="X589" i="6" a="1"/>
  <c r="X589" i="6" s="1"/>
  <c r="W589" i="6" a="1"/>
  <c r="W589" i="6" s="1"/>
  <c r="V589" i="6"/>
  <c r="V589" i="6" a="1"/>
  <c r="U589" i="6" a="1"/>
  <c r="U589" i="6" s="1"/>
  <c r="T589" i="6" a="1"/>
  <c r="T589" i="6" s="1"/>
  <c r="S589" i="6" a="1"/>
  <c r="S589" i="6" s="1"/>
  <c r="R589" i="6" a="1"/>
  <c r="R589" i="6" s="1"/>
  <c r="Q589" i="6" a="1"/>
  <c r="Q589" i="6" s="1"/>
  <c r="P589" i="6"/>
  <c r="P589" i="6" a="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c r="AB588" i="6" a="1"/>
  <c r="AA588" i="6" a="1"/>
  <c r="AA588" i="6" s="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c r="L588" i="6" a="1"/>
  <c r="K588" i="6" a="1"/>
  <c r="K588" i="6" s="1"/>
  <c r="AI587" i="6" a="1"/>
  <c r="AI587" i="6" s="1"/>
  <c r="AH587" i="6" a="1"/>
  <c r="AH587" i="6" s="1"/>
  <c r="AG587" i="6" a="1"/>
  <c r="AG587" i="6" s="1"/>
  <c r="AF587" i="6"/>
  <c r="AF587" i="6" a="1"/>
  <c r="AE587" i="6" a="1"/>
  <c r="AE587" i="6" s="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c r="P587" i="6" a="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c r="AB586" i="6" a="1"/>
  <c r="AA586" i="6" a="1"/>
  <c r="AA586" i="6" s="1"/>
  <c r="Z586" i="6" a="1"/>
  <c r="Z586" i="6" s="1"/>
  <c r="Y586" i="6" a="1"/>
  <c r="Y586" i="6" s="1"/>
  <c r="X586" i="6" a="1"/>
  <c r="X586" i="6" s="1"/>
  <c r="W586" i="6" a="1"/>
  <c r="W586" i="6" s="1"/>
  <c r="V586" i="6" a="1"/>
  <c r="V586" i="6" s="1"/>
  <c r="U586" i="6" a="1"/>
  <c r="U586" i="6" s="1"/>
  <c r="T586" i="6" a="1"/>
  <c r="T586" i="6" s="1"/>
  <c r="S586" i="6" a="1"/>
  <c r="S586" i="6" s="1"/>
  <c r="R586" i="6"/>
  <c r="R586" i="6" a="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c r="X585" i="6" a="1"/>
  <c r="W585" i="6" a="1"/>
  <c r="W585" i="6" s="1"/>
  <c r="V585" i="6" a="1"/>
  <c r="V585" i="6" s="1"/>
  <c r="U585" i="6" a="1"/>
  <c r="U585" i="6" s="1"/>
  <c r="T585" i="6" a="1"/>
  <c r="T585" i="6" s="1"/>
  <c r="S585" i="6" a="1"/>
  <c r="S585" i="6" s="1"/>
  <c r="R585" i="6" a="1"/>
  <c r="R585" i="6" s="1"/>
  <c r="Q585" i="6" a="1"/>
  <c r="Q585" i="6" s="1"/>
  <c r="P585" i="6"/>
  <c r="P585" i="6" a="1"/>
  <c r="O585" i="6" a="1"/>
  <c r="O585" i="6" s="1"/>
  <c r="N585" i="6" a="1"/>
  <c r="N585" i="6" s="1"/>
  <c r="M585" i="6" a="1"/>
  <c r="M585" i="6" s="1"/>
  <c r="L585" i="6" a="1"/>
  <c r="L585" i="6" s="1"/>
  <c r="K585" i="6" a="1"/>
  <c r="K585" i="6" s="1"/>
  <c r="AI584" i="6" a="1"/>
  <c r="AI584" i="6" s="1"/>
  <c r="AH584" i="6" a="1"/>
  <c r="AH584" i="6" s="1"/>
  <c r="AG584" i="6" a="1"/>
  <c r="AG584" i="6" s="1"/>
  <c r="AF584" i="6" a="1"/>
  <c r="AF584" i="6" s="1"/>
  <c r="AE584" i="6" a="1"/>
  <c r="AE584" i="6" s="1"/>
  <c r="AD584" i="6" a="1"/>
  <c r="AD584" i="6" s="1"/>
  <c r="AC584" i="6" a="1"/>
  <c r="AC584" i="6" s="1"/>
  <c r="AB584" i="6"/>
  <c r="AB584" i="6" a="1"/>
  <c r="AA584" i="6" a="1"/>
  <c r="AA584" i="6" s="1"/>
  <c r="Z584" i="6" a="1"/>
  <c r="Z584" i="6" s="1"/>
  <c r="Y584" i="6" a="1"/>
  <c r="Y584" i="6" s="1"/>
  <c r="X584" i="6" a="1"/>
  <c r="X584" i="6" s="1"/>
  <c r="W584" i="6" a="1"/>
  <c r="W584" i="6" s="1"/>
  <c r="V584" i="6" a="1"/>
  <c r="V584" i="6" s="1"/>
  <c r="U584" i="6" a="1"/>
  <c r="U584" i="6" s="1"/>
  <c r="T584" i="6"/>
  <c r="T584" i="6" a="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a="1"/>
  <c r="AH583" i="6" s="1"/>
  <c r="AG583" i="6" a="1"/>
  <c r="AG583" i="6" s="1"/>
  <c r="AF583" i="6" a="1"/>
  <c r="AF583" i="6" s="1"/>
  <c r="AE583" i="6" a="1"/>
  <c r="AE583" i="6" s="1"/>
  <c r="AD583" i="6"/>
  <c r="AD583" i="6" a="1"/>
  <c r="AC583" i="6" a="1"/>
  <c r="AC583" i="6" s="1"/>
  <c r="AB583" i="6" a="1"/>
  <c r="AB583" i="6" s="1"/>
  <c r="AA583" i="6" a="1"/>
  <c r="AA583" i="6" s="1"/>
  <c r="Z583" i="6" a="1"/>
  <c r="Z583" i="6" s="1"/>
  <c r="Y583" i="6" a="1"/>
  <c r="Y583" i="6" s="1"/>
  <c r="X583" i="6" a="1"/>
  <c r="X583" i="6" s="1"/>
  <c r="W583" i="6" a="1"/>
  <c r="W583" i="6" s="1"/>
  <c r="V583" i="6"/>
  <c r="V583" i="6" a="1"/>
  <c r="U583" i="6" a="1"/>
  <c r="U583" i="6" s="1"/>
  <c r="T583" i="6" a="1"/>
  <c r="T583" i="6" s="1"/>
  <c r="S583" i="6" a="1"/>
  <c r="S583" i="6" s="1"/>
  <c r="R583" i="6" a="1"/>
  <c r="R583" i="6" s="1"/>
  <c r="Q583" i="6" a="1"/>
  <c r="Q583" i="6" s="1"/>
  <c r="P583" i="6" a="1"/>
  <c r="P583" i="6" s="1"/>
  <c r="O583" i="6" a="1"/>
  <c r="O583" i="6" s="1"/>
  <c r="N583" i="6"/>
  <c r="N583" i="6" a="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c r="AB582" i="6" a="1"/>
  <c r="AA582" i="6" a="1"/>
  <c r="AA582" i="6" s="1"/>
  <c r="Z582" i="6" a="1"/>
  <c r="Z582" i="6" s="1"/>
  <c r="Y582" i="6" a="1"/>
  <c r="Y582" i="6" s="1"/>
  <c r="X582" i="6" a="1"/>
  <c r="X582" i="6" s="1"/>
  <c r="W582" i="6" a="1"/>
  <c r="W582" i="6" s="1"/>
  <c r="V582" i="6" a="1"/>
  <c r="V582" i="6" s="1"/>
  <c r="U582" i="6" a="1"/>
  <c r="U582" i="6" s="1"/>
  <c r="T582" i="6"/>
  <c r="T582" i="6" a="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c r="AD581" i="6" a="1"/>
  <c r="AC581" i="6" a="1"/>
  <c r="AC581" i="6" s="1"/>
  <c r="AB581" i="6" a="1"/>
  <c r="AB581" i="6" s="1"/>
  <c r="AA581" i="6" a="1"/>
  <c r="AA581" i="6" s="1"/>
  <c r="Z581" i="6" a="1"/>
  <c r="Z581" i="6" s="1"/>
  <c r="Y581" i="6" a="1"/>
  <c r="Y581" i="6" s="1"/>
  <c r="X581" i="6" a="1"/>
  <c r="X581" i="6" s="1"/>
  <c r="W581" i="6" a="1"/>
  <c r="W581" i="6" s="1"/>
  <c r="V581" i="6" a="1"/>
  <c r="V581" i="6" s="1"/>
  <c r="U581" i="6" a="1"/>
  <c r="U581" i="6" s="1"/>
  <c r="T581" i="6" a="1"/>
  <c r="T581" i="6" s="1"/>
  <c r="S581" i="6" a="1"/>
  <c r="S581" i="6" s="1"/>
  <c r="R581" i="6" a="1"/>
  <c r="R581" i="6" s="1"/>
  <c r="Q581" i="6" a="1"/>
  <c r="Q581" i="6" s="1"/>
  <c r="P581" i="6"/>
  <c r="P581" i="6" a="1"/>
  <c r="O581" i="6" a="1"/>
  <c r="O581" i="6" s="1"/>
  <c r="N581" i="6" a="1"/>
  <c r="N581" i="6" s="1"/>
  <c r="M581" i="6" a="1"/>
  <c r="M581" i="6" s="1"/>
  <c r="L581" i="6" a="1"/>
  <c r="L581" i="6" s="1"/>
  <c r="K581" i="6" a="1"/>
  <c r="K581" i="6" s="1"/>
  <c r="AI580" i="6" a="1"/>
  <c r="AI580" i="6" s="1"/>
  <c r="AH580" i="6" a="1"/>
  <c r="AH580" i="6" s="1"/>
  <c r="AG580" i="6" a="1"/>
  <c r="AG580" i="6" s="1"/>
  <c r="AF580" i="6" a="1"/>
  <c r="AF580" i="6" s="1"/>
  <c r="AE580" i="6" a="1"/>
  <c r="AE580" i="6" s="1"/>
  <c r="AD580" i="6" a="1"/>
  <c r="AD580" i="6" s="1"/>
  <c r="AC580" i="6" a="1"/>
  <c r="AC580" i="6" s="1"/>
  <c r="AB580" i="6"/>
  <c r="AB580" i="6" a="1"/>
  <c r="AA580" i="6" a="1"/>
  <c r="AA580" i="6" s="1"/>
  <c r="Z580" i="6" a="1"/>
  <c r="Z580" i="6" s="1"/>
  <c r="Y580" i="6" a="1"/>
  <c r="Y580" i="6" s="1"/>
  <c r="X580" i="6" a="1"/>
  <c r="X580" i="6" s="1"/>
  <c r="W580" i="6" a="1"/>
  <c r="W580" i="6" s="1"/>
  <c r="V580" i="6" a="1"/>
  <c r="V580" i="6" s="1"/>
  <c r="U580" i="6" a="1"/>
  <c r="U580" i="6" s="1"/>
  <c r="T580" i="6" a="1"/>
  <c r="T580" i="6" s="1"/>
  <c r="S580" i="6" a="1"/>
  <c r="S580" i="6" s="1"/>
  <c r="R580" i="6"/>
  <c r="R580" i="6" a="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c r="AD579" i="6" a="1"/>
  <c r="AC579" i="6" a="1"/>
  <c r="AC579" i="6" s="1"/>
  <c r="AB579" i="6" a="1"/>
  <c r="AB579" i="6" s="1"/>
  <c r="AA579" i="6" a="1"/>
  <c r="AA579" i="6" s="1"/>
  <c r="Z579" i="6" a="1"/>
  <c r="Z579" i="6" s="1"/>
  <c r="Y579" i="6" a="1"/>
  <c r="Y579" i="6" s="1"/>
  <c r="X579" i="6" a="1"/>
  <c r="X579" i="6" s="1"/>
  <c r="W579" i="6" a="1"/>
  <c r="W579" i="6" s="1"/>
  <c r="V579" i="6"/>
  <c r="V579" i="6" a="1"/>
  <c r="U579" i="6" a="1"/>
  <c r="U579" i="6" s="1"/>
  <c r="T579" i="6" a="1"/>
  <c r="T579" i="6" s="1"/>
  <c r="S579" i="6" a="1"/>
  <c r="S579" i="6" s="1"/>
  <c r="R579" i="6" a="1"/>
  <c r="R579" i="6" s="1"/>
  <c r="Q579" i="6" a="1"/>
  <c r="Q579" i="6" s="1"/>
  <c r="P579" i="6" a="1"/>
  <c r="P579" i="6" s="1"/>
  <c r="O579" i="6" a="1"/>
  <c r="O579" i="6" s="1"/>
  <c r="N579" i="6"/>
  <c r="N579" i="6" a="1"/>
  <c r="M579" i="6" a="1"/>
  <c r="M579" i="6" s="1"/>
  <c r="L579" i="6" a="1"/>
  <c r="L579" i="6" s="1"/>
  <c r="K579" i="6" a="1"/>
  <c r="K579" i="6" s="1"/>
  <c r="AI578" i="6" a="1"/>
  <c r="AI578" i="6" s="1"/>
  <c r="AH578" i="6"/>
  <c r="AH578" i="6" a="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c r="T578" i="6" a="1"/>
  <c r="S578" i="6" a="1"/>
  <c r="S578" i="6" s="1"/>
  <c r="R578" i="6" a="1"/>
  <c r="R578" i="6" s="1"/>
  <c r="Q578" i="6" a="1"/>
  <c r="Q578" i="6" s="1"/>
  <c r="P578" i="6" a="1"/>
  <c r="P578" i="6" s="1"/>
  <c r="O578" i="6" a="1"/>
  <c r="O578" i="6" s="1"/>
  <c r="N578" i="6" a="1"/>
  <c r="N578" i="6" s="1"/>
  <c r="M578" i="6" a="1"/>
  <c r="M578" i="6" s="1"/>
  <c r="L578" i="6"/>
  <c r="L578" i="6" a="1"/>
  <c r="K578" i="6" a="1"/>
  <c r="K578" i="6" s="1"/>
  <c r="AI577" i="6" a="1"/>
  <c r="AI577" i="6" s="1"/>
  <c r="AH577" i="6" a="1"/>
  <c r="AH577" i="6" s="1"/>
  <c r="AG577" i="6" a="1"/>
  <c r="AG577" i="6" s="1"/>
  <c r="AF577" i="6"/>
  <c r="AF577" i="6" a="1"/>
  <c r="AE577" i="6" a="1"/>
  <c r="AE577" i="6" s="1"/>
  <c r="AD577" i="6" a="1"/>
  <c r="AD577" i="6" s="1"/>
  <c r="AC577" i="6" a="1"/>
  <c r="AC577" i="6" s="1"/>
  <c r="AB577" i="6" a="1"/>
  <c r="AB577" i="6" s="1"/>
  <c r="AA577" i="6" a="1"/>
  <c r="AA577" i="6" s="1"/>
  <c r="Z577" i="6" a="1"/>
  <c r="Z577" i="6" s="1"/>
  <c r="Y577" i="6" a="1"/>
  <c r="Y577" i="6" s="1"/>
  <c r="X577" i="6" a="1"/>
  <c r="X577" i="6" s="1"/>
  <c r="W577" i="6" a="1"/>
  <c r="W577" i="6" s="1"/>
  <c r="V577" i="6"/>
  <c r="V577" i="6" a="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c r="Z576" i="6" a="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c r="L576" i="6" a="1"/>
  <c r="K576" i="6" a="1"/>
  <c r="K576" i="6" s="1"/>
  <c r="AI575" i="6" a="1"/>
  <c r="AI575" i="6" s="1"/>
  <c r="AH575" i="6" a="1"/>
  <c r="AH575" i="6" s="1"/>
  <c r="AG575" i="6" a="1"/>
  <c r="AG575" i="6" s="1"/>
  <c r="AF575" i="6"/>
  <c r="AF575" i="6" a="1"/>
  <c r="AE575" i="6" a="1"/>
  <c r="AE575" i="6" s="1"/>
  <c r="AD575" i="6" a="1"/>
  <c r="AD575" i="6" s="1"/>
  <c r="AC575" i="6" a="1"/>
  <c r="AC575" i="6" s="1"/>
  <c r="AB575" i="6" a="1"/>
  <c r="AB575" i="6" s="1"/>
  <c r="AA575" i="6" a="1"/>
  <c r="AA575" i="6" s="1"/>
  <c r="Z575" i="6" a="1"/>
  <c r="Z575" i="6" s="1"/>
  <c r="Y575" i="6" a="1"/>
  <c r="Y575" i="6" s="1"/>
  <c r="X575" i="6" a="1"/>
  <c r="X575" i="6" s="1"/>
  <c r="W575" i="6" a="1"/>
  <c r="W575" i="6" s="1"/>
  <c r="V575" i="6"/>
  <c r="V575" i="6" a="1"/>
  <c r="U575" i="6" a="1"/>
  <c r="U575" i="6" s="1"/>
  <c r="T575" i="6" a="1"/>
  <c r="T575" i="6" s="1"/>
  <c r="S575" i="6" a="1"/>
  <c r="S575" i="6" s="1"/>
  <c r="R575" i="6" a="1"/>
  <c r="R575" i="6" s="1"/>
  <c r="Q575" i="6" a="1"/>
  <c r="Q575" i="6" s="1"/>
  <c r="P575" i="6"/>
  <c r="P575" i="6" a="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c r="AD574" i="6" a="1"/>
  <c r="AC574" i="6" a="1"/>
  <c r="AC574" i="6" s="1"/>
  <c r="AB574" i="6" a="1"/>
  <c r="AB574" i="6" s="1"/>
  <c r="AA574" i="6" a="1"/>
  <c r="AA574" i="6" s="1"/>
  <c r="Z574" i="6" a="1"/>
  <c r="Z574" i="6" s="1"/>
  <c r="Y574" i="6" a="1"/>
  <c r="Y574" i="6" s="1"/>
  <c r="X574" i="6" a="1"/>
  <c r="X574" i="6" s="1"/>
  <c r="W574" i="6" a="1"/>
  <c r="W574" i="6" s="1"/>
  <c r="V574" i="6"/>
  <c r="V574" i="6" a="1"/>
  <c r="U574" i="6" a="1"/>
  <c r="U574" i="6" s="1"/>
  <c r="T574" i="6" a="1"/>
  <c r="T574" i="6" s="1"/>
  <c r="S574" i="6" a="1"/>
  <c r="S574" i="6" s="1"/>
  <c r="R574" i="6"/>
  <c r="R574" i="6" a="1"/>
  <c r="Q574" i="6" a="1"/>
  <c r="Q574" i="6" s="1"/>
  <c r="P574" i="6" a="1"/>
  <c r="P574" i="6" s="1"/>
  <c r="O574" i="6" a="1"/>
  <c r="O574" i="6" s="1"/>
  <c r="N574" i="6" a="1"/>
  <c r="N574" i="6" s="1"/>
  <c r="M574" i="6" a="1"/>
  <c r="M574" i="6" s="1"/>
  <c r="L574" i="6"/>
  <c r="L574" i="6" a="1"/>
  <c r="K574" i="6" a="1"/>
  <c r="K574" i="6" s="1"/>
  <c r="AI573" i="6" a="1"/>
  <c r="AI573" i="6" s="1"/>
  <c r="AH573" i="6"/>
  <c r="AH573" i="6" a="1"/>
  <c r="AG573" i="6" a="1"/>
  <c r="AG573" i="6" s="1"/>
  <c r="AF573" i="6" a="1"/>
  <c r="AF573" i="6" s="1"/>
  <c r="AE573" i="6" a="1"/>
  <c r="AE573" i="6" s="1"/>
  <c r="AD573" i="6"/>
  <c r="AD573" i="6" a="1"/>
  <c r="AC573" i="6" a="1"/>
  <c r="AC573" i="6" s="1"/>
  <c r="AB573" i="6" a="1"/>
  <c r="AB573" i="6" s="1"/>
  <c r="AA573" i="6" a="1"/>
  <c r="AA573" i="6" s="1"/>
  <c r="Z573" i="6" a="1"/>
  <c r="Z573" i="6" s="1"/>
  <c r="Y573" i="6" a="1"/>
  <c r="Y573" i="6" s="1"/>
  <c r="X573" i="6"/>
  <c r="X573" i="6" a="1"/>
  <c r="W573" i="6" a="1"/>
  <c r="W573" i="6" s="1"/>
  <c r="V573" i="6" a="1"/>
  <c r="V573" i="6" s="1"/>
  <c r="U573" i="6" a="1"/>
  <c r="U573" i="6" s="1"/>
  <c r="T573" i="6" a="1"/>
  <c r="T573" i="6" s="1"/>
  <c r="S573" i="6" a="1"/>
  <c r="S573" i="6" s="1"/>
  <c r="R573" i="6"/>
  <c r="R573" i="6" a="1"/>
  <c r="Q573" i="6" a="1"/>
  <c r="Q573" i="6" s="1"/>
  <c r="P573" i="6" a="1"/>
  <c r="P573" i="6" s="1"/>
  <c r="O573" i="6" a="1"/>
  <c r="O573" i="6" s="1"/>
  <c r="N573" i="6"/>
  <c r="N573" i="6" a="1"/>
  <c r="M573" i="6" a="1"/>
  <c r="M573" i="6" s="1"/>
  <c r="L573" i="6" a="1"/>
  <c r="L573" i="6" s="1"/>
  <c r="K573" i="6" a="1"/>
  <c r="K573" i="6" s="1"/>
  <c r="AI572" i="6" a="1"/>
  <c r="AI572" i="6" s="1"/>
  <c r="AH572" i="6"/>
  <c r="AH572" i="6" a="1"/>
  <c r="AG572" i="6" a="1"/>
  <c r="AG572" i="6" s="1"/>
  <c r="AF572" i="6" a="1"/>
  <c r="AF572" i="6" s="1"/>
  <c r="AE572" i="6" a="1"/>
  <c r="AE572" i="6" s="1"/>
  <c r="AD572" i="6" a="1"/>
  <c r="AD572" i="6" s="1"/>
  <c r="AC572" i="6" a="1"/>
  <c r="AC572" i="6" s="1"/>
  <c r="AB572" i="6"/>
  <c r="AB572" i="6" a="1"/>
  <c r="AA572" i="6" a="1"/>
  <c r="AA572" i="6" s="1"/>
  <c r="Z572" i="6" a="1"/>
  <c r="Z572" i="6" s="1"/>
  <c r="Y572" i="6" a="1"/>
  <c r="Y572" i="6" s="1"/>
  <c r="X572" i="6" a="1"/>
  <c r="X572" i="6" s="1"/>
  <c r="W572" i="6" a="1"/>
  <c r="W572" i="6" s="1"/>
  <c r="V572" i="6" a="1"/>
  <c r="V572" i="6" s="1"/>
  <c r="U572" i="6" a="1"/>
  <c r="U572" i="6" s="1"/>
  <c r="T572" i="6"/>
  <c r="T572" i="6" a="1"/>
  <c r="S572" i="6" a="1"/>
  <c r="S572" i="6" s="1"/>
  <c r="R572" i="6" a="1"/>
  <c r="R572" i="6" s="1"/>
  <c r="Q572" i="6" a="1"/>
  <c r="Q572" i="6" s="1"/>
  <c r="P572" i="6" a="1"/>
  <c r="P572" i="6" s="1"/>
  <c r="O572" i="6" a="1"/>
  <c r="O572" i="6" s="1"/>
  <c r="N572" i="6" a="1"/>
  <c r="N572" i="6" s="1"/>
  <c r="M572" i="6" a="1"/>
  <c r="M572" i="6" s="1"/>
  <c r="L572" i="6"/>
  <c r="L572" i="6" a="1"/>
  <c r="K572" i="6" a="1"/>
  <c r="K572" i="6" s="1"/>
  <c r="AI571" i="6" a="1"/>
  <c r="AI571" i="6" s="1"/>
  <c r="AH571" i="6"/>
  <c r="AH571" i="6" a="1"/>
  <c r="AG571" i="6" a="1"/>
  <c r="AG571" i="6" s="1"/>
  <c r="AF571" i="6" a="1"/>
  <c r="AF571" i="6" s="1"/>
  <c r="AE571" i="6" a="1"/>
  <c r="AE571" i="6" s="1"/>
  <c r="AD571" i="6" a="1"/>
  <c r="AD571" i="6" s="1"/>
  <c r="AC571" i="6" a="1"/>
  <c r="AC571" i="6" s="1"/>
  <c r="AB571" i="6" a="1"/>
  <c r="AB571" i="6" s="1"/>
  <c r="AA571" i="6" a="1"/>
  <c r="AA571" i="6" s="1"/>
  <c r="Z571" i="6"/>
  <c r="Z571" i="6" a="1"/>
  <c r="Y571" i="6" a="1"/>
  <c r="Y571" i="6" s="1"/>
  <c r="X571" i="6" a="1"/>
  <c r="X571" i="6" s="1"/>
  <c r="W571" i="6" a="1"/>
  <c r="W571" i="6" s="1"/>
  <c r="V571" i="6" a="1"/>
  <c r="V571" i="6" s="1"/>
  <c r="U571" i="6" a="1"/>
  <c r="U571" i="6" s="1"/>
  <c r="T571" i="6" a="1"/>
  <c r="T571" i="6" s="1"/>
  <c r="S571" i="6" a="1"/>
  <c r="S571" i="6" s="1"/>
  <c r="R571" i="6"/>
  <c r="R571" i="6" a="1"/>
  <c r="Q571" i="6" a="1"/>
  <c r="Q571" i="6" s="1"/>
  <c r="P571" i="6" a="1"/>
  <c r="P571" i="6" s="1"/>
  <c r="O571" i="6" a="1"/>
  <c r="O571" i="6" s="1"/>
  <c r="N571" i="6"/>
  <c r="N571" i="6" a="1"/>
  <c r="M571" i="6" a="1"/>
  <c r="M571" i="6" s="1"/>
  <c r="L571" i="6" a="1"/>
  <c r="L571" i="6" s="1"/>
  <c r="K571" i="6" a="1"/>
  <c r="K571" i="6" s="1"/>
  <c r="AI570" i="6" a="1"/>
  <c r="AI570" i="6" s="1"/>
  <c r="AH570" i="6"/>
  <c r="AH570" i="6" a="1"/>
  <c r="AG570" i="6" a="1"/>
  <c r="AG570" i="6" s="1"/>
  <c r="AF570" i="6" a="1"/>
  <c r="AF570" i="6" s="1"/>
  <c r="AE570" i="6" a="1"/>
  <c r="AE570" i="6" s="1"/>
  <c r="AD570" i="6" a="1"/>
  <c r="AD570" i="6" s="1"/>
  <c r="AC570" i="6" a="1"/>
  <c r="AC570" i="6" s="1"/>
  <c r="AB570" i="6"/>
  <c r="AB570" i="6" a="1"/>
  <c r="AA570" i="6" a="1"/>
  <c r="AA570" i="6" s="1"/>
  <c r="Z570" i="6" a="1"/>
  <c r="Z570" i="6" s="1"/>
  <c r="Y570" i="6" a="1"/>
  <c r="Y570" i="6" s="1"/>
  <c r="X570" i="6" a="1"/>
  <c r="X570" i="6" s="1"/>
  <c r="W570" i="6" a="1"/>
  <c r="W570" i="6" s="1"/>
  <c r="V570" i="6"/>
  <c r="V570" i="6" a="1"/>
  <c r="U570" i="6" a="1"/>
  <c r="U570" i="6" s="1"/>
  <c r="T570" i="6" a="1"/>
  <c r="T570" i="6" s="1"/>
  <c r="S570" i="6" a="1"/>
  <c r="S570" i="6" s="1"/>
  <c r="R570" i="6" a="1"/>
  <c r="R570" i="6" s="1"/>
  <c r="Q570" i="6" a="1"/>
  <c r="Q570" i="6" s="1"/>
  <c r="P570" i="6" a="1"/>
  <c r="P570" i="6" s="1"/>
  <c r="O570" i="6" a="1"/>
  <c r="O570" i="6" s="1"/>
  <c r="N570" i="6"/>
  <c r="N570" i="6" a="1"/>
  <c r="M570" i="6" a="1"/>
  <c r="M570" i="6" s="1"/>
  <c r="L570" i="6" a="1"/>
  <c r="L570" i="6" s="1"/>
  <c r="K570" i="6" a="1"/>
  <c r="K570" i="6" s="1"/>
  <c r="AI569" i="6" a="1"/>
  <c r="AI569" i="6" s="1"/>
  <c r="AH569" i="6" a="1"/>
  <c r="AH569" i="6" s="1"/>
  <c r="AG569" i="6" a="1"/>
  <c r="AG569" i="6" s="1"/>
  <c r="AF569" i="6"/>
  <c r="AF569" i="6" a="1"/>
  <c r="AE569" i="6" a="1"/>
  <c r="AE569" i="6" s="1"/>
  <c r="AD569" i="6" a="1"/>
  <c r="AD569" i="6" s="1"/>
  <c r="AC569" i="6" a="1"/>
  <c r="AC569" i="6" s="1"/>
  <c r="AB569" i="6" a="1"/>
  <c r="AB569" i="6" s="1"/>
  <c r="AA569" i="6" a="1"/>
  <c r="AA569" i="6" s="1"/>
  <c r="Z569" i="6"/>
  <c r="Z569" i="6" a="1"/>
  <c r="Y569" i="6" a="1"/>
  <c r="Y569" i="6" s="1"/>
  <c r="X569" i="6" a="1"/>
  <c r="X569" i="6" s="1"/>
  <c r="W569" i="6" a="1"/>
  <c r="W569" i="6" s="1"/>
  <c r="V569" i="6" a="1"/>
  <c r="V569" i="6" s="1"/>
  <c r="U569" i="6" a="1"/>
  <c r="U569" i="6" s="1"/>
  <c r="T569" i="6" a="1"/>
  <c r="T569" i="6" s="1"/>
  <c r="S569" i="6" a="1"/>
  <c r="S569" i="6" s="1"/>
  <c r="R569" i="6"/>
  <c r="R569" i="6" a="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c r="AB568" i="6" a="1"/>
  <c r="AA568" i="6" a="1"/>
  <c r="AA568" i="6" s="1"/>
  <c r="Z568" i="6" a="1"/>
  <c r="Z568" i="6" s="1"/>
  <c r="Y568" i="6" a="1"/>
  <c r="Y568" i="6" s="1"/>
  <c r="X568" i="6" a="1"/>
  <c r="X568" i="6" s="1"/>
  <c r="W568" i="6" a="1"/>
  <c r="W568" i="6" s="1"/>
  <c r="V568" i="6"/>
  <c r="V568" i="6" a="1"/>
  <c r="U568" i="6" a="1"/>
  <c r="U568" i="6" s="1"/>
  <c r="T568" i="6" a="1"/>
  <c r="T568" i="6" s="1"/>
  <c r="S568" i="6" a="1"/>
  <c r="S568" i="6" s="1"/>
  <c r="R568" i="6"/>
  <c r="R568" i="6" a="1"/>
  <c r="Q568" i="6" a="1"/>
  <c r="Q568" i="6" s="1"/>
  <c r="P568" i="6" a="1"/>
  <c r="P568" i="6" s="1"/>
  <c r="O568" i="6" a="1"/>
  <c r="O568" i="6" s="1"/>
  <c r="N568" i="6" a="1"/>
  <c r="N568" i="6" s="1"/>
  <c r="M568" i="6" a="1"/>
  <c r="M568" i="6" s="1"/>
  <c r="L568" i="6"/>
  <c r="L568" i="6" a="1"/>
  <c r="K568" i="6" a="1"/>
  <c r="K568" i="6" s="1"/>
  <c r="AI567" i="6" a="1"/>
  <c r="AI567" i="6" s="1"/>
  <c r="AH567" i="6"/>
  <c r="AH567" i="6" a="1"/>
  <c r="AG567" i="6" a="1"/>
  <c r="AG567" i="6" s="1"/>
  <c r="AF567" i="6" a="1"/>
  <c r="AF567" i="6" s="1"/>
  <c r="AE567" i="6" a="1"/>
  <c r="AE567" i="6" s="1"/>
  <c r="AD567" i="6"/>
  <c r="AD567" i="6" a="1"/>
  <c r="AC567" i="6" a="1"/>
  <c r="AC567" i="6" s="1"/>
  <c r="AB567" i="6" a="1"/>
  <c r="AB567" i="6" s="1"/>
  <c r="AA567" i="6" a="1"/>
  <c r="AA567" i="6" s="1"/>
  <c r="Z567" i="6" a="1"/>
  <c r="Z567" i="6" s="1"/>
  <c r="Y567" i="6" a="1"/>
  <c r="Y567" i="6" s="1"/>
  <c r="X567" i="6"/>
  <c r="X567" i="6" a="1"/>
  <c r="W567" i="6" a="1"/>
  <c r="W567" i="6" s="1"/>
  <c r="V567" i="6" a="1"/>
  <c r="V567" i="6" s="1"/>
  <c r="U567" i="6" a="1"/>
  <c r="U567" i="6" s="1"/>
  <c r="T567" i="6" a="1"/>
  <c r="T567" i="6" s="1"/>
  <c r="S567" i="6" a="1"/>
  <c r="S567" i="6" s="1"/>
  <c r="R567" i="6"/>
  <c r="R567" i="6" a="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a="1"/>
  <c r="AD566" i="6" s="1"/>
  <c r="AC566" i="6" a="1"/>
  <c r="AC566" i="6" s="1"/>
  <c r="AB566" i="6"/>
  <c r="AB566" i="6" a="1"/>
  <c r="AA566" i="6" a="1"/>
  <c r="AA566" i="6" s="1"/>
  <c r="Z566" i="6" a="1"/>
  <c r="Z566" i="6" s="1"/>
  <c r="Y566" i="6" a="1"/>
  <c r="Y566" i="6" s="1"/>
  <c r="X566" i="6" a="1"/>
  <c r="X566" i="6" s="1"/>
  <c r="W566" i="6" a="1"/>
  <c r="W566" i="6" s="1"/>
  <c r="V566" i="6" a="1"/>
  <c r="V566" i="6" s="1"/>
  <c r="U566" i="6" a="1"/>
  <c r="U566" i="6" s="1"/>
  <c r="T566" i="6"/>
  <c r="T566" i="6" a="1"/>
  <c r="S566" i="6" a="1"/>
  <c r="S566" i="6" s="1"/>
  <c r="R566" i="6" a="1"/>
  <c r="R566" i="6" s="1"/>
  <c r="Q566" i="6" a="1"/>
  <c r="Q566" i="6" s="1"/>
  <c r="P566" i="6" a="1"/>
  <c r="P566" i="6" s="1"/>
  <c r="O566" i="6" a="1"/>
  <c r="O566" i="6" s="1"/>
  <c r="N566" i="6"/>
  <c r="N566" i="6" a="1"/>
  <c r="M566" i="6" a="1"/>
  <c r="M566" i="6" s="1"/>
  <c r="L566" i="6" a="1"/>
  <c r="L566" i="6" s="1"/>
  <c r="K566" i="6" a="1"/>
  <c r="K566" i="6" s="1"/>
  <c r="AI565" i="6" a="1"/>
  <c r="AI565" i="6" s="1"/>
  <c r="AH565" i="6" a="1"/>
  <c r="AH565" i="6" s="1"/>
  <c r="AG565" i="6" a="1"/>
  <c r="AG565" i="6" s="1"/>
  <c r="AF565" i="6"/>
  <c r="AF565" i="6" a="1"/>
  <c r="AE565" i="6" a="1"/>
  <c r="AE565" i="6" s="1"/>
  <c r="AD565" i="6" a="1"/>
  <c r="AD565" i="6" s="1"/>
  <c r="AC565" i="6" a="1"/>
  <c r="AC565" i="6" s="1"/>
  <c r="AB565" i="6" a="1"/>
  <c r="AB565" i="6" s="1"/>
  <c r="AA565" i="6" a="1"/>
  <c r="AA565" i="6" s="1"/>
  <c r="Z565" i="6" a="1"/>
  <c r="Z565" i="6" s="1"/>
  <c r="Y565" i="6" a="1"/>
  <c r="Y565" i="6" s="1"/>
  <c r="X565" i="6"/>
  <c r="X565" i="6" a="1"/>
  <c r="W565" i="6" a="1"/>
  <c r="W565" i="6" s="1"/>
  <c r="V565" i="6" a="1"/>
  <c r="V565" i="6" s="1"/>
  <c r="U565" i="6" a="1"/>
  <c r="U565" i="6" s="1"/>
  <c r="T565" i="6" a="1"/>
  <c r="T565" i="6" s="1"/>
  <c r="S565" i="6" a="1"/>
  <c r="S565" i="6" s="1"/>
  <c r="R565" i="6"/>
  <c r="R565" i="6" a="1"/>
  <c r="Q565" i="6" a="1"/>
  <c r="Q565" i="6" s="1"/>
  <c r="P565" i="6" a="1"/>
  <c r="P565" i="6" s="1"/>
  <c r="O565" i="6" a="1"/>
  <c r="O565" i="6" s="1"/>
  <c r="N565" i="6"/>
  <c r="N565" i="6" a="1"/>
  <c r="M565" i="6" a="1"/>
  <c r="M565" i="6" s="1"/>
  <c r="L565" i="6" a="1"/>
  <c r="L565" i="6" s="1"/>
  <c r="K565" i="6" a="1"/>
  <c r="K565" i="6" s="1"/>
  <c r="AI564" i="6" a="1"/>
  <c r="AI564" i="6" s="1"/>
  <c r="AH564" i="6"/>
  <c r="AH564" i="6" a="1"/>
  <c r="AG564" i="6" a="1"/>
  <c r="AG564" i="6" s="1"/>
  <c r="AF564" i="6" a="1"/>
  <c r="AF564" i="6" s="1"/>
  <c r="AE564" i="6" a="1"/>
  <c r="AE564" i="6" s="1"/>
  <c r="AD564" i="6" a="1"/>
  <c r="AD564" i="6" s="1"/>
  <c r="AC564" i="6" a="1"/>
  <c r="AC564" i="6" s="1"/>
  <c r="AB564" i="6"/>
  <c r="AB564" i="6" a="1"/>
  <c r="AA564" i="6" a="1"/>
  <c r="AA564" i="6" s="1"/>
  <c r="Z564" i="6" a="1"/>
  <c r="Z564" i="6" s="1"/>
  <c r="Y564" i="6" a="1"/>
  <c r="Y564" i="6" s="1"/>
  <c r="X564" i="6" a="1"/>
  <c r="X564" i="6" s="1"/>
  <c r="W564" i="6" a="1"/>
  <c r="W564" i="6" s="1"/>
  <c r="V564" i="6" a="1"/>
  <c r="V564" i="6" s="1"/>
  <c r="U564" i="6" a="1"/>
  <c r="U564" i="6" s="1"/>
  <c r="T564" i="6"/>
  <c r="T564" i="6" a="1"/>
  <c r="S564" i="6" a="1"/>
  <c r="S564" i="6" s="1"/>
  <c r="R564" i="6" a="1"/>
  <c r="R564" i="6" s="1"/>
  <c r="Q564" i="6" a="1"/>
  <c r="Q564" i="6" s="1"/>
  <c r="P564" i="6" a="1"/>
  <c r="P564" i="6" s="1"/>
  <c r="O564" i="6" a="1"/>
  <c r="O564" i="6" s="1"/>
  <c r="N564" i="6" a="1"/>
  <c r="N564" i="6" s="1"/>
  <c r="M564" i="6" a="1"/>
  <c r="M564" i="6" s="1"/>
  <c r="L564" i="6"/>
  <c r="L564" i="6" a="1"/>
  <c r="K564" i="6" a="1"/>
  <c r="K564" i="6" s="1"/>
  <c r="AI563" i="6" a="1"/>
  <c r="AI563" i="6" s="1"/>
  <c r="AH563" i="6"/>
  <c r="AH563" i="6" a="1"/>
  <c r="AG563" i="6" a="1"/>
  <c r="AG563" i="6" s="1"/>
  <c r="AF563" i="6" a="1"/>
  <c r="AF563" i="6" s="1"/>
  <c r="AE563" i="6" a="1"/>
  <c r="AE563" i="6" s="1"/>
  <c r="AD563" i="6" a="1"/>
  <c r="AD563" i="6" s="1"/>
  <c r="AC563" i="6" a="1"/>
  <c r="AC563" i="6" s="1"/>
  <c r="AB563" i="6" a="1"/>
  <c r="AB563" i="6" s="1"/>
  <c r="AA563" i="6" a="1"/>
  <c r="AA563" i="6" s="1"/>
  <c r="Z563" i="6"/>
  <c r="Z563" i="6" a="1"/>
  <c r="Y563" i="6" a="1"/>
  <c r="Y563" i="6" s="1"/>
  <c r="X563" i="6" a="1"/>
  <c r="X563" i="6" s="1"/>
  <c r="W563" i="6" a="1"/>
  <c r="W563" i="6" s="1"/>
  <c r="V563" i="6" a="1"/>
  <c r="V563" i="6" s="1"/>
  <c r="U563" i="6" a="1"/>
  <c r="U563" i="6" s="1"/>
  <c r="T563" i="6" a="1"/>
  <c r="T563" i="6" s="1"/>
  <c r="S563" i="6" a="1"/>
  <c r="S563" i="6" s="1"/>
  <c r="R563" i="6"/>
  <c r="R563" i="6" a="1"/>
  <c r="Q563" i="6" a="1"/>
  <c r="Q563" i="6" s="1"/>
  <c r="P563" i="6" a="1"/>
  <c r="P563" i="6" s="1"/>
  <c r="O563" i="6" a="1"/>
  <c r="O563" i="6" s="1"/>
  <c r="N563" i="6"/>
  <c r="N563" i="6" a="1"/>
  <c r="M563" i="6" a="1"/>
  <c r="M563" i="6" s="1"/>
  <c r="L563" i="6" a="1"/>
  <c r="L563" i="6" s="1"/>
  <c r="K563" i="6" a="1"/>
  <c r="K563" i="6" s="1"/>
  <c r="AI562" i="6" a="1"/>
  <c r="AI562" i="6" s="1"/>
  <c r="AH562" i="6"/>
  <c r="AH562" i="6" a="1"/>
  <c r="AG562" i="6" a="1"/>
  <c r="AG562" i="6" s="1"/>
  <c r="AF562" i="6" a="1"/>
  <c r="AF562" i="6" s="1"/>
  <c r="AE562" i="6" a="1"/>
  <c r="AE562" i="6" s="1"/>
  <c r="AD562" i="6" a="1"/>
  <c r="AD562" i="6" s="1"/>
  <c r="AC562" i="6" a="1"/>
  <c r="AC562" i="6" s="1"/>
  <c r="AB562" i="6"/>
  <c r="AB562" i="6" a="1"/>
  <c r="AA562" i="6" a="1"/>
  <c r="AA562" i="6" s="1"/>
  <c r="Z562" i="6" a="1"/>
  <c r="Z562" i="6" s="1"/>
  <c r="Y562" i="6" a="1"/>
  <c r="Y562" i="6" s="1"/>
  <c r="X562" i="6" a="1"/>
  <c r="X562" i="6" s="1"/>
  <c r="W562" i="6" a="1"/>
  <c r="W562" i="6" s="1"/>
  <c r="V562" i="6"/>
  <c r="V562" i="6" a="1"/>
  <c r="U562" i="6" a="1"/>
  <c r="U562" i="6" s="1"/>
  <c r="T562" i="6" a="1"/>
  <c r="T562" i="6" s="1"/>
  <c r="S562" i="6" a="1"/>
  <c r="S562" i="6" s="1"/>
  <c r="R562" i="6" a="1"/>
  <c r="R562" i="6" s="1"/>
  <c r="Q562" i="6" a="1"/>
  <c r="Q562" i="6" s="1"/>
  <c r="P562" i="6" a="1"/>
  <c r="P562" i="6" s="1"/>
  <c r="O562" i="6" a="1"/>
  <c r="O562" i="6" s="1"/>
  <c r="N562" i="6"/>
  <c r="N562" i="6" a="1"/>
  <c r="M562" i="6" a="1"/>
  <c r="M562" i="6" s="1"/>
  <c r="L562" i="6" a="1"/>
  <c r="L562" i="6" s="1"/>
  <c r="K562" i="6" a="1"/>
  <c r="K562" i="6" s="1"/>
  <c r="AI561" i="6" a="1"/>
  <c r="AI561" i="6" s="1"/>
  <c r="AH561" i="6" a="1"/>
  <c r="AH561" i="6" s="1"/>
  <c r="AG561" i="6" a="1"/>
  <c r="AG561" i="6" s="1"/>
  <c r="AF561" i="6"/>
  <c r="AF561" i="6" a="1"/>
  <c r="AE561" i="6" a="1"/>
  <c r="AE561" i="6" s="1"/>
  <c r="AD561" i="6" a="1"/>
  <c r="AD561" i="6" s="1"/>
  <c r="AC561" i="6" a="1"/>
  <c r="AC561" i="6" s="1"/>
  <c r="AB561" i="6" a="1"/>
  <c r="AB561" i="6" s="1"/>
  <c r="AA561" i="6" a="1"/>
  <c r="AA561" i="6" s="1"/>
  <c r="Z561" i="6"/>
  <c r="Z561" i="6" a="1"/>
  <c r="Y561" i="6" a="1"/>
  <c r="Y561" i="6" s="1"/>
  <c r="X561" i="6" a="1"/>
  <c r="X561" i="6" s="1"/>
  <c r="W561" i="6" a="1"/>
  <c r="W561" i="6" s="1"/>
  <c r="V561" i="6" a="1"/>
  <c r="V561" i="6" s="1"/>
  <c r="U561" i="6" a="1"/>
  <c r="U561" i="6" s="1"/>
  <c r="T561" i="6" a="1"/>
  <c r="T561" i="6" s="1"/>
  <c r="S561" i="6" a="1"/>
  <c r="S561" i="6" s="1"/>
  <c r="R561" i="6"/>
  <c r="R561" i="6" a="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c r="AB560" i="6" a="1"/>
  <c r="AA560" i="6" a="1"/>
  <c r="AA560" i="6" s="1"/>
  <c r="Z560" i="6" a="1"/>
  <c r="Z560" i="6" s="1"/>
  <c r="Y560" i="6" a="1"/>
  <c r="Y560" i="6" s="1"/>
  <c r="X560" i="6" a="1"/>
  <c r="X560" i="6" s="1"/>
  <c r="W560" i="6" a="1"/>
  <c r="W560" i="6" s="1"/>
  <c r="V560" i="6"/>
  <c r="V560" i="6" a="1"/>
  <c r="U560" i="6" a="1"/>
  <c r="U560" i="6" s="1"/>
  <c r="T560" i="6" a="1"/>
  <c r="T560" i="6" s="1"/>
  <c r="S560" i="6" a="1"/>
  <c r="S560" i="6" s="1"/>
  <c r="R560" i="6"/>
  <c r="R560" i="6" a="1"/>
  <c r="Q560" i="6" a="1"/>
  <c r="Q560" i="6" s="1"/>
  <c r="P560" i="6" a="1"/>
  <c r="P560" i="6" s="1"/>
  <c r="O560" i="6" a="1"/>
  <c r="O560" i="6" s="1"/>
  <c r="N560" i="6" a="1"/>
  <c r="N560" i="6" s="1"/>
  <c r="M560" i="6" a="1"/>
  <c r="M560" i="6" s="1"/>
  <c r="L560" i="6"/>
  <c r="L560" i="6" a="1"/>
  <c r="K560" i="6" a="1"/>
  <c r="K560" i="6" s="1"/>
  <c r="AI559" i="6" a="1"/>
  <c r="AI559" i="6" s="1"/>
  <c r="AH559" i="6"/>
  <c r="AH559" i="6" a="1"/>
  <c r="AG559" i="6" a="1"/>
  <c r="AG559" i="6" s="1"/>
  <c r="AF559" i="6" a="1"/>
  <c r="AF559" i="6" s="1"/>
  <c r="AE559" i="6" a="1"/>
  <c r="AE559" i="6" s="1"/>
  <c r="AD559" i="6"/>
  <c r="AD559" i="6" a="1"/>
  <c r="AC559" i="6" a="1"/>
  <c r="AC559" i="6" s="1"/>
  <c r="AB559" i="6" a="1"/>
  <c r="AB559" i="6" s="1"/>
  <c r="AA559" i="6" a="1"/>
  <c r="AA559" i="6" s="1"/>
  <c r="Z559" i="6" a="1"/>
  <c r="Z559" i="6" s="1"/>
  <c r="Y559" i="6" a="1"/>
  <c r="Y559" i="6" s="1"/>
  <c r="X559" i="6"/>
  <c r="X559" i="6" a="1"/>
  <c r="W559" i="6" a="1"/>
  <c r="W559" i="6" s="1"/>
  <c r="V559" i="6" a="1"/>
  <c r="V559" i="6" s="1"/>
  <c r="U559" i="6" a="1"/>
  <c r="U559" i="6" s="1"/>
  <c r="T559" i="6" a="1"/>
  <c r="T559" i="6" s="1"/>
  <c r="S559" i="6" a="1"/>
  <c r="S559" i="6" s="1"/>
  <c r="R559" i="6"/>
  <c r="R559" i="6" a="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c r="AB558" i="6" a="1"/>
  <c r="AA558" i="6" a="1"/>
  <c r="AA558" i="6" s="1"/>
  <c r="Z558" i="6" a="1"/>
  <c r="Z558" i="6" s="1"/>
  <c r="Y558" i="6" a="1"/>
  <c r="Y558" i="6" s="1"/>
  <c r="X558" i="6" a="1"/>
  <c r="X558" i="6" s="1"/>
  <c r="W558" i="6" a="1"/>
  <c r="W558" i="6" s="1"/>
  <c r="V558" i="6" a="1"/>
  <c r="V558" i="6" s="1"/>
  <c r="U558" i="6" a="1"/>
  <c r="U558" i="6" s="1"/>
  <c r="T558" i="6"/>
  <c r="T558" i="6" a="1"/>
  <c r="S558" i="6" a="1"/>
  <c r="S558" i="6" s="1"/>
  <c r="R558" i="6" a="1"/>
  <c r="R558" i="6" s="1"/>
  <c r="Q558" i="6" a="1"/>
  <c r="Q558" i="6" s="1"/>
  <c r="P558" i="6" a="1"/>
  <c r="P558" i="6" s="1"/>
  <c r="O558" i="6" a="1"/>
  <c r="O558" i="6" s="1"/>
  <c r="N558" i="6"/>
  <c r="N558" i="6" a="1"/>
  <c r="M558" i="6" a="1"/>
  <c r="M558" i="6" s="1"/>
  <c r="L558" i="6" a="1"/>
  <c r="L558" i="6" s="1"/>
  <c r="K558" i="6" a="1"/>
  <c r="K558" i="6" s="1"/>
  <c r="AI557" i="6" a="1"/>
  <c r="AI557" i="6" s="1"/>
  <c r="AH557" i="6" a="1"/>
  <c r="AH557" i="6" s="1"/>
  <c r="AG557" i="6" a="1"/>
  <c r="AG557" i="6" s="1"/>
  <c r="AF557" i="6"/>
  <c r="AF557" i="6" a="1"/>
  <c r="AE557" i="6" a="1"/>
  <c r="AE557" i="6" s="1"/>
  <c r="AD557" i="6" a="1"/>
  <c r="AD557" i="6" s="1"/>
  <c r="AC557" i="6" a="1"/>
  <c r="AC557" i="6" s="1"/>
  <c r="AB557" i="6" a="1"/>
  <c r="AB557" i="6" s="1"/>
  <c r="AA557" i="6" a="1"/>
  <c r="AA557" i="6" s="1"/>
  <c r="Z557" i="6"/>
  <c r="Z557" i="6" a="1"/>
  <c r="Y557" i="6" a="1"/>
  <c r="Y557" i="6" s="1"/>
  <c r="X557" i="6" a="1"/>
  <c r="X557" i="6" s="1"/>
  <c r="W557" i="6" a="1"/>
  <c r="W557" i="6" s="1"/>
  <c r="V557" i="6"/>
  <c r="V557" i="6" a="1"/>
  <c r="U557" i="6" a="1"/>
  <c r="U557" i="6" s="1"/>
  <c r="T557" i="6" a="1"/>
  <c r="T557" i="6" s="1"/>
  <c r="S557" i="6" a="1"/>
  <c r="S557" i="6" s="1"/>
  <c r="R557" i="6" a="1"/>
  <c r="R557" i="6" s="1"/>
  <c r="Q557" i="6" a="1"/>
  <c r="Q557" i="6" s="1"/>
  <c r="P557" i="6"/>
  <c r="P557" i="6" a="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c r="AD556" i="6" a="1"/>
  <c r="AC556" i="6" a="1"/>
  <c r="AC556" i="6" s="1"/>
  <c r="AB556" i="6" a="1"/>
  <c r="AB556" i="6" s="1"/>
  <c r="AA556" i="6" a="1"/>
  <c r="AA556" i="6" s="1"/>
  <c r="Z556" i="6" a="1"/>
  <c r="Z556" i="6" s="1"/>
  <c r="Y556" i="6" a="1"/>
  <c r="Y556" i="6" s="1"/>
  <c r="X556" i="6" a="1"/>
  <c r="X556" i="6" s="1"/>
  <c r="W556" i="6" a="1"/>
  <c r="W556" i="6" s="1"/>
  <c r="V556" i="6"/>
  <c r="V556" i="6" a="1"/>
  <c r="U556" i="6" a="1"/>
  <c r="U556" i="6" s="1"/>
  <c r="T556" i="6" a="1"/>
  <c r="T556" i="6" s="1"/>
  <c r="S556" i="6" a="1"/>
  <c r="S556" i="6" s="1"/>
  <c r="R556" i="6" a="1"/>
  <c r="R556" i="6" s="1"/>
  <c r="Q556" i="6" a="1"/>
  <c r="Q556" i="6" s="1"/>
  <c r="P556" i="6" a="1"/>
  <c r="P556" i="6" s="1"/>
  <c r="O556" i="6" a="1"/>
  <c r="O556" i="6" s="1"/>
  <c r="N556" i="6"/>
  <c r="N556" i="6" a="1"/>
  <c r="M556" i="6" a="1"/>
  <c r="M556" i="6" s="1"/>
  <c r="L556" i="6" a="1"/>
  <c r="L556" i="6" s="1"/>
  <c r="K556" i="6" a="1"/>
  <c r="K556" i="6" s="1"/>
  <c r="AI555" i="6" a="1"/>
  <c r="AI555" i="6" s="1"/>
  <c r="AH555" i="6" a="1"/>
  <c r="AH555" i="6" s="1"/>
  <c r="AG555" i="6" a="1"/>
  <c r="AG555" i="6" s="1"/>
  <c r="AF555" i="6"/>
  <c r="AF555" i="6" a="1"/>
  <c r="AE555" i="6" a="1"/>
  <c r="AE555" i="6" s="1"/>
  <c r="AD555" i="6" a="1"/>
  <c r="AD555" i="6" s="1"/>
  <c r="AC555" i="6" a="1"/>
  <c r="AC555" i="6" s="1"/>
  <c r="AB555" i="6" a="1"/>
  <c r="AB555" i="6" s="1"/>
  <c r="AA555" i="6" a="1"/>
  <c r="AA555" i="6" s="1"/>
  <c r="Z555" i="6" a="1"/>
  <c r="Z555" i="6" s="1"/>
  <c r="Y555" i="6" a="1"/>
  <c r="Y555" i="6" s="1"/>
  <c r="X555" i="6"/>
  <c r="X555" i="6" a="1"/>
  <c r="W555" i="6" a="1"/>
  <c r="W555" i="6" s="1"/>
  <c r="V555" i="6" a="1"/>
  <c r="V555" i="6" s="1"/>
  <c r="U555" i="6" a="1"/>
  <c r="U555" i="6" s="1"/>
  <c r="T555" i="6" a="1"/>
  <c r="T555" i="6" s="1"/>
  <c r="S555" i="6" a="1"/>
  <c r="S555" i="6" s="1"/>
  <c r="R555" i="6" a="1"/>
  <c r="R555" i="6" s="1"/>
  <c r="Q555" i="6" a="1"/>
  <c r="Q555" i="6" s="1"/>
  <c r="P555" i="6"/>
  <c r="P555" i="6" a="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c r="AD554" i="6" a="1"/>
  <c r="AC554" i="6" a="1"/>
  <c r="AC554" i="6" s="1"/>
  <c r="AB554" i="6" a="1"/>
  <c r="AB554" i="6" s="1"/>
  <c r="AA554" i="6" a="1"/>
  <c r="AA554" i="6" s="1"/>
  <c r="Z554" i="6"/>
  <c r="Z554" i="6" a="1"/>
  <c r="Y554" i="6" a="1"/>
  <c r="Y554" i="6" s="1"/>
  <c r="X554" i="6" a="1"/>
  <c r="X554" i="6" s="1"/>
  <c r="W554" i="6" a="1"/>
  <c r="W554" i="6" s="1"/>
  <c r="V554" i="6" a="1"/>
  <c r="V554" i="6" s="1"/>
  <c r="U554" i="6" a="1"/>
  <c r="U554" i="6" s="1"/>
  <c r="T554" i="6"/>
  <c r="T554" i="6" a="1"/>
  <c r="S554" i="6" a="1"/>
  <c r="S554" i="6" s="1"/>
  <c r="R554" i="6" a="1"/>
  <c r="R554" i="6" s="1"/>
  <c r="Q554" i="6" a="1"/>
  <c r="Q554" i="6" s="1"/>
  <c r="P554" i="6" a="1"/>
  <c r="P554" i="6" s="1"/>
  <c r="O554" i="6" a="1"/>
  <c r="O554" i="6" s="1"/>
  <c r="N554" i="6" a="1"/>
  <c r="N554" i="6" s="1"/>
  <c r="M554" i="6" a="1"/>
  <c r="M554" i="6" s="1"/>
  <c r="L554" i="6"/>
  <c r="L554" i="6" a="1"/>
  <c r="K554" i="6" a="1"/>
  <c r="K554" i="6" s="1"/>
  <c r="AI553" i="6" a="1"/>
  <c r="AI553" i="6" s="1"/>
  <c r="AH553" i="6"/>
  <c r="AH553" i="6" a="1"/>
  <c r="AG553" i="6" a="1"/>
  <c r="AG553" i="6" s="1"/>
  <c r="AF553" i="6" a="1"/>
  <c r="AF553" i="6" s="1"/>
  <c r="AE553" i="6" a="1"/>
  <c r="AE553" i="6" s="1"/>
  <c r="AD553" i="6"/>
  <c r="AD553" i="6" a="1"/>
  <c r="AC553" i="6" a="1"/>
  <c r="AC553" i="6" s="1"/>
  <c r="AB553" i="6" a="1"/>
  <c r="AB553" i="6" s="1"/>
  <c r="AA553" i="6" a="1"/>
  <c r="AA553" i="6" s="1"/>
  <c r="Z553" i="6" a="1"/>
  <c r="Z553" i="6" s="1"/>
  <c r="Y553" i="6" a="1"/>
  <c r="Y553" i="6" s="1"/>
  <c r="X553" i="6"/>
  <c r="X553" i="6" a="1"/>
  <c r="W553" i="6" a="1"/>
  <c r="W553" i="6" s="1"/>
  <c r="V553" i="6" a="1"/>
  <c r="V553" i="6" s="1"/>
  <c r="U553" i="6" a="1"/>
  <c r="U553" i="6" s="1"/>
  <c r="T553" i="6" a="1"/>
  <c r="T553" i="6" s="1"/>
  <c r="S553" i="6" a="1"/>
  <c r="S553" i="6" s="1"/>
  <c r="R553" i="6" a="1"/>
  <c r="R553" i="6" s="1"/>
  <c r="Q553" i="6" a="1"/>
  <c r="Q553" i="6" s="1"/>
  <c r="P553" i="6"/>
  <c r="P553" i="6" a="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c r="AD552" i="6" a="1"/>
  <c r="AC552" i="6" a="1"/>
  <c r="AC552" i="6" s="1"/>
  <c r="AB552" i="6" a="1"/>
  <c r="AB552" i="6" s="1"/>
  <c r="AA552" i="6" a="1"/>
  <c r="AA552" i="6" s="1"/>
  <c r="Z552" i="6"/>
  <c r="Z552" i="6" a="1"/>
  <c r="Y552" i="6" a="1"/>
  <c r="Y552" i="6" s="1"/>
  <c r="X552" i="6" a="1"/>
  <c r="X552" i="6" s="1"/>
  <c r="W552" i="6" a="1"/>
  <c r="W552" i="6" s="1"/>
  <c r="V552" i="6" a="1"/>
  <c r="V552" i="6" s="1"/>
  <c r="U552" i="6" a="1"/>
  <c r="U552" i="6" s="1"/>
  <c r="T552" i="6"/>
  <c r="T552" i="6" a="1"/>
  <c r="S552" i="6" a="1"/>
  <c r="S552" i="6" s="1"/>
  <c r="R552" i="6" a="1"/>
  <c r="R552" i="6" s="1"/>
  <c r="Q552" i="6" a="1"/>
  <c r="Q552" i="6" s="1"/>
  <c r="P552" i="6" a="1"/>
  <c r="P552" i="6" s="1"/>
  <c r="O552" i="6" a="1"/>
  <c r="O552" i="6" s="1"/>
  <c r="N552" i="6"/>
  <c r="N552" i="6" a="1"/>
  <c r="M552" i="6" a="1"/>
  <c r="M552" i="6" s="1"/>
  <c r="L552" i="6" a="1"/>
  <c r="L552" i="6" s="1"/>
  <c r="K552" i="6" a="1"/>
  <c r="K552" i="6" s="1"/>
  <c r="AI551" i="6" a="1"/>
  <c r="AI551" i="6" s="1"/>
  <c r="AH551" i="6" a="1"/>
  <c r="AH551" i="6" s="1"/>
  <c r="AG551" i="6" a="1"/>
  <c r="AG551" i="6" s="1"/>
  <c r="AF551" i="6"/>
  <c r="AF551" i="6" a="1"/>
  <c r="AE551" i="6" a="1"/>
  <c r="AE551" i="6" s="1"/>
  <c r="AD551" i="6" a="1"/>
  <c r="AD551" i="6" s="1"/>
  <c r="AC551" i="6" a="1"/>
  <c r="AC551" i="6" s="1"/>
  <c r="AB551" i="6" a="1"/>
  <c r="AB551" i="6" s="1"/>
  <c r="AA551" i="6" a="1"/>
  <c r="AA551" i="6" s="1"/>
  <c r="Z551" i="6"/>
  <c r="Z551" i="6" a="1"/>
  <c r="Y551" i="6" a="1"/>
  <c r="Y551" i="6" s="1"/>
  <c r="X551" i="6" a="1"/>
  <c r="X551" i="6" s="1"/>
  <c r="W551" i="6" a="1"/>
  <c r="W551" i="6" s="1"/>
  <c r="V551" i="6"/>
  <c r="V551" i="6" a="1"/>
  <c r="U551" i="6" a="1"/>
  <c r="U551" i="6" s="1"/>
  <c r="T551" i="6" a="1"/>
  <c r="T551" i="6" s="1"/>
  <c r="S551" i="6" a="1"/>
  <c r="S551" i="6" s="1"/>
  <c r="R551" i="6" a="1"/>
  <c r="R551" i="6" s="1"/>
  <c r="Q551" i="6" a="1"/>
  <c r="Q551" i="6" s="1"/>
  <c r="P551" i="6"/>
  <c r="P551" i="6" a="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c r="AD550" i="6" a="1"/>
  <c r="AC550" i="6" a="1"/>
  <c r="AC550" i="6" s="1"/>
  <c r="AB550" i="6" a="1"/>
  <c r="AB550" i="6" s="1"/>
  <c r="AA550" i="6" a="1"/>
  <c r="AA550" i="6" s="1"/>
  <c r="Z550" i="6" a="1"/>
  <c r="Z550" i="6" s="1"/>
  <c r="Y550" i="6" a="1"/>
  <c r="Y550" i="6" s="1"/>
  <c r="X550" i="6" a="1"/>
  <c r="X550" i="6" s="1"/>
  <c r="W550" i="6" a="1"/>
  <c r="W550" i="6" s="1"/>
  <c r="V550" i="6"/>
  <c r="V550" i="6" a="1"/>
  <c r="U550" i="6" a="1"/>
  <c r="U550" i="6" s="1"/>
  <c r="T550" i="6" a="1"/>
  <c r="T550" i="6" s="1"/>
  <c r="S550" i="6" a="1"/>
  <c r="S550" i="6" s="1"/>
  <c r="R550" i="6"/>
  <c r="R550" i="6" a="1"/>
  <c r="Q550" i="6" a="1"/>
  <c r="Q550" i="6" s="1"/>
  <c r="P550" i="6" a="1"/>
  <c r="P550" i="6" s="1"/>
  <c r="O550" i="6" a="1"/>
  <c r="O550" i="6" s="1"/>
  <c r="N550" i="6" a="1"/>
  <c r="N550" i="6" s="1"/>
  <c r="M550" i="6" a="1"/>
  <c r="M550" i="6" s="1"/>
  <c r="L550" i="6"/>
  <c r="L550" i="6" a="1"/>
  <c r="K550" i="6" a="1"/>
  <c r="K550" i="6" s="1"/>
  <c r="AI549" i="6" a="1"/>
  <c r="AI549" i="6" s="1"/>
  <c r="AH549" i="6"/>
  <c r="AH549" i="6" a="1"/>
  <c r="AG549" i="6" a="1"/>
  <c r="AG549" i="6" s="1"/>
  <c r="AF549" i="6" a="1"/>
  <c r="AF549" i="6" s="1"/>
  <c r="AE549" i="6" a="1"/>
  <c r="AE549" i="6" s="1"/>
  <c r="AD549" i="6"/>
  <c r="AD549" i="6" a="1"/>
  <c r="AC549" i="6" a="1"/>
  <c r="AC549" i="6" s="1"/>
  <c r="AB549" i="6" a="1"/>
  <c r="AB549" i="6" s="1"/>
  <c r="AA549" i="6" a="1"/>
  <c r="AA549" i="6" s="1"/>
  <c r="Z549" i="6" a="1"/>
  <c r="Z549" i="6" s="1"/>
  <c r="Y549" i="6" a="1"/>
  <c r="Y549" i="6" s="1"/>
  <c r="X549" i="6"/>
  <c r="X549" i="6" a="1"/>
  <c r="W549" i="6" a="1"/>
  <c r="W549" i="6" s="1"/>
  <c r="V549" i="6" a="1"/>
  <c r="V549" i="6" s="1"/>
  <c r="U549" i="6" a="1"/>
  <c r="U549" i="6" s="1"/>
  <c r="T549" i="6" a="1"/>
  <c r="T549" i="6" s="1"/>
  <c r="S549" i="6" a="1"/>
  <c r="S549" i="6" s="1"/>
  <c r="R549" i="6"/>
  <c r="R549" i="6" a="1"/>
  <c r="Q549" i="6" a="1"/>
  <c r="Q549" i="6" s="1"/>
  <c r="P549" i="6" a="1"/>
  <c r="P549" i="6" s="1"/>
  <c r="O549" i="6" a="1"/>
  <c r="O549" i="6" s="1"/>
  <c r="N549" i="6"/>
  <c r="N549" i="6" a="1"/>
  <c r="M549" i="6" a="1"/>
  <c r="M549" i="6" s="1"/>
  <c r="L549" i="6" a="1"/>
  <c r="L549" i="6" s="1"/>
  <c r="K549" i="6" a="1"/>
  <c r="K549" i="6" s="1"/>
  <c r="AI548" i="6" a="1"/>
  <c r="AI548" i="6" s="1"/>
  <c r="AH548" i="6"/>
  <c r="AH548" i="6" a="1"/>
  <c r="AG548" i="6" a="1"/>
  <c r="AG548" i="6" s="1"/>
  <c r="AF548" i="6" a="1"/>
  <c r="AF548" i="6" s="1"/>
  <c r="AE548" i="6" a="1"/>
  <c r="AE548" i="6" s="1"/>
  <c r="AD548" i="6" a="1"/>
  <c r="AD548" i="6" s="1"/>
  <c r="AC548" i="6" a="1"/>
  <c r="AC548" i="6" s="1"/>
  <c r="AB548" i="6"/>
  <c r="AB548" i="6" a="1"/>
  <c r="AA548" i="6" a="1"/>
  <c r="AA548" i="6" s="1"/>
  <c r="Z548" i="6" a="1"/>
  <c r="Z548" i="6" s="1"/>
  <c r="Y548" i="6" a="1"/>
  <c r="Y548" i="6" s="1"/>
  <c r="X548" i="6" a="1"/>
  <c r="X548" i="6" s="1"/>
  <c r="W548" i="6" a="1"/>
  <c r="W548" i="6" s="1"/>
  <c r="V548" i="6" a="1"/>
  <c r="V548" i="6" s="1"/>
  <c r="U548" i="6" a="1"/>
  <c r="U548" i="6" s="1"/>
  <c r="T548" i="6"/>
  <c r="T548" i="6" a="1"/>
  <c r="S548" i="6" a="1"/>
  <c r="S548" i="6" s="1"/>
  <c r="R548" i="6" a="1"/>
  <c r="R548" i="6" s="1"/>
  <c r="Q548" i="6" a="1"/>
  <c r="Q548" i="6" s="1"/>
  <c r="P548" i="6" a="1"/>
  <c r="P548" i="6" s="1"/>
  <c r="O548" i="6" a="1"/>
  <c r="O548" i="6" s="1"/>
  <c r="N548" i="6" a="1"/>
  <c r="N548" i="6" s="1"/>
  <c r="M548" i="6" a="1"/>
  <c r="M548" i="6" s="1"/>
  <c r="L548" i="6"/>
  <c r="L548" i="6" a="1"/>
  <c r="K548" i="6" a="1"/>
  <c r="K548" i="6" s="1"/>
  <c r="AI547" i="6" a="1"/>
  <c r="AI547" i="6" s="1"/>
  <c r="AH547" i="6"/>
  <c r="AH547" i="6" a="1"/>
  <c r="AG547" i="6" a="1"/>
  <c r="AG547" i="6" s="1"/>
  <c r="AF547" i="6" a="1"/>
  <c r="AF547" i="6" s="1"/>
  <c r="AE547" i="6" a="1"/>
  <c r="AE547" i="6" s="1"/>
  <c r="AD547" i="6" a="1"/>
  <c r="AD547" i="6" s="1"/>
  <c r="AC547" i="6" a="1"/>
  <c r="AC547" i="6" s="1"/>
  <c r="AB547" i="6" a="1"/>
  <c r="AB547" i="6" s="1"/>
  <c r="AA547" i="6" a="1"/>
  <c r="AA547" i="6" s="1"/>
  <c r="Z547" i="6"/>
  <c r="Z547" i="6" a="1"/>
  <c r="Y547" i="6" a="1"/>
  <c r="Y547" i="6" s="1"/>
  <c r="X547" i="6" a="1"/>
  <c r="X547" i="6" s="1"/>
  <c r="W547" i="6" a="1"/>
  <c r="W547" i="6" s="1"/>
  <c r="V547" i="6" a="1"/>
  <c r="V547" i="6" s="1"/>
  <c r="U547" i="6" a="1"/>
  <c r="U547" i="6" s="1"/>
  <c r="T547" i="6" a="1"/>
  <c r="T547" i="6" s="1"/>
  <c r="S547" i="6" a="1"/>
  <c r="S547" i="6" s="1"/>
  <c r="R547" i="6"/>
  <c r="R547" i="6" a="1"/>
  <c r="Q547" i="6" a="1"/>
  <c r="Q547" i="6" s="1"/>
  <c r="P547" i="6" a="1"/>
  <c r="P547" i="6" s="1"/>
  <c r="O547" i="6" a="1"/>
  <c r="O547" i="6" s="1"/>
  <c r="N547" i="6"/>
  <c r="N547" i="6" a="1"/>
  <c r="M547" i="6" a="1"/>
  <c r="M547" i="6" s="1"/>
  <c r="L547" i="6" a="1"/>
  <c r="L547" i="6" s="1"/>
  <c r="K547" i="6" a="1"/>
  <c r="K547" i="6" s="1"/>
  <c r="AI546" i="6" a="1"/>
  <c r="AI546" i="6" s="1"/>
  <c r="AH546" i="6"/>
  <c r="AH546" i="6" a="1"/>
  <c r="AG546" i="6" a="1"/>
  <c r="AG546" i="6" s="1"/>
  <c r="AF546" i="6" a="1"/>
  <c r="AF546" i="6" s="1"/>
  <c r="AE546" i="6" a="1"/>
  <c r="AE546" i="6" s="1"/>
  <c r="AD546" i="6" a="1"/>
  <c r="AD546" i="6" s="1"/>
  <c r="AC546" i="6" a="1"/>
  <c r="AC546" i="6" s="1"/>
  <c r="AB546" i="6"/>
  <c r="AB546" i="6" a="1"/>
  <c r="AA546" i="6" a="1"/>
  <c r="AA546" i="6" s="1"/>
  <c r="Z546" i="6" a="1"/>
  <c r="Z546" i="6" s="1"/>
  <c r="Y546" i="6" a="1"/>
  <c r="Y546" i="6" s="1"/>
  <c r="X546" i="6" a="1"/>
  <c r="X546" i="6" s="1"/>
  <c r="W546" i="6" a="1"/>
  <c r="W546" i="6" s="1"/>
  <c r="V546" i="6"/>
  <c r="V546" i="6" a="1"/>
  <c r="U546" i="6" a="1"/>
  <c r="U546" i="6" s="1"/>
  <c r="T546" i="6" a="1"/>
  <c r="T546" i="6" s="1"/>
  <c r="S546" i="6" a="1"/>
  <c r="S546" i="6" s="1"/>
  <c r="R546" i="6" a="1"/>
  <c r="R546" i="6" s="1"/>
  <c r="Q546" i="6" a="1"/>
  <c r="Q546" i="6" s="1"/>
  <c r="P546" i="6" a="1"/>
  <c r="P546" i="6" s="1"/>
  <c r="O546" i="6" a="1"/>
  <c r="O546" i="6" s="1"/>
  <c r="N546" i="6"/>
  <c r="N546" i="6" a="1"/>
  <c r="M546" i="6" a="1"/>
  <c r="M546" i="6" s="1"/>
  <c r="L546" i="6" a="1"/>
  <c r="L546" i="6" s="1"/>
  <c r="K546" i="6" a="1"/>
  <c r="K546" i="6" s="1"/>
  <c r="AI545" i="6" a="1"/>
  <c r="AI545" i="6" s="1"/>
  <c r="AH545" i="6" a="1"/>
  <c r="AH545" i="6" s="1"/>
  <c r="AG545" i="6" a="1"/>
  <c r="AG545" i="6" s="1"/>
  <c r="AF545" i="6"/>
  <c r="AF545" i="6" a="1"/>
  <c r="AE545" i="6" a="1"/>
  <c r="AE545" i="6" s="1"/>
  <c r="AD545" i="6" a="1"/>
  <c r="AD545" i="6" s="1"/>
  <c r="AC545" i="6" a="1"/>
  <c r="AC545" i="6" s="1"/>
  <c r="AB545" i="6" a="1"/>
  <c r="AB545" i="6" s="1"/>
  <c r="AA545" i="6" a="1"/>
  <c r="AA545" i="6" s="1"/>
  <c r="Z545" i="6"/>
  <c r="Z545" i="6" a="1"/>
  <c r="Y545" i="6" a="1"/>
  <c r="Y545" i="6" s="1"/>
  <c r="X545" i="6" a="1"/>
  <c r="X545" i="6" s="1"/>
  <c r="W545" i="6" a="1"/>
  <c r="W545" i="6" s="1"/>
  <c r="V545" i="6" a="1"/>
  <c r="V545" i="6" s="1"/>
  <c r="U545" i="6" a="1"/>
  <c r="U545" i="6" s="1"/>
  <c r="T545" i="6" a="1"/>
  <c r="T545" i="6" s="1"/>
  <c r="S545" i="6" a="1"/>
  <c r="S545" i="6" s="1"/>
  <c r="R545" i="6"/>
  <c r="R545" i="6" a="1"/>
  <c r="Q545" i="6" a="1"/>
  <c r="Q545" i="6" s="1"/>
  <c r="P545" i="6" a="1"/>
  <c r="P545" i="6" s="1"/>
  <c r="O545" i="6" a="1"/>
  <c r="O545" i="6" s="1"/>
  <c r="N545" i="6" a="1"/>
  <c r="N545" i="6" s="1"/>
  <c r="M545" i="6" a="1"/>
  <c r="M545" i="6" s="1"/>
  <c r="L545" i="6" a="1"/>
  <c r="L545" i="6" s="1"/>
  <c r="K545" i="6" a="1"/>
  <c r="K545" i="6" s="1"/>
  <c r="AI544" i="6" a="1"/>
  <c r="AI544" i="6" s="1"/>
  <c r="AH544" i="6" a="1"/>
  <c r="AH544" i="6" s="1"/>
  <c r="AG544" i="6" a="1"/>
  <c r="AG544" i="6" s="1"/>
  <c r="AF544" i="6" a="1"/>
  <c r="AF544" i="6" s="1"/>
  <c r="AE544" i="6" a="1"/>
  <c r="AE544" i="6" s="1"/>
  <c r="AD544" i="6" a="1"/>
  <c r="AD544" i="6" s="1"/>
  <c r="AC544" i="6" a="1"/>
  <c r="AC544" i="6" s="1"/>
  <c r="AB544" i="6"/>
  <c r="AB544" i="6" a="1"/>
  <c r="AA544" i="6" a="1"/>
  <c r="AA544" i="6" s="1"/>
  <c r="Z544" i="6" a="1"/>
  <c r="Z544" i="6" s="1"/>
  <c r="Y544" i="6" a="1"/>
  <c r="Y544" i="6" s="1"/>
  <c r="X544" i="6" a="1"/>
  <c r="X544" i="6" s="1"/>
  <c r="W544" i="6" a="1"/>
  <c r="W544" i="6" s="1"/>
  <c r="V544" i="6"/>
  <c r="V544" i="6" a="1"/>
  <c r="U544" i="6" a="1"/>
  <c r="U544" i="6" s="1"/>
  <c r="T544" i="6" a="1"/>
  <c r="T544" i="6" s="1"/>
  <c r="S544" i="6" a="1"/>
  <c r="S544" i="6" s="1"/>
  <c r="R544" i="6"/>
  <c r="R544" i="6" a="1"/>
  <c r="Q544" i="6" a="1"/>
  <c r="Q544" i="6" s="1"/>
  <c r="P544" i="6" a="1"/>
  <c r="P544" i="6" s="1"/>
  <c r="O544" i="6" a="1"/>
  <c r="O544" i="6" s="1"/>
  <c r="N544" i="6" a="1"/>
  <c r="N544" i="6" s="1"/>
  <c r="M544" i="6" a="1"/>
  <c r="M544" i="6" s="1"/>
  <c r="L544" i="6"/>
  <c r="L544" i="6" a="1"/>
  <c r="K544" i="6" a="1"/>
  <c r="K544" i="6" s="1"/>
  <c r="AI543" i="6" a="1"/>
  <c r="AI543" i="6" s="1"/>
  <c r="AH543" i="6"/>
  <c r="AH543" i="6" a="1"/>
  <c r="AG543" i="6" a="1"/>
  <c r="AG543" i="6" s="1"/>
  <c r="AF543" i="6" a="1"/>
  <c r="AF543" i="6" s="1"/>
  <c r="AE543" i="6" a="1"/>
  <c r="AE543" i="6" s="1"/>
  <c r="AD543" i="6"/>
  <c r="AD543" i="6" a="1"/>
  <c r="AC543" i="6" a="1"/>
  <c r="AC543" i="6" s="1"/>
  <c r="AB543" i="6" a="1"/>
  <c r="AB543" i="6" s="1"/>
  <c r="AA543" i="6" a="1"/>
  <c r="AA543" i="6" s="1"/>
  <c r="Z543" i="6" a="1"/>
  <c r="Z543" i="6" s="1"/>
  <c r="Y543" i="6" a="1"/>
  <c r="Y543" i="6" s="1"/>
  <c r="X543" i="6"/>
  <c r="X543" i="6" a="1"/>
  <c r="W543" i="6" a="1"/>
  <c r="W543" i="6" s="1"/>
  <c r="V543" i="6" a="1"/>
  <c r="V543" i="6" s="1"/>
  <c r="U543" i="6" a="1"/>
  <c r="U543" i="6" s="1"/>
  <c r="T543" i="6" a="1"/>
  <c r="T543" i="6" s="1"/>
  <c r="S543" i="6" a="1"/>
  <c r="S543" i="6" s="1"/>
  <c r="R543" i="6"/>
  <c r="R543" i="6" a="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a="1"/>
  <c r="AE542" i="6" s="1"/>
  <c r="AD542" i="6" a="1"/>
  <c r="AD542" i="6" s="1"/>
  <c r="AC542" i="6" a="1"/>
  <c r="AC542" i="6" s="1"/>
  <c r="AB542" i="6"/>
  <c r="AB542" i="6" a="1"/>
  <c r="AA542" i="6" a="1"/>
  <c r="AA542" i="6" s="1"/>
  <c r="Z542" i="6" a="1"/>
  <c r="Z542" i="6" s="1"/>
  <c r="Y542" i="6" a="1"/>
  <c r="Y542" i="6" s="1"/>
  <c r="X542" i="6" a="1"/>
  <c r="X542" i="6" s="1"/>
  <c r="W542" i="6" a="1"/>
  <c r="W542" i="6" s="1"/>
  <c r="V542" i="6" a="1"/>
  <c r="V542" i="6" s="1"/>
  <c r="U542" i="6" a="1"/>
  <c r="U542" i="6" s="1"/>
  <c r="T542" i="6"/>
  <c r="T542" i="6" a="1"/>
  <c r="S542" i="6" a="1"/>
  <c r="S542" i="6" s="1"/>
  <c r="R542" i="6" a="1"/>
  <c r="R542" i="6" s="1"/>
  <c r="Q542" i="6" a="1"/>
  <c r="Q542" i="6" s="1"/>
  <c r="P542" i="6" a="1"/>
  <c r="P542" i="6" s="1"/>
  <c r="O542" i="6" a="1"/>
  <c r="O542" i="6" s="1"/>
  <c r="N542" i="6"/>
  <c r="N542" i="6" a="1"/>
  <c r="M542" i="6" a="1"/>
  <c r="M542" i="6" s="1"/>
  <c r="L542" i="6" a="1"/>
  <c r="L542" i="6" s="1"/>
  <c r="K542" i="6" a="1"/>
  <c r="K542" i="6" s="1"/>
  <c r="AI541" i="6" a="1"/>
  <c r="AI541" i="6" s="1"/>
  <c r="AH541" i="6" a="1"/>
  <c r="AH541" i="6" s="1"/>
  <c r="AG541" i="6" a="1"/>
  <c r="AG541" i="6" s="1"/>
  <c r="AF541" i="6"/>
  <c r="AF541" i="6" a="1"/>
  <c r="AE541" i="6" a="1"/>
  <c r="AE541" i="6" s="1"/>
  <c r="AD541" i="6" a="1"/>
  <c r="AD541" i="6" s="1"/>
  <c r="AC541" i="6" a="1"/>
  <c r="AC541" i="6" s="1"/>
  <c r="AB541" i="6" a="1"/>
  <c r="AB541" i="6" s="1"/>
  <c r="AA541" i="6" a="1"/>
  <c r="AA541" i="6" s="1"/>
  <c r="Z541" i="6"/>
  <c r="Z541" i="6" a="1"/>
  <c r="Y541" i="6" a="1"/>
  <c r="Y541" i="6" s="1"/>
  <c r="X541" i="6" a="1"/>
  <c r="X541" i="6" s="1"/>
  <c r="W541" i="6" a="1"/>
  <c r="W541" i="6" s="1"/>
  <c r="V541" i="6"/>
  <c r="V541" i="6" a="1"/>
  <c r="U541" i="6" a="1"/>
  <c r="U541" i="6" s="1"/>
  <c r="T541" i="6" a="1"/>
  <c r="T541" i="6" s="1"/>
  <c r="S541" i="6" a="1"/>
  <c r="S541" i="6" s="1"/>
  <c r="R541" i="6" a="1"/>
  <c r="R541" i="6" s="1"/>
  <c r="Q541" i="6" a="1"/>
  <c r="Q541" i="6" s="1"/>
  <c r="P541" i="6"/>
  <c r="P541" i="6" a="1"/>
  <c r="O541" i="6" a="1"/>
  <c r="O541" i="6" s="1"/>
  <c r="N541" i="6" a="1"/>
  <c r="N541" i="6" s="1"/>
  <c r="M541" i="6" a="1"/>
  <c r="M541" i="6" s="1"/>
  <c r="L541" i="6" a="1"/>
  <c r="L541" i="6" s="1"/>
  <c r="K541" i="6" a="1"/>
  <c r="K541" i="6" s="1"/>
  <c r="AI540" i="6" a="1"/>
  <c r="AI540" i="6" s="1"/>
  <c r="AH540" i="6" a="1"/>
  <c r="AH540" i="6" s="1"/>
  <c r="AG540" i="6" a="1"/>
  <c r="AG540" i="6" s="1"/>
  <c r="AF540" i="6" a="1"/>
  <c r="AF540" i="6" s="1"/>
  <c r="AE540" i="6" a="1"/>
  <c r="AE540" i="6" s="1"/>
  <c r="AD540" i="6"/>
  <c r="AD540" i="6" a="1"/>
  <c r="AC540" i="6" a="1"/>
  <c r="AC540" i="6" s="1"/>
  <c r="AB540" i="6" a="1"/>
  <c r="AB540" i="6" s="1"/>
  <c r="AA540" i="6" a="1"/>
  <c r="AA540" i="6" s="1"/>
  <c r="Z540" i="6" a="1"/>
  <c r="Z540" i="6" s="1"/>
  <c r="Y540" i="6" a="1"/>
  <c r="Y540" i="6" s="1"/>
  <c r="X540" i="6" a="1"/>
  <c r="X540" i="6" s="1"/>
  <c r="W540" i="6" a="1"/>
  <c r="W540" i="6" s="1"/>
  <c r="V540" i="6"/>
  <c r="V540" i="6" a="1"/>
  <c r="U540" i="6" a="1"/>
  <c r="U540" i="6" s="1"/>
  <c r="T540" i="6" a="1"/>
  <c r="T540" i="6" s="1"/>
  <c r="S540" i="6" a="1"/>
  <c r="S540" i="6" s="1"/>
  <c r="R540" i="6" a="1"/>
  <c r="R540" i="6" s="1"/>
  <c r="Q540" i="6" a="1"/>
  <c r="Q540" i="6" s="1"/>
  <c r="P540" i="6" a="1"/>
  <c r="P540" i="6" s="1"/>
  <c r="O540" i="6" a="1"/>
  <c r="O540" i="6" s="1"/>
  <c r="N540" i="6"/>
  <c r="N540" i="6" a="1"/>
  <c r="M540" i="6" a="1"/>
  <c r="M540" i="6" s="1"/>
  <c r="L540" i="6" a="1"/>
  <c r="L540" i="6" s="1"/>
  <c r="K540" i="6" a="1"/>
  <c r="K540" i="6" s="1"/>
  <c r="AI539" i="6" a="1"/>
  <c r="AI539" i="6" s="1"/>
  <c r="AH539" i="6" a="1"/>
  <c r="AH539" i="6" s="1"/>
  <c r="AG539" i="6" a="1"/>
  <c r="AG539" i="6" s="1"/>
  <c r="AF539" i="6"/>
  <c r="AF539" i="6" a="1"/>
  <c r="AE539" i="6" a="1"/>
  <c r="AE539" i="6" s="1"/>
  <c r="AD539" i="6" a="1"/>
  <c r="AD539" i="6" s="1"/>
  <c r="AC539" i="6" a="1"/>
  <c r="AC539" i="6" s="1"/>
  <c r="AB539" i="6" a="1"/>
  <c r="AB539" i="6" s="1"/>
  <c r="AA539" i="6" a="1"/>
  <c r="AA539" i="6" s="1"/>
  <c r="Z539" i="6" a="1"/>
  <c r="Z539" i="6" s="1"/>
  <c r="Y539" i="6" a="1"/>
  <c r="Y539" i="6" s="1"/>
  <c r="X539" i="6"/>
  <c r="X539" i="6" a="1"/>
  <c r="W539" i="6" a="1"/>
  <c r="W539" i="6" s="1"/>
  <c r="V539" i="6" a="1"/>
  <c r="V539" i="6" s="1"/>
  <c r="U539" i="6" a="1"/>
  <c r="U539" i="6" s="1"/>
  <c r="T539" i="6" a="1"/>
  <c r="T539" i="6" s="1"/>
  <c r="S539" i="6" a="1"/>
  <c r="S539" i="6" s="1"/>
  <c r="R539" i="6" a="1"/>
  <c r="R539" i="6" s="1"/>
  <c r="Q539" i="6" a="1"/>
  <c r="Q539" i="6" s="1"/>
  <c r="P539" i="6"/>
  <c r="P539" i="6" a="1"/>
  <c r="O539" i="6" a="1"/>
  <c r="O539" i="6" s="1"/>
  <c r="N539" i="6" a="1"/>
  <c r="N539" i="6" s="1"/>
  <c r="M539" i="6" a="1"/>
  <c r="M539" i="6" s="1"/>
  <c r="L539" i="6" a="1"/>
  <c r="L539" i="6" s="1"/>
  <c r="K539" i="6" a="1"/>
  <c r="K539" i="6" s="1"/>
  <c r="AI538" i="6" a="1"/>
  <c r="AI538" i="6" s="1"/>
  <c r="AH538" i="6" a="1"/>
  <c r="AH538" i="6" s="1"/>
  <c r="AG538" i="6" a="1"/>
  <c r="AG538" i="6" s="1"/>
  <c r="AF538" i="6" a="1"/>
  <c r="AF538" i="6" s="1"/>
  <c r="AE538" i="6" a="1"/>
  <c r="AE538" i="6" s="1"/>
  <c r="AD538" i="6"/>
  <c r="AD538" i="6" a="1"/>
  <c r="AC538" i="6" a="1"/>
  <c r="AC538" i="6" s="1"/>
  <c r="AB538" i="6" a="1"/>
  <c r="AB538" i="6" s="1"/>
  <c r="AA538" i="6" a="1"/>
  <c r="AA538" i="6" s="1"/>
  <c r="Z538" i="6"/>
  <c r="Z538" i="6" a="1"/>
  <c r="Y538" i="6" a="1"/>
  <c r="Y538" i="6" s="1"/>
  <c r="X538" i="6" a="1"/>
  <c r="X538" i="6" s="1"/>
  <c r="W538" i="6" a="1"/>
  <c r="W538" i="6" s="1"/>
  <c r="V538" i="6" a="1"/>
  <c r="V538" i="6" s="1"/>
  <c r="U538" i="6" a="1"/>
  <c r="U538" i="6" s="1"/>
  <c r="T538" i="6"/>
  <c r="T538" i="6" a="1"/>
  <c r="S538" i="6" a="1"/>
  <c r="S538" i="6" s="1"/>
  <c r="R538" i="6" a="1"/>
  <c r="R538" i="6" s="1"/>
  <c r="Q538" i="6" a="1"/>
  <c r="Q538" i="6" s="1"/>
  <c r="P538" i="6" a="1"/>
  <c r="P538" i="6" s="1"/>
  <c r="O538" i="6" a="1"/>
  <c r="O538" i="6" s="1"/>
  <c r="N538" i="6" a="1"/>
  <c r="N538" i="6" s="1"/>
  <c r="M538" i="6" a="1"/>
  <c r="M538" i="6" s="1"/>
  <c r="L538" i="6"/>
  <c r="L538" i="6" a="1"/>
  <c r="K538" i="6" a="1"/>
  <c r="K538" i="6" s="1"/>
  <c r="AI537" i="6" a="1"/>
  <c r="AI537" i="6" s="1"/>
  <c r="AH537" i="6"/>
  <c r="AH537" i="6" a="1"/>
  <c r="AG537" i="6" a="1"/>
  <c r="AG537" i="6" s="1"/>
  <c r="AF537" i="6" a="1"/>
  <c r="AF537" i="6" s="1"/>
  <c r="AE537" i="6" a="1"/>
  <c r="AE537" i="6" s="1"/>
  <c r="AD537" i="6"/>
  <c r="AD537" i="6" a="1"/>
  <c r="AC537" i="6" a="1"/>
  <c r="AC537" i="6" s="1"/>
  <c r="AB537" i="6" a="1"/>
  <c r="AB537" i="6" s="1"/>
  <c r="AA537" i="6" a="1"/>
  <c r="AA537" i="6" s="1"/>
  <c r="Z537" i="6" a="1"/>
  <c r="Z537" i="6" s="1"/>
  <c r="Y537" i="6" a="1"/>
  <c r="Y537" i="6" s="1"/>
  <c r="X537" i="6"/>
  <c r="X537" i="6" a="1"/>
  <c r="W537" i="6" a="1"/>
  <c r="W537" i="6" s="1"/>
  <c r="V537" i="6" a="1"/>
  <c r="V537" i="6" s="1"/>
  <c r="U537" i="6" a="1"/>
  <c r="U537" i="6" s="1"/>
  <c r="T537" i="6" a="1"/>
  <c r="T537" i="6" s="1"/>
  <c r="S537" i="6" a="1"/>
  <c r="S537" i="6" s="1"/>
  <c r="R537" i="6" a="1"/>
  <c r="R537" i="6" s="1"/>
  <c r="Q537" i="6" a="1"/>
  <c r="Q537" i="6" s="1"/>
  <c r="P537" i="6"/>
  <c r="P537" i="6" a="1"/>
  <c r="O537" i="6" a="1"/>
  <c r="O537" i="6" s="1"/>
  <c r="N537" i="6" a="1"/>
  <c r="N537" i="6" s="1"/>
  <c r="M537" i="6" a="1"/>
  <c r="M537" i="6" s="1"/>
  <c r="L537" i="6" a="1"/>
  <c r="L537" i="6" s="1"/>
  <c r="K537" i="6" a="1"/>
  <c r="K537" i="6" s="1"/>
  <c r="AI536" i="6" a="1"/>
  <c r="AI536" i="6" s="1"/>
  <c r="AH536" i="6" a="1"/>
  <c r="AH536" i="6" s="1"/>
  <c r="AG536" i="6" a="1"/>
  <c r="AG536" i="6" s="1"/>
  <c r="AF536" i="6" a="1"/>
  <c r="AF536" i="6" s="1"/>
  <c r="AE536" i="6" a="1"/>
  <c r="AE536" i="6" s="1"/>
  <c r="AD536" i="6"/>
  <c r="AD536" i="6" a="1"/>
  <c r="AC536" i="6" a="1"/>
  <c r="AC536" i="6" s="1"/>
  <c r="AB536" i="6" a="1"/>
  <c r="AB536" i="6" s="1"/>
  <c r="AA536" i="6" a="1"/>
  <c r="AA536" i="6" s="1"/>
  <c r="Z536" i="6"/>
  <c r="Z536" i="6" a="1"/>
  <c r="Y536" i="6" a="1"/>
  <c r="Y536" i="6" s="1"/>
  <c r="X536" i="6" a="1"/>
  <c r="X536" i="6" s="1"/>
  <c r="W536" i="6" a="1"/>
  <c r="W536" i="6" s="1"/>
  <c r="V536" i="6" a="1"/>
  <c r="V536" i="6" s="1"/>
  <c r="U536" i="6" a="1"/>
  <c r="U536" i="6" s="1"/>
  <c r="T536" i="6"/>
  <c r="T536" i="6" a="1"/>
  <c r="S536" i="6" a="1"/>
  <c r="S536" i="6" s="1"/>
  <c r="R536" i="6" a="1"/>
  <c r="R536" i="6" s="1"/>
  <c r="Q536" i="6" a="1"/>
  <c r="Q536" i="6" s="1"/>
  <c r="P536" i="6" a="1"/>
  <c r="P536" i="6" s="1"/>
  <c r="O536" i="6" a="1"/>
  <c r="O536" i="6" s="1"/>
  <c r="N536" i="6"/>
  <c r="N536" i="6" a="1"/>
  <c r="M536" i="6" a="1"/>
  <c r="M536" i="6" s="1"/>
  <c r="L536" i="6" a="1"/>
  <c r="L536" i="6" s="1"/>
  <c r="K536" i="6" a="1"/>
  <c r="K536" i="6" s="1"/>
  <c r="AI535" i="6" a="1"/>
  <c r="AI535" i="6" s="1"/>
  <c r="AH535" i="6" a="1"/>
  <c r="AH535" i="6" s="1"/>
  <c r="AG535" i="6" a="1"/>
  <c r="AG535" i="6" s="1"/>
  <c r="AF535" i="6"/>
  <c r="AF535" i="6" a="1"/>
  <c r="AE535" i="6" a="1"/>
  <c r="AE535" i="6" s="1"/>
  <c r="AD535" i="6" a="1"/>
  <c r="AD535" i="6" s="1"/>
  <c r="AC535" i="6" a="1"/>
  <c r="AC535" i="6" s="1"/>
  <c r="AB535" i="6" a="1"/>
  <c r="AB535" i="6" s="1"/>
  <c r="AA535" i="6" a="1"/>
  <c r="AA535" i="6" s="1"/>
  <c r="Z535" i="6"/>
  <c r="Z535" i="6" a="1"/>
  <c r="Y535" i="6" a="1"/>
  <c r="Y535" i="6" s="1"/>
  <c r="X535" i="6" a="1"/>
  <c r="X535" i="6" s="1"/>
  <c r="W535" i="6" a="1"/>
  <c r="W535" i="6" s="1"/>
  <c r="V535" i="6"/>
  <c r="V535" i="6" a="1"/>
  <c r="U535" i="6" a="1"/>
  <c r="U535" i="6" s="1"/>
  <c r="T535" i="6" a="1"/>
  <c r="T535" i="6" s="1"/>
  <c r="S535" i="6" a="1"/>
  <c r="S535" i="6" s="1"/>
  <c r="R535" i="6" a="1"/>
  <c r="R535" i="6" s="1"/>
  <c r="Q535" i="6" a="1"/>
  <c r="Q535" i="6" s="1"/>
  <c r="P535" i="6"/>
  <c r="P535" i="6" a="1"/>
  <c r="O535" i="6" a="1"/>
  <c r="O535" i="6" s="1"/>
  <c r="N535" i="6" a="1"/>
  <c r="N535" i="6" s="1"/>
  <c r="M535" i="6" a="1"/>
  <c r="M535" i="6" s="1"/>
  <c r="L535" i="6" a="1"/>
  <c r="L535" i="6" s="1"/>
  <c r="K535" i="6" a="1"/>
  <c r="K535" i="6" s="1"/>
  <c r="AI534" i="6" a="1"/>
  <c r="AI534" i="6" s="1"/>
  <c r="AH534" i="6" a="1"/>
  <c r="AH534" i="6" s="1"/>
  <c r="AG534" i="6" a="1"/>
  <c r="AG534" i="6" s="1"/>
  <c r="AF534" i="6" a="1"/>
  <c r="AF534" i="6" s="1"/>
  <c r="AE534" i="6" a="1"/>
  <c r="AE534" i="6" s="1"/>
  <c r="AD534" i="6"/>
  <c r="AD534" i="6" a="1"/>
  <c r="AC534" i="6" a="1"/>
  <c r="AC534" i="6" s="1"/>
  <c r="AB534" i="6" a="1"/>
  <c r="AB534" i="6" s="1"/>
  <c r="AA534" i="6" a="1"/>
  <c r="AA534" i="6" s="1"/>
  <c r="Z534" i="6" a="1"/>
  <c r="Z534" i="6" s="1"/>
  <c r="Y534" i="6" a="1"/>
  <c r="Y534" i="6" s="1"/>
  <c r="X534" i="6" a="1"/>
  <c r="X534" i="6" s="1"/>
  <c r="W534" i="6" a="1"/>
  <c r="W534" i="6" s="1"/>
  <c r="V534" i="6"/>
  <c r="V534" i="6" a="1"/>
  <c r="U534" i="6" a="1"/>
  <c r="U534" i="6" s="1"/>
  <c r="T534" i="6" a="1"/>
  <c r="T534" i="6" s="1"/>
  <c r="S534" i="6" a="1"/>
  <c r="S534" i="6" s="1"/>
  <c r="R534" i="6"/>
  <c r="R534" i="6" a="1"/>
  <c r="Q534" i="6" a="1"/>
  <c r="Q534" i="6" s="1"/>
  <c r="P534" i="6" a="1"/>
  <c r="P534" i="6" s="1"/>
  <c r="O534" i="6" a="1"/>
  <c r="O534" i="6" s="1"/>
  <c r="N534" i="6" a="1"/>
  <c r="N534" i="6" s="1"/>
  <c r="M534" i="6" a="1"/>
  <c r="M534" i="6" s="1"/>
  <c r="L534" i="6"/>
  <c r="L534" i="6" a="1"/>
  <c r="K534" i="6" a="1"/>
  <c r="K534" i="6" s="1"/>
  <c r="AI533" i="6" a="1"/>
  <c r="AI533" i="6" s="1"/>
  <c r="AH533" i="6"/>
  <c r="AH533" i="6" a="1"/>
  <c r="AG533" i="6" a="1"/>
  <c r="AG533" i="6" s="1"/>
  <c r="AF533" i="6" a="1"/>
  <c r="AF533" i="6" s="1"/>
  <c r="AE533" i="6" a="1"/>
  <c r="AE533" i="6" s="1"/>
  <c r="AD533" i="6" a="1"/>
  <c r="AD533" i="6" s="1"/>
  <c r="AC533" i="6" a="1"/>
  <c r="AC533" i="6" s="1"/>
  <c r="AB533" i="6" a="1"/>
  <c r="AB533" i="6" s="1"/>
  <c r="AA533" i="6" a="1"/>
  <c r="AA533" i="6" s="1"/>
  <c r="Z533" i="6"/>
  <c r="Z533" i="6" a="1"/>
  <c r="Y533" i="6" a="1"/>
  <c r="Y533" i="6" s="1"/>
  <c r="X533" i="6" a="1"/>
  <c r="X533" i="6" s="1"/>
  <c r="W533" i="6" a="1"/>
  <c r="W533" i="6" s="1"/>
  <c r="V533" i="6"/>
  <c r="V533" i="6" a="1"/>
  <c r="U533" i="6" a="1"/>
  <c r="U533" i="6" s="1"/>
  <c r="T533" i="6" a="1"/>
  <c r="T533" i="6" s="1"/>
  <c r="S533" i="6" a="1"/>
  <c r="S533" i="6" s="1"/>
  <c r="R533" i="6" a="1"/>
  <c r="R533" i="6" s="1"/>
  <c r="Q533" i="6" a="1"/>
  <c r="Q533" i="6" s="1"/>
  <c r="P533" i="6"/>
  <c r="P533" i="6" a="1"/>
  <c r="O533" i="6" a="1"/>
  <c r="O533" i="6" s="1"/>
  <c r="N533" i="6" a="1"/>
  <c r="N533" i="6" s="1"/>
  <c r="M533" i="6" a="1"/>
  <c r="M533" i="6" s="1"/>
  <c r="L533" i="6" a="1"/>
  <c r="L533" i="6" s="1"/>
  <c r="K533" i="6" a="1"/>
  <c r="K533" i="6" s="1"/>
  <c r="AI532" i="6" a="1"/>
  <c r="AI532" i="6" s="1"/>
  <c r="AH532" i="6" a="1"/>
  <c r="AH532" i="6" s="1"/>
  <c r="AG532" i="6" a="1"/>
  <c r="AG532" i="6" s="1"/>
  <c r="AF532" i="6" a="1"/>
  <c r="AF532" i="6" s="1"/>
  <c r="AE532" i="6" a="1"/>
  <c r="AE532" i="6" s="1"/>
  <c r="AD532" i="6"/>
  <c r="AD532" i="6" a="1"/>
  <c r="AC532" i="6" a="1"/>
  <c r="AC532" i="6" s="1"/>
  <c r="AB532" i="6" a="1"/>
  <c r="AB532" i="6" s="1"/>
  <c r="AA532" i="6" a="1"/>
  <c r="AA532" i="6" s="1"/>
  <c r="Z532" i="6" a="1"/>
  <c r="Z532" i="6" s="1"/>
  <c r="Y532" i="6" a="1"/>
  <c r="Y532" i="6" s="1"/>
  <c r="X532" i="6" a="1"/>
  <c r="X532" i="6" s="1"/>
  <c r="W532" i="6" a="1"/>
  <c r="W532" i="6" s="1"/>
  <c r="V532" i="6"/>
  <c r="V532" i="6" a="1"/>
  <c r="U532" i="6" a="1"/>
  <c r="U532" i="6" s="1"/>
  <c r="T532" i="6" a="1"/>
  <c r="T532" i="6" s="1"/>
  <c r="S532" i="6" a="1"/>
  <c r="S532" i="6" s="1"/>
  <c r="R532" i="6" a="1"/>
  <c r="R532" i="6" s="1"/>
  <c r="Q532" i="6" a="1"/>
  <c r="Q532" i="6" s="1"/>
  <c r="P532" i="6" a="1"/>
  <c r="P532" i="6" s="1"/>
  <c r="O532" i="6" a="1"/>
  <c r="O532" i="6" s="1"/>
  <c r="N532" i="6"/>
  <c r="N532" i="6" a="1"/>
  <c r="M532" i="6" a="1"/>
  <c r="M532" i="6" s="1"/>
  <c r="L532" i="6" a="1"/>
  <c r="L532" i="6" s="1"/>
  <c r="K532" i="6" a="1"/>
  <c r="K532" i="6" s="1"/>
  <c r="AI531" i="6" a="1"/>
  <c r="AI531" i="6" s="1"/>
  <c r="AH531" i="6" a="1"/>
  <c r="AH531" i="6" s="1"/>
  <c r="AG531" i="6" a="1"/>
  <c r="AG531" i="6" s="1"/>
  <c r="AF531" i="6"/>
  <c r="AF531" i="6" a="1"/>
  <c r="AE531" i="6" a="1"/>
  <c r="AE531" i="6" s="1"/>
  <c r="AD531" i="6" a="1"/>
  <c r="AD531" i="6" s="1"/>
  <c r="AC531" i="6" a="1"/>
  <c r="AC531" i="6" s="1"/>
  <c r="AB531" i="6" a="1"/>
  <c r="AB531" i="6" s="1"/>
  <c r="AA531" i="6" a="1"/>
  <c r="AA531" i="6" s="1"/>
  <c r="Z531" i="6" a="1"/>
  <c r="Z531" i="6" s="1"/>
  <c r="Y531" i="6" a="1"/>
  <c r="Y531" i="6" s="1"/>
  <c r="X531" i="6"/>
  <c r="X531" i="6" a="1"/>
  <c r="W531" i="6" a="1"/>
  <c r="W531" i="6" s="1"/>
  <c r="V531" i="6" a="1"/>
  <c r="V531" i="6" s="1"/>
  <c r="U531" i="6" a="1"/>
  <c r="U531" i="6" s="1"/>
  <c r="T531" i="6" a="1"/>
  <c r="T531" i="6" s="1"/>
  <c r="S531" i="6" a="1"/>
  <c r="S531" i="6" s="1"/>
  <c r="R531" i="6"/>
  <c r="R531" i="6" a="1"/>
  <c r="Q531" i="6" a="1"/>
  <c r="Q531" i="6" s="1"/>
  <c r="P531" i="6" a="1"/>
  <c r="P531" i="6" s="1"/>
  <c r="O531" i="6" a="1"/>
  <c r="O531" i="6" s="1"/>
  <c r="N531" i="6" a="1"/>
  <c r="N531" i="6" s="1"/>
  <c r="M531" i="6" a="1"/>
  <c r="M531" i="6" s="1"/>
  <c r="L531" i="6" a="1"/>
  <c r="L531" i="6" s="1"/>
  <c r="K531" i="6" a="1"/>
  <c r="K531" i="6" s="1"/>
  <c r="AI530" i="6" a="1"/>
  <c r="AI530" i="6" s="1"/>
  <c r="AH530" i="6"/>
  <c r="AH530" i="6" a="1"/>
  <c r="AG530" i="6" a="1"/>
  <c r="AG530" i="6" s="1"/>
  <c r="AF530" i="6" a="1"/>
  <c r="AF530" i="6" s="1"/>
  <c r="AE530" i="6" a="1"/>
  <c r="AE530" i="6" s="1"/>
  <c r="AD530" i="6"/>
  <c r="AD530" i="6" a="1"/>
  <c r="AC530" i="6" a="1"/>
  <c r="AC530" i="6" s="1"/>
  <c r="AB530" i="6"/>
  <c r="AB530" i="6" a="1"/>
  <c r="AA530" i="6" a="1"/>
  <c r="AA530" i="6" s="1"/>
  <c r="Z530" i="6" a="1"/>
  <c r="Z530" i="6" s="1"/>
  <c r="Y530" i="6" a="1"/>
  <c r="Y530" i="6" s="1"/>
  <c r="X530" i="6" a="1"/>
  <c r="X530" i="6" s="1"/>
  <c r="W530" i="6" a="1"/>
  <c r="W530" i="6" s="1"/>
  <c r="V530" i="6"/>
  <c r="V530" i="6" a="1"/>
  <c r="U530" i="6" a="1"/>
  <c r="U530" i="6" s="1"/>
  <c r="T530" i="6" a="1"/>
  <c r="T530" i="6" s="1"/>
  <c r="S530" i="6" a="1"/>
  <c r="S530" i="6" s="1"/>
  <c r="R530" i="6" a="1"/>
  <c r="R530" i="6" s="1"/>
  <c r="Q530" i="6" a="1"/>
  <c r="Q530" i="6" s="1"/>
  <c r="P530" i="6" a="1"/>
  <c r="P530" i="6" s="1"/>
  <c r="O530" i="6" a="1"/>
  <c r="O530" i="6" s="1"/>
  <c r="N530" i="6" a="1"/>
  <c r="N530" i="6" s="1"/>
  <c r="M530" i="6" a="1"/>
  <c r="M530" i="6" s="1"/>
  <c r="L530" i="6"/>
  <c r="L530" i="6" a="1"/>
  <c r="K530" i="6" a="1"/>
  <c r="K530" i="6" s="1"/>
  <c r="AI529" i="6" a="1"/>
  <c r="AI529" i="6" s="1"/>
  <c r="AH529" i="6"/>
  <c r="AH529" i="6" a="1"/>
  <c r="AG529" i="6" a="1"/>
  <c r="AG529" i="6" s="1"/>
  <c r="AF529" i="6"/>
  <c r="AF529" i="6" a="1"/>
  <c r="AE529" i="6" a="1"/>
  <c r="AE529" i="6" s="1"/>
  <c r="AD529" i="6" a="1"/>
  <c r="AD529" i="6" s="1"/>
  <c r="AC529" i="6" a="1"/>
  <c r="AC529" i="6" s="1"/>
  <c r="AB529" i="6" a="1"/>
  <c r="AB529" i="6" s="1"/>
  <c r="AA529" i="6" a="1"/>
  <c r="AA529" i="6" s="1"/>
  <c r="Z529" i="6"/>
  <c r="Z529" i="6" a="1"/>
  <c r="Y529" i="6" a="1"/>
  <c r="Y529" i="6" s="1"/>
  <c r="X529" i="6" a="1"/>
  <c r="X529" i="6" s="1"/>
  <c r="W529" i="6" a="1"/>
  <c r="W529" i="6" s="1"/>
  <c r="V529" i="6" a="1"/>
  <c r="V529" i="6" s="1"/>
  <c r="U529" i="6" a="1"/>
  <c r="U529" i="6" s="1"/>
  <c r="T529" i="6" a="1"/>
  <c r="T529" i="6" s="1"/>
  <c r="S529" i="6" a="1"/>
  <c r="S529" i="6" s="1"/>
  <c r="R529" i="6" a="1"/>
  <c r="R529" i="6" s="1"/>
  <c r="Q529" i="6" a="1"/>
  <c r="Q529" i="6" s="1"/>
  <c r="P529" i="6"/>
  <c r="P529" i="6" a="1"/>
  <c r="O529" i="6" a="1"/>
  <c r="O529" i="6" s="1"/>
  <c r="N529" i="6" a="1"/>
  <c r="N529" i="6" s="1"/>
  <c r="M529" i="6" a="1"/>
  <c r="M529" i="6" s="1"/>
  <c r="L529" i="6" a="1"/>
  <c r="L529" i="6" s="1"/>
  <c r="K529" i="6" a="1"/>
  <c r="K529" i="6" s="1"/>
  <c r="AI528" i="6" a="1"/>
  <c r="AI528" i="6" s="1"/>
  <c r="AH528" i="6" a="1"/>
  <c r="AH528" i="6" s="1"/>
  <c r="AG528" i="6" a="1"/>
  <c r="AG528" i="6" s="1"/>
  <c r="AF528" i="6" a="1"/>
  <c r="AF528" i="6" s="1"/>
  <c r="AE528" i="6" a="1"/>
  <c r="AE528" i="6" s="1"/>
  <c r="AD528" i="6" a="1"/>
  <c r="AD528" i="6" s="1"/>
  <c r="AC528" i="6" a="1"/>
  <c r="AC528" i="6" s="1"/>
  <c r="AB528" i="6"/>
  <c r="AB528" i="6" a="1"/>
  <c r="AA528" i="6" a="1"/>
  <c r="AA528" i="6" s="1"/>
  <c r="Z528" i="6" a="1"/>
  <c r="Z528" i="6" s="1"/>
  <c r="Y528" i="6" a="1"/>
  <c r="Y528" i="6" s="1"/>
  <c r="X528" i="6" a="1"/>
  <c r="X528" i="6" s="1"/>
  <c r="W528" i="6" a="1"/>
  <c r="W528" i="6" s="1"/>
  <c r="V528" i="6"/>
  <c r="V528" i="6" a="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a="1"/>
  <c r="K528" i="6" s="1"/>
  <c r="AI527" i="6" a="1"/>
  <c r="AI527" i="6" s="1"/>
  <c r="AH527" i="6" a="1"/>
  <c r="AH527" i="6" s="1"/>
  <c r="AG527" i="6" a="1"/>
  <c r="AG527" i="6" s="1"/>
  <c r="AF527" i="6" a="1"/>
  <c r="AF527" i="6" s="1"/>
  <c r="AE527" i="6" a="1"/>
  <c r="AE527" i="6" s="1"/>
  <c r="AD527" i="6"/>
  <c r="AD527" i="6" a="1"/>
  <c r="AC527" i="6" a="1"/>
  <c r="AC527" i="6" s="1"/>
  <c r="AB527" i="6" a="1"/>
  <c r="AB527" i="6" s="1"/>
  <c r="AA527" i="6" a="1"/>
  <c r="AA527" i="6" s="1"/>
  <c r="Z527" i="6" a="1"/>
  <c r="Z527" i="6" s="1"/>
  <c r="Y527" i="6" a="1"/>
  <c r="Y527" i="6" s="1"/>
  <c r="X527" i="6"/>
  <c r="X527" i="6" a="1"/>
  <c r="W527" i="6" a="1"/>
  <c r="W527" i="6" s="1"/>
  <c r="V527" i="6" a="1"/>
  <c r="V527" i="6" s="1"/>
  <c r="U527" i="6" a="1"/>
  <c r="U527" i="6" s="1"/>
  <c r="T527" i="6" a="1"/>
  <c r="T527" i="6" s="1"/>
  <c r="S527" i="6" a="1"/>
  <c r="S527" i="6" s="1"/>
  <c r="R527" i="6"/>
  <c r="R527" i="6" a="1"/>
  <c r="Q527" i="6" a="1"/>
  <c r="Q527" i="6" s="1"/>
  <c r="P527" i="6" a="1"/>
  <c r="P527" i="6" s="1"/>
  <c r="O527" i="6" a="1"/>
  <c r="O527" i="6" s="1"/>
  <c r="N527" i="6" a="1"/>
  <c r="N527" i="6" s="1"/>
  <c r="M527" i="6" a="1"/>
  <c r="M527" i="6" s="1"/>
  <c r="L527" i="6" a="1"/>
  <c r="L527" i="6" s="1"/>
  <c r="K527" i="6" a="1"/>
  <c r="K527" i="6" s="1"/>
  <c r="AI526" i="6" a="1"/>
  <c r="AI526" i="6" s="1"/>
  <c r="AH526" i="6" a="1"/>
  <c r="AH526" i="6" s="1"/>
  <c r="AG526" i="6" a="1"/>
  <c r="AG526" i="6" s="1"/>
  <c r="AF526" i="6" a="1"/>
  <c r="AF526" i="6" s="1"/>
  <c r="AE526" i="6" a="1"/>
  <c r="AE526" i="6" s="1"/>
  <c r="AD526" i="6" a="1"/>
  <c r="AD526" i="6" s="1"/>
  <c r="AC526" i="6" a="1"/>
  <c r="AC526" i="6" s="1"/>
  <c r="AB526" i="6"/>
  <c r="AB526" i="6" a="1"/>
  <c r="AA526" i="6" a="1"/>
  <c r="AA526" i="6" s="1"/>
  <c r="Z526" i="6" a="1"/>
  <c r="Z526" i="6" s="1"/>
  <c r="Y526" i="6" a="1"/>
  <c r="Y526" i="6" s="1"/>
  <c r="X526" i="6" a="1"/>
  <c r="X526" i="6" s="1"/>
  <c r="W526" i="6" a="1"/>
  <c r="W526" i="6" s="1"/>
  <c r="V526" i="6" a="1"/>
  <c r="V526" i="6" s="1"/>
  <c r="U526" i="6" a="1"/>
  <c r="U526" i="6" s="1"/>
  <c r="T526" i="6"/>
  <c r="T526" i="6" a="1"/>
  <c r="S526" i="6" a="1"/>
  <c r="S526" i="6" s="1"/>
  <c r="R526" i="6" a="1"/>
  <c r="R526" i="6" s="1"/>
  <c r="Q526" i="6" a="1"/>
  <c r="Q526" i="6" s="1"/>
  <c r="P526" i="6" a="1"/>
  <c r="P526" i="6" s="1"/>
  <c r="O526" i="6" a="1"/>
  <c r="O526" i="6" s="1"/>
  <c r="N526" i="6"/>
  <c r="N526" i="6" a="1"/>
  <c r="M526" i="6" a="1"/>
  <c r="M526" i="6" s="1"/>
  <c r="L526" i="6" a="1"/>
  <c r="L526" i="6" s="1"/>
  <c r="K526" i="6" a="1"/>
  <c r="K526" i="6" s="1"/>
  <c r="AI525" i="6" a="1"/>
  <c r="AI525" i="6" s="1"/>
  <c r="AH525" i="6" a="1"/>
  <c r="AH525" i="6" s="1"/>
  <c r="AG525" i="6" a="1"/>
  <c r="AG525" i="6" s="1"/>
  <c r="AF525" i="6"/>
  <c r="AF525" i="6" a="1"/>
  <c r="AE525" i="6" a="1"/>
  <c r="AE525" i="6" s="1"/>
  <c r="AD525" i="6" a="1"/>
  <c r="AD525" i="6" s="1"/>
  <c r="AC525" i="6" a="1"/>
  <c r="AC525" i="6" s="1"/>
  <c r="AB525" i="6" a="1"/>
  <c r="AB525" i="6" s="1"/>
  <c r="AA525" i="6" a="1"/>
  <c r="AA525" i="6" s="1"/>
  <c r="Z525" i="6" a="1"/>
  <c r="Z525" i="6" s="1"/>
  <c r="Y525" i="6" a="1"/>
  <c r="Y525" i="6" s="1"/>
  <c r="X525" i="6"/>
  <c r="X525" i="6" a="1"/>
  <c r="W525" i="6" a="1"/>
  <c r="W525" i="6" s="1"/>
  <c r="V525" i="6" a="1"/>
  <c r="V525" i="6" s="1"/>
  <c r="U525" i="6" a="1"/>
  <c r="U525" i="6" s="1"/>
  <c r="T525" i="6" a="1"/>
  <c r="T525" i="6" s="1"/>
  <c r="S525" i="6" a="1"/>
  <c r="S525" i="6" s="1"/>
  <c r="R525" i="6"/>
  <c r="R525" i="6" a="1"/>
  <c r="Q525" i="6" a="1"/>
  <c r="Q525" i="6" s="1"/>
  <c r="P525" i="6" a="1"/>
  <c r="P525" i="6" s="1"/>
  <c r="O525" i="6" a="1"/>
  <c r="O525" i="6" s="1"/>
  <c r="N525" i="6"/>
  <c r="N525" i="6" a="1"/>
  <c r="M525" i="6" a="1"/>
  <c r="M525" i="6" s="1"/>
  <c r="L525" i="6" a="1"/>
  <c r="L525" i="6" s="1"/>
  <c r="K525" i="6" a="1"/>
  <c r="K525" i="6" s="1"/>
  <c r="AI524" i="6" a="1"/>
  <c r="AI524" i="6" s="1"/>
  <c r="AH524" i="6"/>
  <c r="AH524" i="6" a="1"/>
  <c r="AG524" i="6" a="1"/>
  <c r="AG524" i="6" s="1"/>
  <c r="AF524" i="6" a="1"/>
  <c r="AF524" i="6" s="1"/>
  <c r="AE524" i="6" a="1"/>
  <c r="AE524" i="6" s="1"/>
  <c r="AD524" i="6" a="1"/>
  <c r="AD524" i="6" s="1"/>
  <c r="AC524" i="6" a="1"/>
  <c r="AC524" i="6" s="1"/>
  <c r="AB524" i="6"/>
  <c r="AB524" i="6" a="1"/>
  <c r="AA524" i="6" a="1"/>
  <c r="AA524" i="6" s="1"/>
  <c r="Z524" i="6" a="1"/>
  <c r="Z524" i="6" s="1"/>
  <c r="Y524" i="6" a="1"/>
  <c r="Y524" i="6" s="1"/>
  <c r="X524" i="6" a="1"/>
  <c r="X524" i="6" s="1"/>
  <c r="W524" i="6" a="1"/>
  <c r="W524" i="6" s="1"/>
  <c r="V524" i="6"/>
  <c r="V524" i="6" a="1"/>
  <c r="U524" i="6" a="1"/>
  <c r="U524" i="6" s="1"/>
  <c r="T524" i="6" a="1"/>
  <c r="T524" i="6" s="1"/>
  <c r="S524" i="6" a="1"/>
  <c r="S524" i="6" s="1"/>
  <c r="R524" i="6" a="1"/>
  <c r="R524" i="6" s="1"/>
  <c r="Q524" i="6" a="1"/>
  <c r="Q524" i="6" s="1"/>
  <c r="P524" i="6" a="1"/>
  <c r="P524" i="6" s="1"/>
  <c r="O524" i="6" a="1"/>
  <c r="O524" i="6" s="1"/>
  <c r="N524" i="6"/>
  <c r="N524" i="6" a="1"/>
  <c r="M524" i="6" a="1"/>
  <c r="M524" i="6" s="1"/>
  <c r="L524" i="6" a="1"/>
  <c r="L524" i="6" s="1"/>
  <c r="K524" i="6" a="1"/>
  <c r="K524" i="6" s="1"/>
  <c r="AI523" i="6" a="1"/>
  <c r="AI523" i="6" s="1"/>
  <c r="AH523" i="6" a="1"/>
  <c r="AH523" i="6" s="1"/>
  <c r="AG523" i="6" a="1"/>
  <c r="AG523" i="6" s="1"/>
  <c r="AF523" i="6" a="1"/>
  <c r="AF523" i="6" s="1"/>
  <c r="AE523" i="6" a="1"/>
  <c r="AE523" i="6" s="1"/>
  <c r="AD523" i="6"/>
  <c r="AD523" i="6" a="1"/>
  <c r="AC523" i="6" a="1"/>
  <c r="AC523" i="6" s="1"/>
  <c r="AB523" i="6" a="1"/>
  <c r="AB523" i="6" s="1"/>
  <c r="AA523" i="6" a="1"/>
  <c r="AA523" i="6" s="1"/>
  <c r="Z523" i="6" a="1"/>
  <c r="Z523" i="6" s="1"/>
  <c r="Y523" i="6" a="1"/>
  <c r="Y523" i="6" s="1"/>
  <c r="X523" i="6"/>
  <c r="X523" i="6" a="1"/>
  <c r="W523" i="6" a="1"/>
  <c r="W523" i="6" s="1"/>
  <c r="V523" i="6" a="1"/>
  <c r="V523" i="6" s="1"/>
  <c r="U523" i="6" a="1"/>
  <c r="U523" i="6" s="1"/>
  <c r="T523" i="6" a="1"/>
  <c r="T523" i="6" s="1"/>
  <c r="S523" i="6" a="1"/>
  <c r="S523" i="6" s="1"/>
  <c r="R523" i="6"/>
  <c r="R523" i="6" a="1"/>
  <c r="Q523" i="6" a="1"/>
  <c r="Q523" i="6" s="1"/>
  <c r="P523" i="6" a="1"/>
  <c r="P523" i="6" s="1"/>
  <c r="O523" i="6" a="1"/>
  <c r="O523" i="6" s="1"/>
  <c r="N523" i="6" a="1"/>
  <c r="N523" i="6" s="1"/>
  <c r="M523" i="6" a="1"/>
  <c r="M523" i="6" s="1"/>
  <c r="L523" i="6" a="1"/>
  <c r="L523" i="6" s="1"/>
  <c r="K523" i="6" a="1"/>
  <c r="K523" i="6" s="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c r="V522" i="6" a="1"/>
  <c r="U522" i="6" a="1"/>
  <c r="U522" i="6" s="1"/>
  <c r="T522" i="6" a="1"/>
  <c r="T522" i="6" s="1"/>
  <c r="S522" i="6" a="1"/>
  <c r="S522" i="6" s="1"/>
  <c r="R522" i="6" a="1"/>
  <c r="R522" i="6" s="1"/>
  <c r="Q522" i="6" a="1"/>
  <c r="Q522" i="6" s="1"/>
  <c r="P522" i="6" a="1"/>
  <c r="P522" i="6" s="1"/>
  <c r="O522" i="6" a="1"/>
  <c r="O522" i="6" s="1"/>
  <c r="N522" i="6" a="1"/>
  <c r="N522" i="6" s="1"/>
  <c r="M522" i="6" a="1"/>
  <c r="M522" i="6" s="1"/>
  <c r="L522" i="6" a="1"/>
  <c r="L522" i="6" s="1"/>
  <c r="K522" i="6" a="1"/>
  <c r="K522" i="6" s="1"/>
  <c r="AI521" i="6" a="1"/>
  <c r="AI521" i="6" s="1"/>
  <c r="AH521" i="6"/>
  <c r="AH521" i="6" a="1"/>
  <c r="AG521" i="6" a="1"/>
  <c r="AG521" i="6" s="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a="1"/>
  <c r="S521" i="6" s="1"/>
  <c r="R521" i="6"/>
  <c r="R521" i="6" a="1"/>
  <c r="Q521" i="6" a="1"/>
  <c r="Q521" i="6" s="1"/>
  <c r="P521" i="6" a="1"/>
  <c r="P521" i="6" s="1"/>
  <c r="O521" i="6" a="1"/>
  <c r="O521" i="6" s="1"/>
  <c r="N521" i="6" a="1"/>
  <c r="N521" i="6" s="1"/>
  <c r="M521" i="6" a="1"/>
  <c r="M521" i="6" s="1"/>
  <c r="L521" i="6" a="1"/>
  <c r="L521" i="6" s="1"/>
  <c r="K521" i="6" a="1"/>
  <c r="K521" i="6" s="1"/>
  <c r="AI520" i="6" a="1"/>
  <c r="AI520" i="6" s="1"/>
  <c r="AH520" i="6" a="1"/>
  <c r="AH520" i="6" s="1"/>
  <c r="AG520" i="6" a="1"/>
  <c r="AG520" i="6" s="1"/>
  <c r="AF520" i="6" a="1"/>
  <c r="AF520" i="6" s="1"/>
  <c r="AE520" i="6" a="1"/>
  <c r="AE520" i="6" s="1"/>
  <c r="AD520" i="6" a="1"/>
  <c r="AD520" i="6" s="1"/>
  <c r="AC520" i="6" a="1"/>
  <c r="AC520" i="6" s="1"/>
  <c r="AB520" i="6" a="1"/>
  <c r="AB520" i="6" s="1"/>
  <c r="AA520" i="6" a="1"/>
  <c r="AA520" i="6" s="1"/>
  <c r="Z520" i="6"/>
  <c r="Z520" i="6" a="1"/>
  <c r="Y520" i="6" a="1"/>
  <c r="Y520" i="6" s="1"/>
  <c r="X520" i="6" a="1"/>
  <c r="X520" i="6" s="1"/>
  <c r="W520" i="6" a="1"/>
  <c r="W520" i="6" s="1"/>
  <c r="V520" i="6" a="1"/>
  <c r="V520" i="6" s="1"/>
  <c r="U520" i="6" a="1"/>
  <c r="U520" i="6" s="1"/>
  <c r="T520" i="6"/>
  <c r="T520" i="6" a="1"/>
  <c r="S520" i="6" a="1"/>
  <c r="S520" i="6" s="1"/>
  <c r="R520" i="6" a="1"/>
  <c r="R520" i="6" s="1"/>
  <c r="Q520" i="6" a="1"/>
  <c r="Q520" i="6" s="1"/>
  <c r="P520" i="6" a="1"/>
  <c r="P520" i="6" s="1"/>
  <c r="O520" i="6" a="1"/>
  <c r="O520" i="6" s="1"/>
  <c r="N520" i="6" a="1"/>
  <c r="N520" i="6" s="1"/>
  <c r="M520" i="6" a="1"/>
  <c r="M520" i="6" s="1"/>
  <c r="L520" i="6" a="1"/>
  <c r="L520" i="6" s="1"/>
  <c r="K520" i="6" a="1"/>
  <c r="K520" i="6" s="1"/>
  <c r="AI519" i="6" a="1"/>
  <c r="AI519" i="6" s="1"/>
  <c r="AH519" i="6" a="1"/>
  <c r="AH519" i="6" s="1"/>
  <c r="AG519" i="6" a="1"/>
  <c r="AG519" i="6" s="1"/>
  <c r="AF519" i="6"/>
  <c r="AF519" i="6" a="1"/>
  <c r="AE519" i="6" a="1"/>
  <c r="AE519" i="6" s="1"/>
  <c r="AD519" i="6" a="1"/>
  <c r="AD519" i="6" s="1"/>
  <c r="AC519" i="6" a="1"/>
  <c r="AC519" i="6" s="1"/>
  <c r="AB519" i="6" a="1"/>
  <c r="AB519" i="6" s="1"/>
  <c r="AA519" i="6" a="1"/>
  <c r="AA519" i="6" s="1"/>
  <c r="Z519" i="6" a="1"/>
  <c r="Z519" i="6" s="1"/>
  <c r="Y519" i="6" a="1"/>
  <c r="Y519" i="6" s="1"/>
  <c r="X519" i="6" a="1"/>
  <c r="X519" i="6" s="1"/>
  <c r="W519" i="6" a="1"/>
  <c r="W519" i="6" s="1"/>
  <c r="V519" i="6"/>
  <c r="V519" i="6" a="1"/>
  <c r="U519" i="6" a="1"/>
  <c r="U519" i="6" s="1"/>
  <c r="T519" i="6" a="1"/>
  <c r="T519" i="6" s="1"/>
  <c r="S519" i="6" a="1"/>
  <c r="S519" i="6" s="1"/>
  <c r="R519" i="6" a="1"/>
  <c r="R519" i="6" s="1"/>
  <c r="Q519" i="6" a="1"/>
  <c r="Q519" i="6" s="1"/>
  <c r="P519" i="6"/>
  <c r="P519" i="6" a="1"/>
  <c r="O519" i="6" a="1"/>
  <c r="O519" i="6" s="1"/>
  <c r="N519" i="6" a="1"/>
  <c r="N519" i="6" s="1"/>
  <c r="M519" i="6" a="1"/>
  <c r="M519" i="6" s="1"/>
  <c r="L519" i="6" a="1"/>
  <c r="L519" i="6" s="1"/>
  <c r="K519" i="6" a="1"/>
  <c r="K519" i="6" s="1"/>
  <c r="AI518" i="6" a="1"/>
  <c r="AI518" i="6" s="1"/>
  <c r="AH518" i="6"/>
  <c r="AH518" i="6" a="1"/>
  <c r="AG518" i="6" a="1"/>
  <c r="AG518" i="6" s="1"/>
  <c r="AF518" i="6" a="1"/>
  <c r="AF518" i="6" s="1"/>
  <c r="AE518" i="6" a="1"/>
  <c r="AE518" i="6" s="1"/>
  <c r="AD518" i="6" a="1"/>
  <c r="AD518" i="6" s="1"/>
  <c r="AC518" i="6" a="1"/>
  <c r="AC518" i="6" s="1"/>
  <c r="AB518" i="6"/>
  <c r="AB518" i="6" a="1"/>
  <c r="AA518" i="6" a="1"/>
  <c r="AA518" i="6" s="1"/>
  <c r="Z518" i="6" a="1"/>
  <c r="Z518" i="6" s="1"/>
  <c r="Y518" i="6" a="1"/>
  <c r="Y518" i="6" s="1"/>
  <c r="X518" i="6" a="1"/>
  <c r="X518" i="6" s="1"/>
  <c r="W518" i="6" a="1"/>
  <c r="W518" i="6" s="1"/>
  <c r="V518" i="6" a="1"/>
  <c r="V518" i="6" s="1"/>
  <c r="U518" i="6" a="1"/>
  <c r="U518" i="6" s="1"/>
  <c r="T518" i="6" a="1"/>
  <c r="T518" i="6" s="1"/>
  <c r="S518" i="6" a="1"/>
  <c r="S518" i="6" s="1"/>
  <c r="R518" i="6"/>
  <c r="R518" i="6" a="1"/>
  <c r="Q518" i="6" a="1"/>
  <c r="Q518" i="6" s="1"/>
  <c r="P518" i="6" a="1"/>
  <c r="P518" i="6" s="1"/>
  <c r="O518" i="6" a="1"/>
  <c r="O518" i="6" s="1"/>
  <c r="N518" i="6" a="1"/>
  <c r="N518" i="6" s="1"/>
  <c r="M518" i="6" a="1"/>
  <c r="M518" i="6" s="1"/>
  <c r="L518" i="6"/>
  <c r="L518" i="6" a="1"/>
  <c r="K518" i="6" a="1"/>
  <c r="K518" i="6" s="1"/>
  <c r="AI517" i="6" a="1"/>
  <c r="AI517" i="6" s="1"/>
  <c r="AH517" i="6" a="1"/>
  <c r="AH517" i="6" s="1"/>
  <c r="AG517" i="6" a="1"/>
  <c r="AG517" i="6" s="1"/>
  <c r="AF517" i="6" a="1"/>
  <c r="AF517" i="6" s="1"/>
  <c r="AE517" i="6" a="1"/>
  <c r="AE517" i="6" s="1"/>
  <c r="AD517" i="6"/>
  <c r="AD517" i="6" a="1"/>
  <c r="AC517" i="6" a="1"/>
  <c r="AC517" i="6" s="1"/>
  <c r="AB517" i="6" a="1"/>
  <c r="AB517" i="6" s="1"/>
  <c r="AA517" i="6" a="1"/>
  <c r="AA517" i="6" s="1"/>
  <c r="Z517" i="6" a="1"/>
  <c r="Z517" i="6" s="1"/>
  <c r="Y517" i="6" a="1"/>
  <c r="Y517" i="6" s="1"/>
  <c r="X517" i="6"/>
  <c r="X517" i="6" a="1"/>
  <c r="W517" i="6" a="1"/>
  <c r="W517" i="6" s="1"/>
  <c r="V517" i="6" a="1"/>
  <c r="V517" i="6" s="1"/>
  <c r="U517" i="6" a="1"/>
  <c r="U517" i="6" s="1"/>
  <c r="T517" i="6" a="1"/>
  <c r="T517" i="6" s="1"/>
  <c r="S517" i="6" a="1"/>
  <c r="S517" i="6" s="1"/>
  <c r="R517" i="6" a="1"/>
  <c r="R517" i="6" s="1"/>
  <c r="Q517" i="6" a="1"/>
  <c r="Q517" i="6" s="1"/>
  <c r="P517" i="6" a="1"/>
  <c r="P517" i="6" s="1"/>
  <c r="O517" i="6" a="1"/>
  <c r="O517" i="6" s="1"/>
  <c r="N517" i="6"/>
  <c r="N517" i="6" a="1"/>
  <c r="M517" i="6" a="1"/>
  <c r="M517" i="6" s="1"/>
  <c r="L517" i="6" a="1"/>
  <c r="L517" i="6" s="1"/>
  <c r="K517" i="6" a="1"/>
  <c r="K517" i="6" s="1"/>
  <c r="AI516" i="6" a="1"/>
  <c r="AI516" i="6" s="1"/>
  <c r="AH516" i="6" a="1"/>
  <c r="AH516" i="6" s="1"/>
  <c r="AG516" i="6" a="1"/>
  <c r="AG516" i="6" s="1"/>
  <c r="AF516" i="6" a="1"/>
  <c r="AF516" i="6" s="1"/>
  <c r="AE516" i="6" a="1"/>
  <c r="AE516" i="6" s="1"/>
  <c r="AD516" i="6" a="1"/>
  <c r="AD516" i="6" s="1"/>
  <c r="AC516" i="6" a="1"/>
  <c r="AC516" i="6" s="1"/>
  <c r="AB516" i="6" a="1"/>
  <c r="AB516" i="6" s="1"/>
  <c r="AA516" i="6" a="1"/>
  <c r="AA516" i="6" s="1"/>
  <c r="Z516" i="6"/>
  <c r="Z516" i="6" a="1"/>
  <c r="Y516" i="6" a="1"/>
  <c r="Y516" i="6" s="1"/>
  <c r="X516" i="6" a="1"/>
  <c r="X516" i="6" s="1"/>
  <c r="W516" i="6" a="1"/>
  <c r="W516" i="6" s="1"/>
  <c r="V516" i="6" a="1"/>
  <c r="V516" i="6" s="1"/>
  <c r="U516" i="6" a="1"/>
  <c r="U516" i="6" s="1"/>
  <c r="T516" i="6"/>
  <c r="T516" i="6" a="1"/>
  <c r="S516" i="6" a="1"/>
  <c r="S516" i="6" s="1"/>
  <c r="R516" i="6" a="1"/>
  <c r="R516" i="6" s="1"/>
  <c r="Q516" i="6" a="1"/>
  <c r="Q516" i="6" s="1"/>
  <c r="P516" i="6" a="1"/>
  <c r="P516" i="6" s="1"/>
  <c r="O516" i="6" a="1"/>
  <c r="O516" i="6" s="1"/>
  <c r="N516" i="6" a="1"/>
  <c r="N516" i="6" s="1"/>
  <c r="M516" i="6" a="1"/>
  <c r="M516" i="6" s="1"/>
  <c r="L516" i="6" a="1"/>
  <c r="L516" i="6" s="1"/>
  <c r="K516" i="6" a="1"/>
  <c r="K516" i="6" s="1"/>
  <c r="AI515" i="6" a="1"/>
  <c r="AI515" i="6" s="1"/>
  <c r="AH515" i="6" a="1"/>
  <c r="AH515" i="6" s="1"/>
  <c r="AG515" i="6" a="1"/>
  <c r="AG515" i="6" s="1"/>
  <c r="AF515" i="6"/>
  <c r="AF515" i="6" a="1"/>
  <c r="AE515" i="6" a="1"/>
  <c r="AE515" i="6" s="1"/>
  <c r="AD515" i="6" a="1"/>
  <c r="AD515" i="6" s="1"/>
  <c r="AC515" i="6" a="1"/>
  <c r="AC515" i="6" s="1"/>
  <c r="AB515" i="6" a="1"/>
  <c r="AB515" i="6" s="1"/>
  <c r="AA515" i="6" a="1"/>
  <c r="AA515" i="6" s="1"/>
  <c r="Z515" i="6" a="1"/>
  <c r="Z515" i="6" s="1"/>
  <c r="Y515" i="6" a="1"/>
  <c r="Y515" i="6" s="1"/>
  <c r="X515" i="6" a="1"/>
  <c r="X515" i="6" s="1"/>
  <c r="W515" i="6" a="1"/>
  <c r="W515" i="6" s="1"/>
  <c r="V515" i="6"/>
  <c r="V515" i="6" a="1"/>
  <c r="U515" i="6" a="1"/>
  <c r="U515" i="6" s="1"/>
  <c r="T515" i="6" a="1"/>
  <c r="T515" i="6" s="1"/>
  <c r="S515" i="6" a="1"/>
  <c r="S515" i="6" s="1"/>
  <c r="R515" i="6" a="1"/>
  <c r="R515" i="6" s="1"/>
  <c r="Q515" i="6" a="1"/>
  <c r="Q515" i="6" s="1"/>
  <c r="P515" i="6"/>
  <c r="P515" i="6" a="1"/>
  <c r="O515" i="6" a="1"/>
  <c r="O515" i="6" s="1"/>
  <c r="N515" i="6" a="1"/>
  <c r="N515" i="6" s="1"/>
  <c r="M515" i="6" a="1"/>
  <c r="M515" i="6" s="1"/>
  <c r="L515" i="6" a="1"/>
  <c r="L515" i="6" s="1"/>
  <c r="K515" i="6" a="1"/>
  <c r="K515" i="6" s="1"/>
  <c r="AI514" i="6" a="1"/>
  <c r="AI514" i="6" s="1"/>
  <c r="AH514" i="6"/>
  <c r="AH514" i="6" a="1"/>
  <c r="AG514" i="6" a="1"/>
  <c r="AG514" i="6" s="1"/>
  <c r="AF514" i="6" a="1"/>
  <c r="AF514" i="6" s="1"/>
  <c r="AE514" i="6" a="1"/>
  <c r="AE514" i="6" s="1"/>
  <c r="AD514" i="6" a="1"/>
  <c r="AD514" i="6" s="1"/>
  <c r="AC514" i="6" a="1"/>
  <c r="AC514" i="6" s="1"/>
  <c r="AB514" i="6"/>
  <c r="AB514" i="6" a="1"/>
  <c r="AA514" i="6" a="1"/>
  <c r="AA514" i="6" s="1"/>
  <c r="Z514" i="6" a="1"/>
  <c r="Z514" i="6" s="1"/>
  <c r="Y514" i="6" a="1"/>
  <c r="Y514" i="6" s="1"/>
  <c r="X514" i="6" a="1"/>
  <c r="X514" i="6" s="1"/>
  <c r="W514" i="6" a="1"/>
  <c r="W514" i="6" s="1"/>
  <c r="V514" i="6" a="1"/>
  <c r="V514" i="6" s="1"/>
  <c r="U514" i="6" a="1"/>
  <c r="U514" i="6" s="1"/>
  <c r="T514" i="6" a="1"/>
  <c r="T514" i="6" s="1"/>
  <c r="S514" i="6" a="1"/>
  <c r="S514" i="6" s="1"/>
  <c r="R514" i="6"/>
  <c r="R514" i="6" a="1"/>
  <c r="Q514" i="6" a="1"/>
  <c r="Q514" i="6" s="1"/>
  <c r="P514" i="6" a="1"/>
  <c r="P514" i="6" s="1"/>
  <c r="O514" i="6" a="1"/>
  <c r="O514" i="6" s="1"/>
  <c r="N514" i="6" a="1"/>
  <c r="N514" i="6" s="1"/>
  <c r="M514" i="6" a="1"/>
  <c r="M514" i="6" s="1"/>
  <c r="L514" i="6"/>
  <c r="L514" i="6" a="1"/>
  <c r="K514" i="6" a="1"/>
  <c r="K514" i="6" s="1"/>
  <c r="AI513" i="6" a="1"/>
  <c r="AI513" i="6" s="1"/>
  <c r="AH513" i="6" a="1"/>
  <c r="AH513" i="6" s="1"/>
  <c r="AG513" i="6" a="1"/>
  <c r="AG513" i="6" s="1"/>
  <c r="AF513" i="6" a="1"/>
  <c r="AF513" i="6" s="1"/>
  <c r="AE513" i="6" a="1"/>
  <c r="AE513" i="6" s="1"/>
  <c r="AD513" i="6"/>
  <c r="AD513" i="6" a="1"/>
  <c r="AC513" i="6" a="1"/>
  <c r="AC513" i="6" s="1"/>
  <c r="AB513" i="6" a="1"/>
  <c r="AB513" i="6" s="1"/>
  <c r="AA513" i="6" a="1"/>
  <c r="AA513" i="6" s="1"/>
  <c r="Z513" i="6" a="1"/>
  <c r="Z513" i="6" s="1"/>
  <c r="Y513" i="6" a="1"/>
  <c r="Y513" i="6" s="1"/>
  <c r="X513" i="6"/>
  <c r="X513" i="6" a="1"/>
  <c r="W513" i="6" a="1"/>
  <c r="W513" i="6" s="1"/>
  <c r="V513" i="6" a="1"/>
  <c r="V513" i="6" s="1"/>
  <c r="U513" i="6" a="1"/>
  <c r="U513" i="6" s="1"/>
  <c r="T513" i="6" a="1"/>
  <c r="T513" i="6" s="1"/>
  <c r="S513" i="6" a="1"/>
  <c r="S513" i="6" s="1"/>
  <c r="R513" i="6" a="1"/>
  <c r="R513" i="6" s="1"/>
  <c r="Q513" i="6" a="1"/>
  <c r="Q513" i="6" s="1"/>
  <c r="P513" i="6" a="1"/>
  <c r="P513" i="6" s="1"/>
  <c r="O513" i="6" a="1"/>
  <c r="O513" i="6" s="1"/>
  <c r="N513" i="6"/>
  <c r="N513" i="6" a="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c r="Z512" i="6" a="1"/>
  <c r="Y512" i="6" a="1"/>
  <c r="Y512" i="6" s="1"/>
  <c r="X512" i="6" a="1"/>
  <c r="X512" i="6" s="1"/>
  <c r="W512" i="6" a="1"/>
  <c r="W512" i="6" s="1"/>
  <c r="V512" i="6" a="1"/>
  <c r="V512" i="6" s="1"/>
  <c r="U512" i="6" a="1"/>
  <c r="U512" i="6" s="1"/>
  <c r="T512" i="6"/>
  <c r="T512" i="6" a="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c r="AF511" i="6" a="1"/>
  <c r="AE511" i="6" a="1"/>
  <c r="AE511" i="6" s="1"/>
  <c r="AD511" i="6" a="1"/>
  <c r="AD511" i="6" s="1"/>
  <c r="AC511" i="6" a="1"/>
  <c r="AC511" i="6" s="1"/>
  <c r="AB511" i="6" a="1"/>
  <c r="AB511" i="6" s="1"/>
  <c r="AA511" i="6" a="1"/>
  <c r="AA511" i="6" s="1"/>
  <c r="Z511" i="6" a="1"/>
  <c r="Z511" i="6" s="1"/>
  <c r="Y511" i="6" a="1"/>
  <c r="Y511" i="6" s="1"/>
  <c r="X511" i="6" a="1"/>
  <c r="X511" i="6" s="1"/>
  <c r="W511" i="6" a="1"/>
  <c r="W511" i="6" s="1"/>
  <c r="V511" i="6"/>
  <c r="V511" i="6" a="1"/>
  <c r="U511" i="6" a="1"/>
  <c r="U511" i="6" s="1"/>
  <c r="T511" i="6" a="1"/>
  <c r="T511" i="6" s="1"/>
  <c r="S511" i="6" a="1"/>
  <c r="S511" i="6" s="1"/>
  <c r="R511" i="6" a="1"/>
  <c r="R511" i="6" s="1"/>
  <c r="Q511" i="6" a="1"/>
  <c r="Q511" i="6" s="1"/>
  <c r="P511" i="6"/>
  <c r="P511" i="6" a="1"/>
  <c r="O511" i="6" a="1"/>
  <c r="O511" i="6" s="1"/>
  <c r="N511" i="6" a="1"/>
  <c r="N511" i="6" s="1"/>
  <c r="M511" i="6" a="1"/>
  <c r="M511" i="6" s="1"/>
  <c r="L511" i="6" a="1"/>
  <c r="L511" i="6" s="1"/>
  <c r="K511" i="6" a="1"/>
  <c r="K511" i="6" s="1"/>
  <c r="AI510" i="6" a="1"/>
  <c r="AI510" i="6" s="1"/>
  <c r="AH510" i="6"/>
  <c r="AH510" i="6" a="1"/>
  <c r="AG510" i="6" a="1"/>
  <c r="AG510" i="6" s="1"/>
  <c r="AF510" i="6" a="1"/>
  <c r="AF510" i="6" s="1"/>
  <c r="AE510" i="6" a="1"/>
  <c r="AE510" i="6" s="1"/>
  <c r="AD510" i="6" a="1"/>
  <c r="AD510" i="6" s="1"/>
  <c r="AC510" i="6" a="1"/>
  <c r="AC510" i="6" s="1"/>
  <c r="AB510" i="6"/>
  <c r="AB510" i="6" a="1"/>
  <c r="AA510" i="6" a="1"/>
  <c r="AA510" i="6" s="1"/>
  <c r="Z510" i="6" a="1"/>
  <c r="Z510" i="6" s="1"/>
  <c r="Y510" i="6" a="1"/>
  <c r="Y510" i="6" s="1"/>
  <c r="X510" i="6" a="1"/>
  <c r="X510" i="6" s="1"/>
  <c r="W510" i="6" a="1"/>
  <c r="W510" i="6" s="1"/>
  <c r="V510" i="6" a="1"/>
  <c r="V510" i="6" s="1"/>
  <c r="U510" i="6" a="1"/>
  <c r="U510" i="6" s="1"/>
  <c r="T510" i="6" a="1"/>
  <c r="T510" i="6" s="1"/>
  <c r="S510" i="6" a="1"/>
  <c r="S510" i="6" s="1"/>
  <c r="R510" i="6"/>
  <c r="R510" i="6" a="1"/>
  <c r="Q510" i="6" a="1"/>
  <c r="Q510" i="6" s="1"/>
  <c r="P510" i="6" a="1"/>
  <c r="P510" i="6" s="1"/>
  <c r="O510" i="6" a="1"/>
  <c r="O510" i="6" s="1"/>
  <c r="N510" i="6" a="1"/>
  <c r="N510" i="6" s="1"/>
  <c r="M510" i="6" a="1"/>
  <c r="M510" i="6" s="1"/>
  <c r="L510" i="6"/>
  <c r="L510" i="6" a="1"/>
  <c r="K510" i="6" a="1"/>
  <c r="K510" i="6" s="1"/>
  <c r="AI509" i="6" a="1"/>
  <c r="AI509" i="6" s="1"/>
  <c r="AH509" i="6" a="1"/>
  <c r="AH509" i="6" s="1"/>
  <c r="AG509" i="6" a="1"/>
  <c r="AG509" i="6" s="1"/>
  <c r="AF509" i="6" a="1"/>
  <c r="AF509" i="6" s="1"/>
  <c r="AE509" i="6" a="1"/>
  <c r="AE509" i="6" s="1"/>
  <c r="AD509" i="6"/>
  <c r="AD509" i="6" a="1"/>
  <c r="AC509" i="6" a="1"/>
  <c r="AC509" i="6" s="1"/>
  <c r="AB509" i="6" a="1"/>
  <c r="AB509" i="6" s="1"/>
  <c r="AA509" i="6" a="1"/>
  <c r="AA509" i="6" s="1"/>
  <c r="Z509" i="6" a="1"/>
  <c r="Z509" i="6" s="1"/>
  <c r="Y509" i="6" a="1"/>
  <c r="Y509" i="6" s="1"/>
  <c r="X509" i="6"/>
  <c r="X509" i="6" a="1"/>
  <c r="W509" i="6" a="1"/>
  <c r="W509" i="6" s="1"/>
  <c r="V509" i="6" a="1"/>
  <c r="V509" i="6" s="1"/>
  <c r="U509" i="6" a="1"/>
  <c r="U509" i="6" s="1"/>
  <c r="T509" i="6" a="1"/>
  <c r="T509" i="6" s="1"/>
  <c r="S509" i="6" a="1"/>
  <c r="S509" i="6" s="1"/>
  <c r="R509" i="6" a="1"/>
  <c r="R509" i="6" s="1"/>
  <c r="Q509" i="6" a="1"/>
  <c r="Q509" i="6" s="1"/>
  <c r="P509" i="6" a="1"/>
  <c r="P509" i="6" s="1"/>
  <c r="O509" i="6" a="1"/>
  <c r="O509" i="6" s="1"/>
  <c r="N509" i="6"/>
  <c r="N509" i="6" a="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c r="Z508" i="6" a="1"/>
  <c r="Y508" i="6" a="1"/>
  <c r="Y508" i="6" s="1"/>
  <c r="X508" i="6" a="1"/>
  <c r="X508" i="6" s="1"/>
  <c r="W508" i="6" a="1"/>
  <c r="W508" i="6" s="1"/>
  <c r="V508" i="6" a="1"/>
  <c r="V508" i="6" s="1"/>
  <c r="U508" i="6" a="1"/>
  <c r="U508" i="6" s="1"/>
  <c r="T508" i="6"/>
  <c r="T508" i="6" a="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c r="AF507" i="6" a="1"/>
  <c r="AE507" i="6" a="1"/>
  <c r="AE507" i="6" s="1"/>
  <c r="AD507" i="6" a="1"/>
  <c r="AD507" i="6" s="1"/>
  <c r="AC507" i="6" a="1"/>
  <c r="AC507" i="6" s="1"/>
  <c r="AB507" i="6" a="1"/>
  <c r="AB507" i="6" s="1"/>
  <c r="AA507" i="6" a="1"/>
  <c r="AA507" i="6" s="1"/>
  <c r="Z507" i="6" a="1"/>
  <c r="Z507" i="6" s="1"/>
  <c r="Y507" i="6" a="1"/>
  <c r="Y507" i="6" s="1"/>
  <c r="X507" i="6" a="1"/>
  <c r="X507" i="6" s="1"/>
  <c r="W507" i="6" a="1"/>
  <c r="W507" i="6" s="1"/>
  <c r="V507" i="6"/>
  <c r="V507" i="6" a="1"/>
  <c r="U507" i="6" a="1"/>
  <c r="U507" i="6" s="1"/>
  <c r="T507" i="6" a="1"/>
  <c r="T507" i="6" s="1"/>
  <c r="S507" i="6" a="1"/>
  <c r="S507" i="6" s="1"/>
  <c r="R507" i="6" a="1"/>
  <c r="R507" i="6" s="1"/>
  <c r="Q507" i="6" a="1"/>
  <c r="Q507" i="6" s="1"/>
  <c r="P507" i="6"/>
  <c r="P507" i="6" a="1"/>
  <c r="O507" i="6" a="1"/>
  <c r="O507" i="6" s="1"/>
  <c r="N507" i="6" a="1"/>
  <c r="N507" i="6" s="1"/>
  <c r="M507" i="6" a="1"/>
  <c r="M507" i="6" s="1"/>
  <c r="L507" i="6" a="1"/>
  <c r="L507" i="6" s="1"/>
  <c r="K507" i="6" a="1"/>
  <c r="K507" i="6" s="1"/>
  <c r="AI506" i="6" a="1"/>
  <c r="AI506" i="6" s="1"/>
  <c r="AH506" i="6"/>
  <c r="AH506" i="6" a="1"/>
  <c r="AG506" i="6" a="1"/>
  <c r="AG506" i="6" s="1"/>
  <c r="AF506" i="6" a="1"/>
  <c r="AF506" i="6" s="1"/>
  <c r="AE506" i="6" a="1"/>
  <c r="AE506" i="6" s="1"/>
  <c r="AD506" i="6" a="1"/>
  <c r="AD506" i="6" s="1"/>
  <c r="AC506" i="6" a="1"/>
  <c r="AC506" i="6" s="1"/>
  <c r="AB506" i="6"/>
  <c r="AB506" i="6" a="1"/>
  <c r="AA506" i="6" a="1"/>
  <c r="AA506" i="6" s="1"/>
  <c r="Z506" i="6" a="1"/>
  <c r="Z506" i="6" s="1"/>
  <c r="Y506" i="6" a="1"/>
  <c r="Y506" i="6" s="1"/>
  <c r="X506" i="6" a="1"/>
  <c r="X506" i="6" s="1"/>
  <c r="W506" i="6" a="1"/>
  <c r="W506" i="6" s="1"/>
  <c r="V506" i="6" a="1"/>
  <c r="V506" i="6" s="1"/>
  <c r="U506" i="6" a="1"/>
  <c r="U506" i="6" s="1"/>
  <c r="T506" i="6" a="1"/>
  <c r="T506" i="6" s="1"/>
  <c r="S506" i="6" a="1"/>
  <c r="S506" i="6" s="1"/>
  <c r="R506" i="6"/>
  <c r="R506" i="6" a="1"/>
  <c r="Q506" i="6" a="1"/>
  <c r="Q506" i="6" s="1"/>
  <c r="P506" i="6" a="1"/>
  <c r="P506" i="6" s="1"/>
  <c r="O506" i="6" a="1"/>
  <c r="O506" i="6" s="1"/>
  <c r="N506" i="6" a="1"/>
  <c r="N506" i="6" s="1"/>
  <c r="M506" i="6" a="1"/>
  <c r="M506" i="6" s="1"/>
  <c r="L506" i="6"/>
  <c r="L506" i="6" a="1"/>
  <c r="K506" i="6" a="1"/>
  <c r="K506" i="6" s="1"/>
  <c r="AI505" i="6" a="1"/>
  <c r="AI505" i="6" s="1"/>
  <c r="AH505" i="6" a="1"/>
  <c r="AH505" i="6" s="1"/>
  <c r="AG505" i="6" a="1"/>
  <c r="AG505" i="6" s="1"/>
  <c r="AF505" i="6" a="1"/>
  <c r="AF505" i="6" s="1"/>
  <c r="AE505" i="6" a="1"/>
  <c r="AE505" i="6" s="1"/>
  <c r="AD505" i="6"/>
  <c r="AD505" i="6" a="1"/>
  <c r="AC505" i="6" a="1"/>
  <c r="AC505" i="6" s="1"/>
  <c r="AB505" i="6" a="1"/>
  <c r="AB505" i="6" s="1"/>
  <c r="AA505" i="6" a="1"/>
  <c r="AA505" i="6" s="1"/>
  <c r="Z505" i="6" a="1"/>
  <c r="Z505" i="6" s="1"/>
  <c r="Y505" i="6" a="1"/>
  <c r="Y505" i="6" s="1"/>
  <c r="X505" i="6"/>
  <c r="X505" i="6" a="1"/>
  <c r="W505" i="6" a="1"/>
  <c r="W505" i="6" s="1"/>
  <c r="V505" i="6" a="1"/>
  <c r="V505" i="6" s="1"/>
  <c r="U505" i="6" a="1"/>
  <c r="U505" i="6" s="1"/>
  <c r="T505" i="6" a="1"/>
  <c r="T505" i="6" s="1"/>
  <c r="S505" i="6" a="1"/>
  <c r="S505" i="6" s="1"/>
  <c r="R505" i="6" a="1"/>
  <c r="R505" i="6" s="1"/>
  <c r="Q505" i="6" a="1"/>
  <c r="Q505" i="6" s="1"/>
  <c r="P505" i="6" a="1"/>
  <c r="P505" i="6" s="1"/>
  <c r="O505" i="6" a="1"/>
  <c r="O505" i="6" s="1"/>
  <c r="N505" i="6"/>
  <c r="N505" i="6" a="1"/>
  <c r="M505" i="6" a="1"/>
  <c r="M505" i="6" s="1"/>
  <c r="L505" i="6" a="1"/>
  <c r="L505" i="6" s="1"/>
  <c r="K505" i="6" a="1"/>
  <c r="K505" i="6" s="1"/>
  <c r="AI504" i="6" a="1"/>
  <c r="AI504" i="6" s="1"/>
  <c r="AH504" i="6"/>
  <c r="AH504" i="6" a="1"/>
  <c r="AG504" i="6" a="1"/>
  <c r="AG504" i="6" s="1"/>
  <c r="AF504" i="6" a="1"/>
  <c r="AF504" i="6" s="1"/>
  <c r="AE504" i="6" a="1"/>
  <c r="AE504" i="6" s="1"/>
  <c r="AD504" i="6" a="1"/>
  <c r="AD504" i="6" s="1"/>
  <c r="AC504" i="6" a="1"/>
  <c r="AC504" i="6" s="1"/>
  <c r="AB504" i="6" a="1"/>
  <c r="AB504" i="6" s="1"/>
  <c r="AA504" i="6" a="1"/>
  <c r="AA504" i="6" s="1"/>
  <c r="Z504" i="6"/>
  <c r="Z504" i="6" a="1"/>
  <c r="Y504" i="6" a="1"/>
  <c r="Y504" i="6" s="1"/>
  <c r="X504" i="6" a="1"/>
  <c r="X504" i="6" s="1"/>
  <c r="W504" i="6" a="1"/>
  <c r="W504" i="6" s="1"/>
  <c r="V504" i="6" a="1"/>
  <c r="V504" i="6" s="1"/>
  <c r="U504" i="6" a="1"/>
  <c r="U504" i="6" s="1"/>
  <c r="T504" i="6"/>
  <c r="T504" i="6" a="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c r="AF503" i="6" a="1"/>
  <c r="AE503" i="6" a="1"/>
  <c r="AE503" i="6" s="1"/>
  <c r="AD503" i="6"/>
  <c r="AD503" i="6" a="1"/>
  <c r="AC503" i="6" a="1"/>
  <c r="AC503" i="6" s="1"/>
  <c r="AB503" i="6" a="1"/>
  <c r="AB503" i="6" s="1"/>
  <c r="AA503" i="6" a="1"/>
  <c r="AA503" i="6" s="1"/>
  <c r="Z503" i="6" a="1"/>
  <c r="Z503" i="6" s="1"/>
  <c r="Y503" i="6" a="1"/>
  <c r="Y503" i="6" s="1"/>
  <c r="X503" i="6" a="1"/>
  <c r="X503" i="6" s="1"/>
  <c r="W503" i="6" a="1"/>
  <c r="W503" i="6" s="1"/>
  <c r="V503" i="6"/>
  <c r="V503" i="6" a="1"/>
  <c r="U503" i="6" a="1"/>
  <c r="U503" i="6" s="1"/>
  <c r="T503" i="6" a="1"/>
  <c r="T503" i="6" s="1"/>
  <c r="S503" i="6" a="1"/>
  <c r="S503" i="6" s="1"/>
  <c r="R503" i="6" a="1"/>
  <c r="R503" i="6" s="1"/>
  <c r="Q503" i="6" a="1"/>
  <c r="Q503" i="6" s="1"/>
  <c r="P503" i="6"/>
  <c r="P503" i="6" a="1"/>
  <c r="O503" i="6" a="1"/>
  <c r="O503" i="6" s="1"/>
  <c r="N503" i="6" a="1"/>
  <c r="N503" i="6" s="1"/>
  <c r="M503" i="6" a="1"/>
  <c r="M503" i="6" s="1"/>
  <c r="L503" i="6" a="1"/>
  <c r="L503" i="6" s="1"/>
  <c r="K503" i="6" a="1"/>
  <c r="K503" i="6" s="1"/>
  <c r="AI502" i="6" a="1"/>
  <c r="AI502" i="6" s="1"/>
  <c r="AH502" i="6"/>
  <c r="AH502" i="6" a="1"/>
  <c r="AG502" i="6" a="1"/>
  <c r="AG502" i="6" s="1"/>
  <c r="AF502" i="6" a="1"/>
  <c r="AF502" i="6" s="1"/>
  <c r="AE502" i="6" a="1"/>
  <c r="AE502" i="6" s="1"/>
  <c r="AD502" i="6" a="1"/>
  <c r="AD502" i="6" s="1"/>
  <c r="AC502" i="6" a="1"/>
  <c r="AC502" i="6" s="1"/>
  <c r="AB502" i="6"/>
  <c r="AB502" i="6" a="1"/>
  <c r="AA502" i="6" a="1"/>
  <c r="AA502" i="6" s="1"/>
  <c r="Z502" i="6" a="1"/>
  <c r="Z502" i="6" s="1"/>
  <c r="Y502" i="6" a="1"/>
  <c r="Y502" i="6" s="1"/>
  <c r="X502" i="6" a="1"/>
  <c r="X502" i="6" s="1"/>
  <c r="W502" i="6" a="1"/>
  <c r="W502" i="6" s="1"/>
  <c r="V502" i="6" a="1"/>
  <c r="V502" i="6" s="1"/>
  <c r="U502" i="6" a="1"/>
  <c r="U502" i="6" s="1"/>
  <c r="T502" i="6" a="1"/>
  <c r="T502" i="6" s="1"/>
  <c r="S502" i="6" a="1"/>
  <c r="S502" i="6" s="1"/>
  <c r="R502" i="6"/>
  <c r="R502" i="6" a="1"/>
  <c r="Q502" i="6" a="1"/>
  <c r="Q502" i="6" s="1"/>
  <c r="P502" i="6" a="1"/>
  <c r="P502" i="6" s="1"/>
  <c r="O502" i="6" a="1"/>
  <c r="O502" i="6" s="1"/>
  <c r="N502" i="6" a="1"/>
  <c r="N502" i="6" s="1"/>
  <c r="M502" i="6" a="1"/>
  <c r="M502" i="6" s="1"/>
  <c r="L502" i="6"/>
  <c r="L502" i="6" a="1"/>
  <c r="K502" i="6" a="1"/>
  <c r="K502" i="6" s="1"/>
  <c r="AI501" i="6" a="1"/>
  <c r="AI501" i="6" s="1"/>
  <c r="AH501" i="6" a="1"/>
  <c r="AH501" i="6" s="1"/>
  <c r="AG501" i="6" a="1"/>
  <c r="AG501" i="6" s="1"/>
  <c r="AF501" i="6" a="1"/>
  <c r="AF501" i="6" s="1"/>
  <c r="AE501" i="6" a="1"/>
  <c r="AE501" i="6" s="1"/>
  <c r="AD501" i="6"/>
  <c r="AD501" i="6" a="1"/>
  <c r="AC501" i="6" a="1"/>
  <c r="AC501" i="6" s="1"/>
  <c r="AB501" i="6" a="1"/>
  <c r="AB501" i="6" s="1"/>
  <c r="AA501" i="6" a="1"/>
  <c r="AA501" i="6" s="1"/>
  <c r="Z501" i="6" a="1"/>
  <c r="Z501" i="6" s="1"/>
  <c r="Y501" i="6" a="1"/>
  <c r="Y501" i="6" s="1"/>
  <c r="X501" i="6"/>
  <c r="X501" i="6" a="1"/>
  <c r="W501" i="6" a="1"/>
  <c r="W501" i="6" s="1"/>
  <c r="V501" i="6" a="1"/>
  <c r="V501" i="6" s="1"/>
  <c r="U501" i="6" a="1"/>
  <c r="U501" i="6" s="1"/>
  <c r="T501" i="6" a="1"/>
  <c r="T501" i="6" s="1"/>
  <c r="S501" i="6" a="1"/>
  <c r="S501" i="6" s="1"/>
  <c r="R501" i="6" a="1"/>
  <c r="R501" i="6" s="1"/>
  <c r="Q501" i="6" a="1"/>
  <c r="Q501" i="6" s="1"/>
  <c r="P501" i="6" a="1"/>
  <c r="P501" i="6" s="1"/>
  <c r="O501" i="6" a="1"/>
  <c r="O501" i="6" s="1"/>
  <c r="N501" i="6"/>
  <c r="N501" i="6" a="1"/>
  <c r="M501" i="6" a="1"/>
  <c r="M501" i="6" s="1"/>
  <c r="L501" i="6" a="1"/>
  <c r="L501" i="6" s="1"/>
  <c r="K501" i="6" a="1"/>
  <c r="K501" i="6" s="1"/>
  <c r="AI500" i="6" a="1"/>
  <c r="AI500" i="6" s="1"/>
  <c r="AH500" i="6"/>
  <c r="AH500" i="6" a="1"/>
  <c r="AG500" i="6" a="1"/>
  <c r="AG500" i="6" s="1"/>
  <c r="AF500" i="6" a="1"/>
  <c r="AF500" i="6" s="1"/>
  <c r="AE500" i="6" a="1"/>
  <c r="AE500" i="6" s="1"/>
  <c r="AD500" i="6" a="1"/>
  <c r="AD500" i="6" s="1"/>
  <c r="AC500" i="6" a="1"/>
  <c r="AC500" i="6" s="1"/>
  <c r="AB500" i="6" a="1"/>
  <c r="AB500" i="6" s="1"/>
  <c r="AA500" i="6" a="1"/>
  <c r="AA500" i="6" s="1"/>
  <c r="Z500" i="6"/>
  <c r="Z500" i="6" a="1"/>
  <c r="Y500" i="6" a="1"/>
  <c r="Y500" i="6" s="1"/>
  <c r="X500" i="6" a="1"/>
  <c r="X500" i="6" s="1"/>
  <c r="W500" i="6" a="1"/>
  <c r="W500" i="6" s="1"/>
  <c r="V500" i="6" a="1"/>
  <c r="V500" i="6" s="1"/>
  <c r="U500" i="6" a="1"/>
  <c r="U500" i="6" s="1"/>
  <c r="T500" i="6"/>
  <c r="T500" i="6" a="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c r="AF499" i="6" a="1"/>
  <c r="AE499" i="6" a="1"/>
  <c r="AE499" i="6" s="1"/>
  <c r="AD499" i="6" a="1"/>
  <c r="AD499" i="6" s="1"/>
  <c r="AC499" i="6" a="1"/>
  <c r="AC499" i="6" s="1"/>
  <c r="AB499" i="6" a="1"/>
  <c r="AB499" i="6" s="1"/>
  <c r="AA499" i="6" a="1"/>
  <c r="AA499" i="6" s="1"/>
  <c r="Z499" i="6" a="1"/>
  <c r="Z499" i="6" s="1"/>
  <c r="Y499" i="6" a="1"/>
  <c r="Y499" i="6" s="1"/>
  <c r="X499" i="6" a="1"/>
  <c r="X499" i="6" s="1"/>
  <c r="W499" i="6" a="1"/>
  <c r="W499" i="6" s="1"/>
  <c r="V499" i="6"/>
  <c r="V499" i="6" a="1"/>
  <c r="U499" i="6" a="1"/>
  <c r="U499" i="6" s="1"/>
  <c r="T499" i="6" a="1"/>
  <c r="T499" i="6" s="1"/>
  <c r="S499" i="6" a="1"/>
  <c r="S499" i="6" s="1"/>
  <c r="R499" i="6" a="1"/>
  <c r="R499" i="6" s="1"/>
  <c r="Q499" i="6" a="1"/>
  <c r="Q499" i="6" s="1"/>
  <c r="P499" i="6"/>
  <c r="P499" i="6" a="1"/>
  <c r="O499" i="6" a="1"/>
  <c r="O499" i="6" s="1"/>
  <c r="N499" i="6" a="1"/>
  <c r="N499" i="6" s="1"/>
  <c r="M499" i="6" a="1"/>
  <c r="M499" i="6" s="1"/>
  <c r="L499" i="6" a="1"/>
  <c r="L499" i="6" s="1"/>
  <c r="K499" i="6" a="1"/>
  <c r="K499" i="6" s="1"/>
  <c r="AI498" i="6" a="1"/>
  <c r="AI498" i="6" s="1"/>
  <c r="AH498" i="6"/>
  <c r="AH498" i="6" a="1"/>
  <c r="AG498" i="6" a="1"/>
  <c r="AG498" i="6" s="1"/>
  <c r="AF498" i="6" a="1"/>
  <c r="AF498" i="6" s="1"/>
  <c r="AE498" i="6" a="1"/>
  <c r="AE498" i="6" s="1"/>
  <c r="AD498" i="6" a="1"/>
  <c r="AD498" i="6" s="1"/>
  <c r="AC498" i="6" a="1"/>
  <c r="AC498" i="6" s="1"/>
  <c r="AB498" i="6"/>
  <c r="AB498" i="6" a="1"/>
  <c r="AA498" i="6" a="1"/>
  <c r="AA498" i="6" s="1"/>
  <c r="Z498" i="6"/>
  <c r="Z498" i="6" a="1"/>
  <c r="Y498" i="6" a="1"/>
  <c r="Y498" i="6" s="1"/>
  <c r="X498" i="6" a="1"/>
  <c r="X498" i="6" s="1"/>
  <c r="W498" i="6" a="1"/>
  <c r="W498" i="6" s="1"/>
  <c r="V498" i="6" a="1"/>
  <c r="V498" i="6" s="1"/>
  <c r="U498" i="6" a="1"/>
  <c r="U498" i="6" s="1"/>
  <c r="T498" i="6" a="1"/>
  <c r="T498" i="6" s="1"/>
  <c r="S498" i="6" a="1"/>
  <c r="S498" i="6" s="1"/>
  <c r="R498" i="6"/>
  <c r="R498" i="6" a="1"/>
  <c r="Q498" i="6" a="1"/>
  <c r="Q498" i="6" s="1"/>
  <c r="P498" i="6" a="1"/>
  <c r="P498" i="6" s="1"/>
  <c r="O498" i="6" a="1"/>
  <c r="O498" i="6" s="1"/>
  <c r="N498" i="6" a="1"/>
  <c r="N498" i="6" s="1"/>
  <c r="M498" i="6" a="1"/>
  <c r="M498" i="6" s="1"/>
  <c r="L498" i="6"/>
  <c r="L498" i="6" a="1"/>
  <c r="K498" i="6" a="1"/>
  <c r="K498" i="6" s="1"/>
  <c r="AI497" i="6" a="1"/>
  <c r="AI497" i="6" s="1"/>
  <c r="AH497" i="6" a="1"/>
  <c r="AH497" i="6" s="1"/>
  <c r="AG497" i="6" a="1"/>
  <c r="AG497" i="6" s="1"/>
  <c r="AF497" i="6" a="1"/>
  <c r="AF497" i="6" s="1"/>
  <c r="AE497" i="6" a="1"/>
  <c r="AE497" i="6" s="1"/>
  <c r="AD497" i="6"/>
  <c r="AD497" i="6" a="1"/>
  <c r="AC497" i="6" a="1"/>
  <c r="AC497" i="6" s="1"/>
  <c r="AB497" i="6" a="1"/>
  <c r="AB497" i="6" s="1"/>
  <c r="AA497" i="6" a="1"/>
  <c r="AA497" i="6" s="1"/>
  <c r="Z497" i="6" a="1"/>
  <c r="Z497" i="6" s="1"/>
  <c r="Y497" i="6" a="1"/>
  <c r="Y497" i="6" s="1"/>
  <c r="X497" i="6"/>
  <c r="X497" i="6" a="1"/>
  <c r="W497" i="6" a="1"/>
  <c r="W497" i="6" s="1"/>
  <c r="V497" i="6" a="1"/>
  <c r="V497" i="6" s="1"/>
  <c r="U497" i="6" a="1"/>
  <c r="U497" i="6" s="1"/>
  <c r="T497" i="6" a="1"/>
  <c r="T497" i="6" s="1"/>
  <c r="S497" i="6" a="1"/>
  <c r="S497" i="6" s="1"/>
  <c r="R497" i="6" a="1"/>
  <c r="R497" i="6" s="1"/>
  <c r="Q497" i="6" a="1"/>
  <c r="Q497" i="6" s="1"/>
  <c r="P497" i="6" a="1"/>
  <c r="P497" i="6" s="1"/>
  <c r="O497" i="6" a="1"/>
  <c r="O497" i="6" s="1"/>
  <c r="N497" i="6"/>
  <c r="N497" i="6" a="1"/>
  <c r="M497" i="6" a="1"/>
  <c r="M497" i="6" s="1"/>
  <c r="L497" i="6" a="1"/>
  <c r="L497" i="6" s="1"/>
  <c r="K497" i="6" a="1"/>
  <c r="K497" i="6" s="1"/>
  <c r="AI496" i="6" a="1"/>
  <c r="AI496" i="6" s="1"/>
  <c r="AH496" i="6" a="1"/>
  <c r="AH496" i="6" s="1"/>
  <c r="AG496" i="6" a="1"/>
  <c r="AG496" i="6" s="1"/>
  <c r="AF496" i="6" a="1"/>
  <c r="AF496" i="6" s="1"/>
  <c r="AE496" i="6" a="1"/>
  <c r="AE496" i="6" s="1"/>
  <c r="AD496" i="6" a="1"/>
  <c r="AD496" i="6" s="1"/>
  <c r="AC496" i="6" a="1"/>
  <c r="AC496" i="6" s="1"/>
  <c r="AB496" i="6" a="1"/>
  <c r="AB496" i="6" s="1"/>
  <c r="AA496" i="6" a="1"/>
  <c r="AA496" i="6" s="1"/>
  <c r="Z496" i="6"/>
  <c r="Z496" i="6" a="1"/>
  <c r="Y496" i="6" a="1"/>
  <c r="Y496" i="6" s="1"/>
  <c r="X496" i="6" a="1"/>
  <c r="X496" i="6" s="1"/>
  <c r="W496" i="6" a="1"/>
  <c r="W496" i="6" s="1"/>
  <c r="V496" i="6" a="1"/>
  <c r="V496" i="6" s="1"/>
  <c r="U496" i="6" a="1"/>
  <c r="U496" i="6" s="1"/>
  <c r="T496" i="6"/>
  <c r="T496" i="6" a="1"/>
  <c r="S496" i="6" a="1"/>
  <c r="S496" i="6" s="1"/>
  <c r="R496" i="6"/>
  <c r="R496" i="6" a="1"/>
  <c r="Q496" i="6" a="1"/>
  <c r="Q496" i="6" s="1"/>
  <c r="P496" i="6" a="1"/>
  <c r="P496" i="6" s="1"/>
  <c r="O496" i="6" a="1"/>
  <c r="O496" i="6" s="1"/>
  <c r="N496" i="6" a="1"/>
  <c r="N496" i="6" s="1"/>
  <c r="M496" i="6" a="1"/>
  <c r="M496" i="6" s="1"/>
  <c r="L496" i="6" a="1"/>
  <c r="L496" i="6" s="1"/>
  <c r="K496" i="6" a="1"/>
  <c r="K496" i="6" s="1"/>
  <c r="AI495" i="6" a="1"/>
  <c r="AI495" i="6" s="1"/>
  <c r="AH495" i="6" a="1"/>
  <c r="AH495" i="6" s="1"/>
  <c r="AG495" i="6" a="1"/>
  <c r="AG495" i="6" s="1"/>
  <c r="AF495" i="6"/>
  <c r="AF495" i="6" a="1"/>
  <c r="AE495" i="6" a="1"/>
  <c r="AE495" i="6" s="1"/>
  <c r="AD495" i="6"/>
  <c r="AD495" i="6" a="1"/>
  <c r="AC495" i="6" a="1"/>
  <c r="AC495" i="6" s="1"/>
  <c r="AB495" i="6" a="1"/>
  <c r="AB495" i="6" s="1"/>
  <c r="AA495" i="6" a="1"/>
  <c r="AA495" i="6" s="1"/>
  <c r="Z495" i="6" a="1"/>
  <c r="Z495" i="6" s="1"/>
  <c r="Y495" i="6" a="1"/>
  <c r="Y495" i="6" s="1"/>
  <c r="X495" i="6" a="1"/>
  <c r="X495" i="6" s="1"/>
  <c r="W495" i="6" a="1"/>
  <c r="W495" i="6" s="1"/>
  <c r="V495" i="6"/>
  <c r="V495" i="6" a="1"/>
  <c r="U495" i="6" a="1"/>
  <c r="U495" i="6" s="1"/>
  <c r="T495" i="6" a="1"/>
  <c r="T495" i="6" s="1"/>
  <c r="S495" i="6" a="1"/>
  <c r="S495" i="6" s="1"/>
  <c r="R495" i="6" a="1"/>
  <c r="R495" i="6" s="1"/>
  <c r="Q495" i="6" a="1"/>
  <c r="Q495" i="6" s="1"/>
  <c r="P495" i="6"/>
  <c r="P495" i="6" a="1"/>
  <c r="O495" i="6" a="1"/>
  <c r="O495" i="6" s="1"/>
  <c r="N495" i="6" a="1"/>
  <c r="N495" i="6" s="1"/>
  <c r="M495" i="6" a="1"/>
  <c r="M495" i="6" s="1"/>
  <c r="L495" i="6" a="1"/>
  <c r="L495" i="6" s="1"/>
  <c r="K495" i="6" a="1"/>
  <c r="K495" i="6" s="1"/>
  <c r="AI494" i="6" a="1"/>
  <c r="AI494" i="6" s="1"/>
  <c r="AH494" i="6"/>
  <c r="AH494" i="6" a="1"/>
  <c r="AG494" i="6" a="1"/>
  <c r="AG494" i="6" s="1"/>
  <c r="AF494" i="6" a="1"/>
  <c r="AF494" i="6" s="1"/>
  <c r="AE494" i="6" a="1"/>
  <c r="AE494" i="6" s="1"/>
  <c r="AD494" i="6" a="1"/>
  <c r="AD494" i="6" s="1"/>
  <c r="AC494" i="6" a="1"/>
  <c r="AC494" i="6" s="1"/>
  <c r="AB494" i="6"/>
  <c r="AB494" i="6" a="1"/>
  <c r="AA494" i="6" a="1"/>
  <c r="AA494" i="6" s="1"/>
  <c r="Z494" i="6" a="1"/>
  <c r="Z494" i="6" s="1"/>
  <c r="Y494" i="6" a="1"/>
  <c r="Y494" i="6" s="1"/>
  <c r="X494" i="6" a="1"/>
  <c r="X494" i="6" s="1"/>
  <c r="W494" i="6" a="1"/>
  <c r="W494" i="6" s="1"/>
  <c r="V494" i="6" a="1"/>
  <c r="V494" i="6" s="1"/>
  <c r="U494" i="6" a="1"/>
  <c r="U494" i="6" s="1"/>
  <c r="T494" i="6" a="1"/>
  <c r="T494" i="6" s="1"/>
  <c r="S494" i="6" a="1"/>
  <c r="S494" i="6" s="1"/>
  <c r="R494" i="6"/>
  <c r="R494" i="6" a="1"/>
  <c r="Q494" i="6" a="1"/>
  <c r="Q494" i="6" s="1"/>
  <c r="P494" i="6" a="1"/>
  <c r="P494" i="6" s="1"/>
  <c r="O494" i="6" a="1"/>
  <c r="O494" i="6" s="1"/>
  <c r="N494" i="6" a="1"/>
  <c r="N494" i="6" s="1"/>
  <c r="M494" i="6" a="1"/>
  <c r="M494" i="6" s="1"/>
  <c r="L494" i="6"/>
  <c r="L494" i="6" a="1"/>
  <c r="K494" i="6" a="1"/>
  <c r="K494" i="6" s="1"/>
  <c r="AI493" i="6" a="1"/>
  <c r="AI493" i="6" s="1"/>
  <c r="AH493" i="6" a="1"/>
  <c r="AH493" i="6" s="1"/>
  <c r="AG493" i="6" a="1"/>
  <c r="AG493" i="6" s="1"/>
  <c r="AF493" i="6" a="1"/>
  <c r="AF493" i="6" s="1"/>
  <c r="AE493" i="6" a="1"/>
  <c r="AE493" i="6" s="1"/>
  <c r="AD493" i="6"/>
  <c r="AD493" i="6" a="1"/>
  <c r="AC493" i="6" a="1"/>
  <c r="AC493" i="6" s="1"/>
  <c r="AB493" i="6" a="1"/>
  <c r="AB493" i="6" s="1"/>
  <c r="AA493" i="6" a="1"/>
  <c r="AA493" i="6" s="1"/>
  <c r="Z493" i="6" a="1"/>
  <c r="Z493" i="6" s="1"/>
  <c r="Y493" i="6" a="1"/>
  <c r="Y493" i="6" s="1"/>
  <c r="X493" i="6"/>
  <c r="X493" i="6" a="1"/>
  <c r="W493" i="6" a="1"/>
  <c r="W493" i="6" s="1"/>
  <c r="V493" i="6"/>
  <c r="V493" i="6" a="1"/>
  <c r="U493" i="6" a="1"/>
  <c r="U493" i="6" s="1"/>
  <c r="T493" i="6" a="1"/>
  <c r="T493" i="6" s="1"/>
  <c r="S493" i="6" a="1"/>
  <c r="S493" i="6" s="1"/>
  <c r="R493" i="6" a="1"/>
  <c r="R493" i="6" s="1"/>
  <c r="Q493" i="6" a="1"/>
  <c r="Q493" i="6" s="1"/>
  <c r="P493" i="6" a="1"/>
  <c r="P493" i="6" s="1"/>
  <c r="O493" i="6" a="1"/>
  <c r="O493" i="6" s="1"/>
  <c r="N493" i="6"/>
  <c r="N493" i="6" a="1"/>
  <c r="M493" i="6" a="1"/>
  <c r="M493" i="6" s="1"/>
  <c r="L493" i="6" a="1"/>
  <c r="L493" i="6" s="1"/>
  <c r="K493" i="6" a="1"/>
  <c r="K493" i="6" s="1"/>
  <c r="AI492" i="6" a="1"/>
  <c r="AI492" i="6" s="1"/>
  <c r="AH492" i="6"/>
  <c r="AH492" i="6" a="1"/>
  <c r="AG492" i="6" a="1"/>
  <c r="AG492" i="6" s="1"/>
  <c r="AF492" i="6" a="1"/>
  <c r="AF492" i="6" s="1"/>
  <c r="AE492" i="6" a="1"/>
  <c r="AE492" i="6" s="1"/>
  <c r="AD492" i="6" a="1"/>
  <c r="AD492" i="6" s="1"/>
  <c r="AC492" i="6" a="1"/>
  <c r="AC492" i="6" s="1"/>
  <c r="AB492" i="6" a="1"/>
  <c r="AB492" i="6" s="1"/>
  <c r="AA492" i="6" a="1"/>
  <c r="AA492" i="6" s="1"/>
  <c r="Z492" i="6"/>
  <c r="Z492" i="6" a="1"/>
  <c r="Y492" i="6" a="1"/>
  <c r="Y492" i="6" s="1"/>
  <c r="X492" i="6" a="1"/>
  <c r="X492" i="6" s="1"/>
  <c r="W492" i="6" a="1"/>
  <c r="W492" i="6" s="1"/>
  <c r="V492" i="6" a="1"/>
  <c r="V492" i="6" s="1"/>
  <c r="U492" i="6" a="1"/>
  <c r="U492" i="6" s="1"/>
  <c r="T492" i="6"/>
  <c r="T492" i="6" a="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a="1"/>
  <c r="W491" i="6" s="1"/>
  <c r="V491" i="6"/>
  <c r="V491" i="6" a="1"/>
  <c r="U491" i="6" a="1"/>
  <c r="U491" i="6" s="1"/>
  <c r="T491" i="6" a="1"/>
  <c r="T491" i="6" s="1"/>
  <c r="S491" i="6" a="1"/>
  <c r="S491" i="6" s="1"/>
  <c r="R491" i="6" a="1"/>
  <c r="R491" i="6" s="1"/>
  <c r="Q491" i="6" a="1"/>
  <c r="Q491" i="6" s="1"/>
  <c r="P491" i="6" a="1"/>
  <c r="P491" i="6" s="1"/>
  <c r="O491" i="6" a="1"/>
  <c r="O491" i="6" s="1"/>
  <c r="N491" i="6"/>
  <c r="N491" i="6" a="1"/>
  <c r="M491" i="6" a="1"/>
  <c r="M491" i="6" s="1"/>
  <c r="L491" i="6" a="1"/>
  <c r="L491" i="6" s="1"/>
  <c r="K491" i="6" a="1"/>
  <c r="K491" i="6" s="1"/>
  <c r="AI490" i="6" a="1"/>
  <c r="AI490" i="6" s="1"/>
  <c r="AH490" i="6"/>
  <c r="AH490" i="6" a="1"/>
  <c r="AG490" i="6" a="1"/>
  <c r="AG490" i="6" s="1"/>
  <c r="AF490" i="6" a="1"/>
  <c r="AF490" i="6" s="1"/>
  <c r="AE490" i="6" a="1"/>
  <c r="AE490" i="6" s="1"/>
  <c r="AD490" i="6" a="1"/>
  <c r="AD490" i="6" s="1"/>
  <c r="AC490" i="6" a="1"/>
  <c r="AC490" i="6" s="1"/>
  <c r="AB490" i="6" a="1"/>
  <c r="AB490" i="6" s="1"/>
  <c r="AA490" i="6" a="1"/>
  <c r="AA490" i="6" s="1"/>
  <c r="Z490" i="6"/>
  <c r="Z490" i="6" a="1"/>
  <c r="Y490" i="6" a="1"/>
  <c r="Y490" i="6" s="1"/>
  <c r="X490" i="6" a="1"/>
  <c r="X490" i="6" s="1"/>
  <c r="W490" i="6" a="1"/>
  <c r="W490" i="6" s="1"/>
  <c r="V490" i="6" a="1"/>
  <c r="V490" i="6" s="1"/>
  <c r="U490" i="6" a="1"/>
  <c r="U490" i="6" s="1"/>
  <c r="T490" i="6" a="1"/>
  <c r="T490" i="6" s="1"/>
  <c r="S490" i="6" a="1"/>
  <c r="S490" i="6" s="1"/>
  <c r="R490" i="6"/>
  <c r="R490" i="6" a="1"/>
  <c r="Q490" i="6" a="1"/>
  <c r="Q490" i="6" s="1"/>
  <c r="P490" i="6" a="1"/>
  <c r="P490" i="6" s="1"/>
  <c r="O490" i="6" a="1"/>
  <c r="O490" i="6" s="1"/>
  <c r="N490" i="6" a="1"/>
  <c r="N490" i="6" s="1"/>
  <c r="M490" i="6" a="1"/>
  <c r="M490" i="6" s="1"/>
  <c r="L490" i="6"/>
  <c r="L490" i="6" a="1"/>
  <c r="K490" i="6" a="1"/>
  <c r="K490" i="6" s="1"/>
  <c r="AI489" i="6" a="1"/>
  <c r="AI489" i="6" s="1"/>
  <c r="AH489" i="6" a="1"/>
  <c r="AH489" i="6" s="1"/>
  <c r="AG489" i="6" a="1"/>
  <c r="AG489" i="6" s="1"/>
  <c r="AF489" i="6" a="1"/>
  <c r="AF489" i="6" s="1"/>
  <c r="AE489" i="6" a="1"/>
  <c r="AE489" i="6" s="1"/>
  <c r="AD489" i="6"/>
  <c r="AD489" i="6" a="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a="1"/>
  <c r="Q489" i="6" s="1"/>
  <c r="P489" i="6" a="1"/>
  <c r="P489" i="6" s="1"/>
  <c r="O489" i="6" a="1"/>
  <c r="O489" i="6" s="1"/>
  <c r="N489" i="6"/>
  <c r="N489" i="6" a="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a="1"/>
  <c r="AA488" i="6" s="1"/>
  <c r="Z488" i="6"/>
  <c r="Z488" i="6" a="1"/>
  <c r="Y488" i="6" a="1"/>
  <c r="Y488" i="6" s="1"/>
  <c r="X488" i="6" a="1"/>
  <c r="X488" i="6" s="1"/>
  <c r="W488" i="6" a="1"/>
  <c r="W488" i="6" s="1"/>
  <c r="V488" i="6" a="1"/>
  <c r="V488" i="6" s="1"/>
  <c r="U488" i="6" a="1"/>
  <c r="U488" i="6" s="1"/>
  <c r="T488" i="6" a="1"/>
  <c r="T488" i="6" s="1"/>
  <c r="S488" i="6" a="1"/>
  <c r="S488" i="6" s="1"/>
  <c r="R488" i="6"/>
  <c r="R488" i="6" a="1"/>
  <c r="Q488" i="6" a="1"/>
  <c r="Q488" i="6" s="1"/>
  <c r="P488" i="6" a="1"/>
  <c r="P488" i="6" s="1"/>
  <c r="O488" i="6" a="1"/>
  <c r="O488" i="6" s="1"/>
  <c r="N488" i="6" a="1"/>
  <c r="N488" i="6" s="1"/>
  <c r="M488" i="6" a="1"/>
  <c r="M488" i="6" s="1"/>
  <c r="L488" i="6" a="1"/>
  <c r="L488" i="6" s="1"/>
  <c r="K488" i="6" a="1"/>
  <c r="K488" i="6" s="1"/>
  <c r="AI487" i="6" a="1"/>
  <c r="AI487" i="6" s="1"/>
  <c r="AH487" i="6" a="1"/>
  <c r="AH487" i="6" s="1"/>
  <c r="AG487" i="6" a="1"/>
  <c r="AG487" i="6" s="1"/>
  <c r="AF487" i="6"/>
  <c r="AF487" i="6" a="1"/>
  <c r="AE487" i="6" a="1"/>
  <c r="AE487" i="6" s="1"/>
  <c r="AD487" i="6" a="1"/>
  <c r="AD487" i="6" s="1"/>
  <c r="AC487" i="6" a="1"/>
  <c r="AC487" i="6" s="1"/>
  <c r="AB487" i="6" a="1"/>
  <c r="AB487" i="6" s="1"/>
  <c r="AA487" i="6" a="1"/>
  <c r="AA487" i="6" s="1"/>
  <c r="Z487" i="6" a="1"/>
  <c r="Z487" i="6" s="1"/>
  <c r="Y487" i="6" a="1"/>
  <c r="Y487" i="6" s="1"/>
  <c r="X487" i="6" a="1"/>
  <c r="X487" i="6" s="1"/>
  <c r="W487" i="6" a="1"/>
  <c r="W487" i="6" s="1"/>
  <c r="V487" i="6"/>
  <c r="V487" i="6" a="1"/>
  <c r="U487" i="6" a="1"/>
  <c r="U487" i="6" s="1"/>
  <c r="T487" i="6" a="1"/>
  <c r="T487" i="6" s="1"/>
  <c r="S487" i="6" a="1"/>
  <c r="S487" i="6" s="1"/>
  <c r="R487" i="6" a="1"/>
  <c r="R487" i="6" s="1"/>
  <c r="Q487" i="6" a="1"/>
  <c r="Q487" i="6" s="1"/>
  <c r="P487" i="6" a="1"/>
  <c r="P487" i="6" s="1"/>
  <c r="O487" i="6" a="1"/>
  <c r="O487" i="6" s="1"/>
  <c r="N487" i="6" a="1"/>
  <c r="N487" i="6" s="1"/>
  <c r="M487" i="6" a="1"/>
  <c r="M487" i="6" s="1"/>
  <c r="L487" i="6" a="1"/>
  <c r="L487" i="6" s="1"/>
  <c r="K487" i="6" a="1"/>
  <c r="K487" i="6" s="1"/>
  <c r="AI486" i="6" a="1"/>
  <c r="AI486" i="6" s="1"/>
  <c r="AH486" i="6"/>
  <c r="AH486" i="6" a="1"/>
  <c r="AG486" i="6" a="1"/>
  <c r="AG486" i="6" s="1"/>
  <c r="AF486" i="6" a="1"/>
  <c r="AF486" i="6" s="1"/>
  <c r="AE486" i="6" a="1"/>
  <c r="AE486" i="6" s="1"/>
  <c r="AD486" i="6" a="1"/>
  <c r="AD486" i="6" s="1"/>
  <c r="AC486" i="6" a="1"/>
  <c r="AC486" i="6" s="1"/>
  <c r="AB486" i="6" a="1"/>
  <c r="AB486" i="6" s="1"/>
  <c r="AA486" i="6" a="1"/>
  <c r="AA486" i="6" s="1"/>
  <c r="Z486" i="6" a="1"/>
  <c r="Z486" i="6" s="1"/>
  <c r="Y486" i="6" a="1"/>
  <c r="Y486" i="6" s="1"/>
  <c r="X486" i="6" a="1"/>
  <c r="X486" i="6" s="1"/>
  <c r="W486" i="6" a="1"/>
  <c r="W486" i="6" s="1"/>
  <c r="V486" i="6" a="1"/>
  <c r="V486" i="6" s="1"/>
  <c r="U486" i="6" a="1"/>
  <c r="U486" i="6" s="1"/>
  <c r="T486" i="6"/>
  <c r="T486" i="6" a="1"/>
  <c r="S486" i="6" a="1"/>
  <c r="S486" i="6" s="1"/>
  <c r="R486" i="6"/>
  <c r="R486" i="6" a="1"/>
  <c r="Q486" i="6" a="1"/>
  <c r="Q486" i="6" s="1"/>
  <c r="P486" i="6" a="1"/>
  <c r="P486" i="6" s="1"/>
  <c r="O486" i="6" a="1"/>
  <c r="O486" i="6" s="1"/>
  <c r="N486" i="6" a="1"/>
  <c r="N486" i="6" s="1"/>
  <c r="M486" i="6" a="1"/>
  <c r="M486" i="6" s="1"/>
  <c r="L486" i="6" a="1"/>
  <c r="L486" i="6" s="1"/>
  <c r="K486" i="6" a="1"/>
  <c r="K486" i="6" s="1"/>
  <c r="AI485" i="6" a="1"/>
  <c r="AI485" i="6" s="1"/>
  <c r="AH485" i="6" a="1"/>
  <c r="AH485" i="6" s="1"/>
  <c r="AG485" i="6" a="1"/>
  <c r="AG485" i="6" s="1"/>
  <c r="AF485" i="6" a="1"/>
  <c r="AF485" i="6" s="1"/>
  <c r="AE485" i="6" a="1"/>
  <c r="AE485" i="6" s="1"/>
  <c r="AD485" i="6"/>
  <c r="AD485" i="6" a="1"/>
  <c r="AC485" i="6" a="1"/>
  <c r="AC485" i="6" s="1"/>
  <c r="AB485" i="6" a="1"/>
  <c r="AB485" i="6" s="1"/>
  <c r="AA485" i="6" a="1"/>
  <c r="AA485" i="6" s="1"/>
  <c r="Z485" i="6" a="1"/>
  <c r="Z485" i="6" s="1"/>
  <c r="Y485" i="6" a="1"/>
  <c r="Y485" i="6" s="1"/>
  <c r="X485" i="6" a="1"/>
  <c r="X485" i="6" s="1"/>
  <c r="W485" i="6" a="1"/>
  <c r="W485" i="6" s="1"/>
  <c r="V485" i="6" a="1"/>
  <c r="V485" i="6" s="1"/>
  <c r="U485" i="6" a="1"/>
  <c r="U485" i="6" s="1"/>
  <c r="T485" i="6" a="1"/>
  <c r="T485" i="6" s="1"/>
  <c r="S485" i="6" a="1"/>
  <c r="S485" i="6" s="1"/>
  <c r="R485" i="6" a="1"/>
  <c r="R485" i="6" s="1"/>
  <c r="Q485" i="6" a="1"/>
  <c r="Q485" i="6" s="1"/>
  <c r="P485" i="6" a="1"/>
  <c r="P485" i="6" s="1"/>
  <c r="O485" i="6" a="1"/>
  <c r="O485" i="6" s="1"/>
  <c r="N485" i="6"/>
  <c r="N485" i="6" a="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a="1"/>
  <c r="AA484" i="6" s="1"/>
  <c r="Z484" i="6"/>
  <c r="Z484" i="6" a="1"/>
  <c r="Y484" i="6" a="1"/>
  <c r="Y484" i="6" s="1"/>
  <c r="X484" i="6" a="1"/>
  <c r="X484" i="6" s="1"/>
  <c r="W484" i="6" a="1"/>
  <c r="W484" i="6" s="1"/>
  <c r="V484" i="6" a="1"/>
  <c r="V484" i="6" s="1"/>
  <c r="U484" i="6" a="1"/>
  <c r="U484" i="6" s="1"/>
  <c r="T484" i="6"/>
  <c r="T484" i="6" a="1"/>
  <c r="S484" i="6" a="1"/>
  <c r="S484" i="6" s="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a="1"/>
  <c r="AC483" i="6" s="1"/>
  <c r="AB483" i="6" a="1"/>
  <c r="AB483" i="6" s="1"/>
  <c r="AA483" i="6" a="1"/>
  <c r="AA483" i="6" s="1"/>
  <c r="Z483" i="6" a="1"/>
  <c r="Z483" i="6" s="1"/>
  <c r="Y483" i="6" a="1"/>
  <c r="Y483" i="6" s="1"/>
  <c r="X483" i="6" a="1"/>
  <c r="X483" i="6" s="1"/>
  <c r="W483" i="6" a="1"/>
  <c r="W483" i="6" s="1"/>
  <c r="V483" i="6"/>
  <c r="V483" i="6" a="1"/>
  <c r="U483" i="6" a="1"/>
  <c r="U483" i="6" s="1"/>
  <c r="T483" i="6" a="1"/>
  <c r="T483" i="6" s="1"/>
  <c r="S483" i="6" a="1"/>
  <c r="S483" i="6" s="1"/>
  <c r="R483" i="6" a="1"/>
  <c r="R483" i="6" s="1"/>
  <c r="Q483" i="6" a="1"/>
  <c r="Q483" i="6" s="1"/>
  <c r="P483" i="6" a="1"/>
  <c r="P483" i="6" s="1"/>
  <c r="O483" i="6" a="1"/>
  <c r="O483" i="6" s="1"/>
  <c r="N483" i="6" a="1"/>
  <c r="N483" i="6" s="1"/>
  <c r="M483" i="6" a="1"/>
  <c r="M483" i="6" s="1"/>
  <c r="L483" i="6" a="1"/>
  <c r="L483" i="6" s="1"/>
  <c r="K483" i="6" a="1"/>
  <c r="K483" i="6" s="1"/>
  <c r="AI482" i="6" a="1"/>
  <c r="AI482" i="6" s="1"/>
  <c r="AH482" i="6"/>
  <c r="AH482" i="6" a="1"/>
  <c r="AG482" i="6" a="1"/>
  <c r="AG482" i="6" s="1"/>
  <c r="AF482" i="6" a="1"/>
  <c r="AF482" i="6" s="1"/>
  <c r="AE482" i="6" a="1"/>
  <c r="AE482" i="6" s="1"/>
  <c r="AD482" i="6" a="1"/>
  <c r="AD482" i="6" s="1"/>
  <c r="AC482" i="6" a="1"/>
  <c r="AC482" i="6" s="1"/>
  <c r="AB482" i="6" a="1"/>
  <c r="AB482" i="6" s="1"/>
  <c r="AA482" i="6" a="1"/>
  <c r="AA482" i="6" s="1"/>
  <c r="Z482" i="6" a="1"/>
  <c r="Z482" i="6" s="1"/>
  <c r="Y482" i="6" a="1"/>
  <c r="Y482" i="6" s="1"/>
  <c r="X482" i="6" a="1"/>
  <c r="X482" i="6" s="1"/>
  <c r="W482" i="6" a="1"/>
  <c r="W482" i="6" s="1"/>
  <c r="V482" i="6" a="1"/>
  <c r="V482" i="6" s="1"/>
  <c r="U482" i="6" a="1"/>
  <c r="U482" i="6" s="1"/>
  <c r="T482" i="6" a="1"/>
  <c r="T482" i="6" s="1"/>
  <c r="S482" i="6" a="1"/>
  <c r="S482" i="6" s="1"/>
  <c r="R482" i="6"/>
  <c r="R482" i="6" a="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c r="AD481" i="6" a="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a="1"/>
  <c r="Q481" i="6" s="1"/>
  <c r="P481" i="6" a="1"/>
  <c r="P481" i="6" s="1"/>
  <c r="O481" i="6" a="1"/>
  <c r="O481" i="6" s="1"/>
  <c r="N481" i="6"/>
  <c r="N481" i="6" a="1"/>
  <c r="M481" i="6" a="1"/>
  <c r="M481" i="6" s="1"/>
  <c r="L481" i="6" a="1"/>
  <c r="L481" i="6" s="1"/>
  <c r="K481" i="6" a="1"/>
  <c r="K481" i="6" s="1"/>
  <c r="AI480" i="6" a="1"/>
  <c r="AI480" i="6" s="1"/>
  <c r="AH480" i="6" a="1"/>
  <c r="AH480" i="6" s="1"/>
  <c r="AG480" i="6" a="1"/>
  <c r="AG480" i="6" s="1"/>
  <c r="AF480" i="6" a="1"/>
  <c r="AF480" i="6" s="1"/>
  <c r="AE480" i="6" a="1"/>
  <c r="AE480" i="6" s="1"/>
  <c r="AD480" i="6" a="1"/>
  <c r="AD480" i="6" s="1"/>
  <c r="AC480" i="6" a="1"/>
  <c r="AC480" i="6" s="1"/>
  <c r="AB480" i="6" a="1"/>
  <c r="AB480" i="6" s="1"/>
  <c r="AA480" i="6" a="1"/>
  <c r="AA480" i="6" s="1"/>
  <c r="Z480" i="6"/>
  <c r="Z480" i="6" a="1"/>
  <c r="Y480" i="6" a="1"/>
  <c r="Y480" i="6" s="1"/>
  <c r="X480" i="6" a="1"/>
  <c r="X480" i="6" s="1"/>
  <c r="W480" i="6" a="1"/>
  <c r="W480" i="6" s="1"/>
  <c r="V480" i="6" a="1"/>
  <c r="V480" i="6" s="1"/>
  <c r="U480" i="6" a="1"/>
  <c r="U480" i="6" s="1"/>
  <c r="T480" i="6"/>
  <c r="T480" i="6" a="1"/>
  <c r="S480" i="6" a="1"/>
  <c r="S480" i="6" s="1"/>
  <c r="R480" i="6"/>
  <c r="R480" i="6" a="1"/>
  <c r="Q480" i="6" a="1"/>
  <c r="Q480" i="6" s="1"/>
  <c r="P480" i="6" a="1"/>
  <c r="P480" i="6" s="1"/>
  <c r="O480" i="6" a="1"/>
  <c r="O480" i="6" s="1"/>
  <c r="N480" i="6"/>
  <c r="N480" i="6" a="1"/>
  <c r="M480" i="6" a="1"/>
  <c r="M480" i="6" s="1"/>
  <c r="L480" i="6"/>
  <c r="L480" i="6" a="1"/>
  <c r="K480" i="6" a="1"/>
  <c r="K480" i="6" s="1"/>
  <c r="AI479" i="6" a="1"/>
  <c r="AI479" i="6" s="1"/>
  <c r="AH479" i="6" a="1"/>
  <c r="AH479" i="6" s="1"/>
  <c r="AG479" i="6" a="1"/>
  <c r="AG479" i="6" s="1"/>
  <c r="AF479" i="6" a="1"/>
  <c r="AF479" i="6" s="1"/>
  <c r="AE479" i="6" a="1"/>
  <c r="AE479" i="6" s="1"/>
  <c r="AD479" i="6"/>
  <c r="AD479" i="6" a="1"/>
  <c r="AC479" i="6" a="1"/>
  <c r="AC479" i="6" s="1"/>
  <c r="AB479" i="6" a="1"/>
  <c r="AB479" i="6" s="1"/>
  <c r="AA479" i="6" a="1"/>
  <c r="AA479" i="6" s="1"/>
  <c r="Z479" i="6" a="1"/>
  <c r="Z479" i="6" s="1"/>
  <c r="Y479" i="6" a="1"/>
  <c r="Y479" i="6" s="1"/>
  <c r="X479" i="6"/>
  <c r="X479" i="6" a="1"/>
  <c r="W479" i="6" a="1"/>
  <c r="W479" i="6" s="1"/>
  <c r="V479" i="6" a="1"/>
  <c r="V479" i="6" s="1"/>
  <c r="U479" i="6" a="1"/>
  <c r="U479" i="6" s="1"/>
  <c r="T479" i="6" a="1"/>
  <c r="T479" i="6" s="1"/>
  <c r="S479" i="6" a="1"/>
  <c r="S479" i="6" s="1"/>
  <c r="R479" i="6" a="1"/>
  <c r="R479" i="6" s="1"/>
  <c r="Q479" i="6" a="1"/>
  <c r="Q479" i="6" s="1"/>
  <c r="P479" i="6" a="1"/>
  <c r="P479" i="6" s="1"/>
  <c r="O479" i="6" a="1"/>
  <c r="O479" i="6" s="1"/>
  <c r="N479" i="6"/>
  <c r="N479" i="6" a="1"/>
  <c r="M479" i="6" a="1"/>
  <c r="M479" i="6" s="1"/>
  <c r="L479" i="6" a="1"/>
  <c r="L479" i="6" s="1"/>
  <c r="K479" i="6" a="1"/>
  <c r="K479" i="6" s="1"/>
  <c r="AI478" i="6" a="1"/>
  <c r="AI478" i="6" s="1"/>
  <c r="AH478" i="6" a="1"/>
  <c r="AH478" i="6" s="1"/>
  <c r="AG478" i="6" a="1"/>
  <c r="AG478" i="6" s="1"/>
  <c r="AF478" i="6" a="1"/>
  <c r="AF478" i="6" s="1"/>
  <c r="AE478" i="6" a="1"/>
  <c r="AE478" i="6" s="1"/>
  <c r="AD478" i="6" a="1"/>
  <c r="AD478" i="6" s="1"/>
  <c r="AC478" i="6" a="1"/>
  <c r="AC478" i="6" s="1"/>
  <c r="AB478" i="6" a="1"/>
  <c r="AB478" i="6" s="1"/>
  <c r="AA478" i="6" a="1"/>
  <c r="AA478" i="6" s="1"/>
  <c r="Z478" i="6"/>
  <c r="Z478" i="6" a="1"/>
  <c r="Y478" i="6" a="1"/>
  <c r="Y478" i="6" s="1"/>
  <c r="X478" i="6" a="1"/>
  <c r="X478" i="6" s="1"/>
  <c r="W478" i="6" a="1"/>
  <c r="W478" i="6" s="1"/>
  <c r="V478" i="6" a="1"/>
  <c r="V478" i="6" s="1"/>
  <c r="U478" i="6" a="1"/>
  <c r="U478" i="6" s="1"/>
  <c r="T478" i="6"/>
  <c r="T478" i="6" a="1"/>
  <c r="S478" i="6" a="1"/>
  <c r="S478" i="6" s="1"/>
  <c r="R478" i="6" a="1"/>
  <c r="R478" i="6" s="1"/>
  <c r="Q478" i="6" a="1"/>
  <c r="Q478" i="6" s="1"/>
  <c r="P478" i="6" a="1"/>
  <c r="P478" i="6" s="1"/>
  <c r="O478" i="6" a="1"/>
  <c r="O478" i="6" s="1"/>
  <c r="N478" i="6" a="1"/>
  <c r="N478" i="6" s="1"/>
  <c r="M478" i="6" a="1"/>
  <c r="M478" i="6" s="1"/>
  <c r="L478" i="6" a="1"/>
  <c r="L478" i="6" s="1"/>
  <c r="K478" i="6" a="1"/>
  <c r="K478" i="6" s="1"/>
  <c r="AI477" i="6" a="1"/>
  <c r="AI477" i="6" s="1"/>
  <c r="AH477" i="6" a="1"/>
  <c r="AH477" i="6" s="1"/>
  <c r="AG477" i="6" a="1"/>
  <c r="AG477" i="6" s="1"/>
  <c r="AF477" i="6"/>
  <c r="AF477" i="6" a="1"/>
  <c r="AE477" i="6" a="1"/>
  <c r="AE477" i="6" s="1"/>
  <c r="AD477" i="6" a="1"/>
  <c r="AD477" i="6" s="1"/>
  <c r="AC477" i="6" a="1"/>
  <c r="AC477" i="6" s="1"/>
  <c r="AB477" i="6" a="1"/>
  <c r="AB477" i="6" s="1"/>
  <c r="AA477" i="6" a="1"/>
  <c r="AA477" i="6" s="1"/>
  <c r="Z477" i="6" a="1"/>
  <c r="Z477" i="6" s="1"/>
  <c r="Y477" i="6" a="1"/>
  <c r="Y477" i="6" s="1"/>
  <c r="X477" i="6" a="1"/>
  <c r="X477" i="6" s="1"/>
  <c r="W477" i="6" a="1"/>
  <c r="W477" i="6" s="1"/>
  <c r="V477" i="6"/>
  <c r="V477" i="6" a="1"/>
  <c r="U477" i="6" a="1"/>
  <c r="U477" i="6" s="1"/>
  <c r="T477" i="6" a="1"/>
  <c r="T477" i="6" s="1"/>
  <c r="S477" i="6" a="1"/>
  <c r="S477" i="6" s="1"/>
  <c r="R477" i="6" a="1"/>
  <c r="R477" i="6" s="1"/>
  <c r="Q477" i="6" a="1"/>
  <c r="Q477" i="6" s="1"/>
  <c r="P477" i="6"/>
  <c r="P477" i="6" a="1"/>
  <c r="O477" i="6" a="1"/>
  <c r="O477" i="6" s="1"/>
  <c r="N477" i="6" a="1"/>
  <c r="N477" i="6" s="1"/>
  <c r="M477" i="6" a="1"/>
  <c r="M477" i="6" s="1"/>
  <c r="L477" i="6" a="1"/>
  <c r="L477" i="6" s="1"/>
  <c r="K477" i="6" a="1"/>
  <c r="K477" i="6" s="1"/>
  <c r="AI476" i="6" a="1"/>
  <c r="AI476" i="6" s="1"/>
  <c r="AH476" i="6"/>
  <c r="AH476" i="6" a="1"/>
  <c r="AG476" i="6" a="1"/>
  <c r="AG476" i="6" s="1"/>
  <c r="AF476" i="6" a="1"/>
  <c r="AF476" i="6" s="1"/>
  <c r="AE476" i="6" a="1"/>
  <c r="AE476" i="6" s="1"/>
  <c r="AD476" i="6" a="1"/>
  <c r="AD476" i="6" s="1"/>
  <c r="AC476" i="6" a="1"/>
  <c r="AC476" i="6" s="1"/>
  <c r="AB476" i="6"/>
  <c r="AB476" i="6" a="1"/>
  <c r="AA476" i="6" a="1"/>
  <c r="AA476" i="6" s="1"/>
  <c r="Z476" i="6" a="1"/>
  <c r="Z476" i="6" s="1"/>
  <c r="Y476" i="6" a="1"/>
  <c r="Y476" i="6" s="1"/>
  <c r="X476" i="6" a="1"/>
  <c r="X476" i="6" s="1"/>
  <c r="W476" i="6" a="1"/>
  <c r="W476" i="6" s="1"/>
  <c r="V476" i="6" a="1"/>
  <c r="V476" i="6" s="1"/>
  <c r="U476" i="6" a="1"/>
  <c r="U476" i="6" s="1"/>
  <c r="T476" i="6"/>
  <c r="T476" i="6" a="1"/>
  <c r="S476" i="6" a="1"/>
  <c r="S476" i="6" s="1"/>
  <c r="R476" i="6"/>
  <c r="R476" i="6" a="1"/>
  <c r="Q476" i="6" a="1"/>
  <c r="Q476" i="6" s="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c r="AD475" i="6" a="1"/>
  <c r="AC475" i="6" a="1"/>
  <c r="AC475" i="6" s="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a="1"/>
  <c r="Q475" i="6" s="1"/>
  <c r="P475" i="6" a="1"/>
  <c r="P475" i="6" s="1"/>
  <c r="O475" i="6" a="1"/>
  <c r="O475" i="6" s="1"/>
  <c r="N475" i="6"/>
  <c r="N475" i="6" a="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a="1"/>
  <c r="AA474" i="6" s="1"/>
  <c r="Z474" i="6"/>
  <c r="Z474" i="6" a="1"/>
  <c r="Y474" i="6" a="1"/>
  <c r="Y474" i="6" s="1"/>
  <c r="X474" i="6" a="1"/>
  <c r="X474" i="6" s="1"/>
  <c r="W474" i="6" a="1"/>
  <c r="W474" i="6" s="1"/>
  <c r="V474" i="6" a="1"/>
  <c r="V474" i="6" s="1"/>
  <c r="U474" i="6" a="1"/>
  <c r="U474" i="6" s="1"/>
  <c r="T474" i="6"/>
  <c r="T474" i="6" a="1"/>
  <c r="S474" i="6" a="1"/>
  <c r="S474" i="6" s="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a="1"/>
  <c r="Y473" i="6" s="1"/>
  <c r="X473" i="6" a="1"/>
  <c r="X473" i="6" s="1"/>
  <c r="W473" i="6" a="1"/>
  <c r="W473" i="6" s="1"/>
  <c r="V473" i="6"/>
  <c r="V473" i="6" a="1"/>
  <c r="U473" i="6" a="1"/>
  <c r="U473" i="6" s="1"/>
  <c r="T473" i="6" a="1"/>
  <c r="T473" i="6" s="1"/>
  <c r="S473" i="6" a="1"/>
  <c r="S473" i="6" s="1"/>
  <c r="R473" i="6" a="1"/>
  <c r="R473" i="6" s="1"/>
  <c r="Q473" i="6" a="1"/>
  <c r="Q473" i="6" s="1"/>
  <c r="P473" i="6" a="1"/>
  <c r="P473" i="6" s="1"/>
  <c r="O473" i="6" a="1"/>
  <c r="O473" i="6" s="1"/>
  <c r="N473" i="6" a="1"/>
  <c r="N473" i="6" s="1"/>
  <c r="M473" i="6" a="1"/>
  <c r="M473" i="6" s="1"/>
  <c r="L473" i="6" a="1"/>
  <c r="L473" i="6" s="1"/>
  <c r="K473" i="6" a="1"/>
  <c r="K473" i="6" s="1"/>
  <c r="AI472" i="6" a="1"/>
  <c r="AI472" i="6" s="1"/>
  <c r="AH472" i="6"/>
  <c r="AH472" i="6" a="1"/>
  <c r="AG472" i="6" a="1"/>
  <c r="AG472" i="6" s="1"/>
  <c r="AF472" i="6" a="1"/>
  <c r="AF472" i="6" s="1"/>
  <c r="AE472" i="6" a="1"/>
  <c r="AE472" i="6" s="1"/>
  <c r="AD472" i="6" a="1"/>
  <c r="AD472" i="6" s="1"/>
  <c r="AC472" i="6" a="1"/>
  <c r="AC472" i="6" s="1"/>
  <c r="AB472" i="6"/>
  <c r="AB472" i="6" a="1"/>
  <c r="AA472" i="6" a="1"/>
  <c r="AA472" i="6" s="1"/>
  <c r="Z472" i="6" a="1"/>
  <c r="Z472" i="6" s="1"/>
  <c r="Y472" i="6" a="1"/>
  <c r="Y472" i="6" s="1"/>
  <c r="X472" i="6" a="1"/>
  <c r="X472" i="6" s="1"/>
  <c r="W472" i="6" a="1"/>
  <c r="W472" i="6" s="1"/>
  <c r="V472" i="6" a="1"/>
  <c r="V472" i="6" s="1"/>
  <c r="U472" i="6" a="1"/>
  <c r="U472" i="6" s="1"/>
  <c r="T472" i="6" a="1"/>
  <c r="T472" i="6" s="1"/>
  <c r="S472" i="6" a="1"/>
  <c r="S472" i="6" s="1"/>
  <c r="R472" i="6"/>
  <c r="R472" i="6" a="1"/>
  <c r="Q472" i="6" a="1"/>
  <c r="Q472" i="6" s="1"/>
  <c r="P472" i="6" a="1"/>
  <c r="P472" i="6" s="1"/>
  <c r="O472" i="6" a="1"/>
  <c r="O472" i="6" s="1"/>
  <c r="N472" i="6" a="1"/>
  <c r="N472" i="6" s="1"/>
  <c r="M472" i="6" a="1"/>
  <c r="M472" i="6" s="1"/>
  <c r="L472" i="6"/>
  <c r="L472" i="6" a="1"/>
  <c r="K472" i="6" a="1"/>
  <c r="K472" i="6" s="1"/>
  <c r="AI471" i="6" a="1"/>
  <c r="AI471" i="6" s="1"/>
  <c r="AH471" i="6" a="1"/>
  <c r="AH471" i="6" s="1"/>
  <c r="AG471" i="6" a="1"/>
  <c r="AG471" i="6" s="1"/>
  <c r="AF471" i="6" a="1"/>
  <c r="AF471" i="6" s="1"/>
  <c r="AE471" i="6" a="1"/>
  <c r="AE471" i="6" s="1"/>
  <c r="AD471" i="6"/>
  <c r="AD471" i="6" a="1"/>
  <c r="AC471" i="6" a="1"/>
  <c r="AC471" i="6" s="1"/>
  <c r="AB471" i="6" a="1"/>
  <c r="AB471" i="6" s="1"/>
  <c r="AA471" i="6" a="1"/>
  <c r="AA471" i="6" s="1"/>
  <c r="Z471" i="6" a="1"/>
  <c r="Z471" i="6" s="1"/>
  <c r="Y471" i="6" a="1"/>
  <c r="Y471" i="6" s="1"/>
  <c r="X471" i="6"/>
  <c r="X471" i="6" a="1"/>
  <c r="W471" i="6" a="1"/>
  <c r="W471" i="6" s="1"/>
  <c r="V471" i="6" a="1"/>
  <c r="V471" i="6" s="1"/>
  <c r="U471" i="6" a="1"/>
  <c r="U471" i="6" s="1"/>
  <c r="T471" i="6" a="1"/>
  <c r="T471" i="6" s="1"/>
  <c r="S471" i="6" a="1"/>
  <c r="S471" i="6" s="1"/>
  <c r="R471" i="6" a="1"/>
  <c r="R471" i="6" s="1"/>
  <c r="Q471" i="6" a="1"/>
  <c r="Q471" i="6" s="1"/>
  <c r="P471" i="6" a="1"/>
  <c r="P471" i="6" s="1"/>
  <c r="O471" i="6" a="1"/>
  <c r="O471" i="6" s="1"/>
  <c r="N471" i="6"/>
  <c r="N471" i="6" a="1"/>
  <c r="M471" i="6" a="1"/>
  <c r="M471" i="6" s="1"/>
  <c r="L471" i="6" a="1"/>
  <c r="L471" i="6" s="1"/>
  <c r="K471" i="6" a="1"/>
  <c r="K471" i="6" s="1"/>
  <c r="AI470" i="6" a="1"/>
  <c r="AI470" i="6" s="1"/>
  <c r="AH470" i="6" a="1"/>
  <c r="AH470" i="6" s="1"/>
  <c r="AG470" i="6" a="1"/>
  <c r="AG470" i="6" s="1"/>
  <c r="AF470" i="6" a="1"/>
  <c r="AF470" i="6" s="1"/>
  <c r="AE470" i="6" a="1"/>
  <c r="AE470" i="6" s="1"/>
  <c r="AD470" i="6"/>
  <c r="AD470" i="6" a="1"/>
  <c r="AC470" i="6" a="1"/>
  <c r="AC470" i="6" s="1"/>
  <c r="AB470" i="6" a="1"/>
  <c r="AB470" i="6" s="1"/>
  <c r="AA470" i="6" a="1"/>
  <c r="AA470" i="6" s="1"/>
  <c r="Z470" i="6" a="1"/>
  <c r="Z470" i="6" s="1"/>
  <c r="Y470" i="6" a="1"/>
  <c r="Y470" i="6" s="1"/>
  <c r="X470" i="6" a="1"/>
  <c r="X470" i="6" s="1"/>
  <c r="W470" i="6" a="1"/>
  <c r="W470" i="6" s="1"/>
  <c r="V470" i="6" a="1"/>
  <c r="V470" i="6" s="1"/>
  <c r="U470" i="6" a="1"/>
  <c r="U470" i="6" s="1"/>
  <c r="T470" i="6" a="1"/>
  <c r="T470" i="6" s="1"/>
  <c r="S470" i="6" a="1"/>
  <c r="S470" i="6" s="1"/>
  <c r="R470" i="6"/>
  <c r="R470" i="6" a="1"/>
  <c r="Q470" i="6" a="1"/>
  <c r="Q470" i="6" s="1"/>
  <c r="P470" i="6" a="1"/>
  <c r="P470" i="6" s="1"/>
  <c r="O470" i="6" a="1"/>
  <c r="O470" i="6" s="1"/>
  <c r="N470" i="6" a="1"/>
  <c r="N470" i="6" s="1"/>
  <c r="M470" i="6" a="1"/>
  <c r="M470" i="6" s="1"/>
  <c r="L470" i="6"/>
  <c r="L470" i="6" a="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a="1"/>
  <c r="W469" i="6" s="1"/>
  <c r="V469" i="6"/>
  <c r="V469" i="6" a="1"/>
  <c r="U469" i="6" a="1"/>
  <c r="U469" i="6" s="1"/>
  <c r="T469" i="6" a="1"/>
  <c r="T469" i="6" s="1"/>
  <c r="S469" i="6" a="1"/>
  <c r="S469" i="6" s="1"/>
  <c r="R469" i="6" a="1"/>
  <c r="R469" i="6" s="1"/>
  <c r="Q469" i="6" a="1"/>
  <c r="Q469" i="6" s="1"/>
  <c r="P469" i="6"/>
  <c r="P469" i="6" a="1"/>
  <c r="O469" i="6" a="1"/>
  <c r="O469" i="6" s="1"/>
  <c r="N469" i="6"/>
  <c r="N469" i="6" a="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a="1"/>
  <c r="AA468" i="6" s="1"/>
  <c r="Z468" i="6"/>
  <c r="Z468" i="6" a="1"/>
  <c r="Y468" i="6" a="1"/>
  <c r="Y468" i="6" s="1"/>
  <c r="X468" i="6" a="1"/>
  <c r="X468" i="6" s="1"/>
  <c r="W468" i="6" a="1"/>
  <c r="W468" i="6" s="1"/>
  <c r="V468" i="6" a="1"/>
  <c r="V468" i="6" s="1"/>
  <c r="U468" i="6" a="1"/>
  <c r="U468" i="6" s="1"/>
  <c r="T468" i="6"/>
  <c r="T468" i="6" a="1"/>
  <c r="S468" i="6" a="1"/>
  <c r="S468" i="6" s="1"/>
  <c r="R468" i="6"/>
  <c r="R468" i="6" a="1"/>
  <c r="Q468" i="6" a="1"/>
  <c r="Q468" i="6" s="1"/>
  <c r="P468" i="6" a="1"/>
  <c r="P468" i="6" s="1"/>
  <c r="O468" i="6" a="1"/>
  <c r="O468" i="6" s="1"/>
  <c r="N468" i="6"/>
  <c r="N468" i="6" a="1"/>
  <c r="M468" i="6" a="1"/>
  <c r="M468" i="6" s="1"/>
  <c r="L468" i="6"/>
  <c r="L468" i="6" a="1"/>
  <c r="K468" i="6" a="1"/>
  <c r="K468" i="6" s="1"/>
  <c r="AI467" i="6" a="1"/>
  <c r="AI467" i="6" s="1"/>
  <c r="AH467" i="6" a="1"/>
  <c r="AH467" i="6" s="1"/>
  <c r="AG467" i="6" a="1"/>
  <c r="AG467" i="6" s="1"/>
  <c r="AF467" i="6" a="1"/>
  <c r="AF467" i="6" s="1"/>
  <c r="AE467" i="6" a="1"/>
  <c r="AE467" i="6" s="1"/>
  <c r="AD467" i="6"/>
  <c r="AD467" i="6" a="1"/>
  <c r="AC467" i="6" a="1"/>
  <c r="AC467" i="6" s="1"/>
  <c r="AB467" i="6" a="1"/>
  <c r="AB467" i="6" s="1"/>
  <c r="AA467" i="6" a="1"/>
  <c r="AA467" i="6" s="1"/>
  <c r="Z467" i="6" a="1"/>
  <c r="Z467" i="6" s="1"/>
  <c r="Y467" i="6" a="1"/>
  <c r="Y467" i="6" s="1"/>
  <c r="X467" i="6"/>
  <c r="X467" i="6" a="1"/>
  <c r="W467" i="6" a="1"/>
  <c r="W467" i="6" s="1"/>
  <c r="V467" i="6" a="1"/>
  <c r="V467" i="6" s="1"/>
  <c r="U467" i="6" a="1"/>
  <c r="U467" i="6" s="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c r="T466" i="6" a="1"/>
  <c r="S466" i="6" a="1"/>
  <c r="S466" i="6" s="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c r="AF465" i="6" a="1"/>
  <c r="AE465" i="6" a="1"/>
  <c r="AE465" i="6" s="1"/>
  <c r="AD465" i="6" a="1"/>
  <c r="AD465" i="6" s="1"/>
  <c r="AC465" i="6" a="1"/>
  <c r="AC465" i="6" s="1"/>
  <c r="AB465" i="6" a="1"/>
  <c r="AB465" i="6" s="1"/>
  <c r="AA465" i="6" a="1"/>
  <c r="AA465" i="6" s="1"/>
  <c r="Z465" i="6" a="1"/>
  <c r="Z465" i="6" s="1"/>
  <c r="Y465" i="6" a="1"/>
  <c r="Y465" i="6" s="1"/>
  <c r="X465" i="6" a="1"/>
  <c r="X465" i="6" s="1"/>
  <c r="W465" i="6" a="1"/>
  <c r="W465" i="6" s="1"/>
  <c r="V465" i="6"/>
  <c r="V465" i="6" a="1"/>
  <c r="U465" i="6" a="1"/>
  <c r="U465" i="6" s="1"/>
  <c r="T465" i="6" a="1"/>
  <c r="T465" i="6" s="1"/>
  <c r="S465" i="6" a="1"/>
  <c r="S465" i="6" s="1"/>
  <c r="R465" i="6" a="1"/>
  <c r="R465" i="6" s="1"/>
  <c r="Q465" i="6" a="1"/>
  <c r="Q465" i="6" s="1"/>
  <c r="P465" i="6"/>
  <c r="P465" i="6" a="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c r="AB464" i="6" a="1"/>
  <c r="AA464" i="6" a="1"/>
  <c r="AA464" i="6" s="1"/>
  <c r="Z464" i="6" a="1"/>
  <c r="Z464" i="6" s="1"/>
  <c r="Y464" i="6" a="1"/>
  <c r="Y464" i="6" s="1"/>
  <c r="X464" i="6" a="1"/>
  <c r="X464" i="6" s="1"/>
  <c r="W464" i="6" a="1"/>
  <c r="W464" i="6" s="1"/>
  <c r="V464" i="6" a="1"/>
  <c r="V464" i="6" s="1"/>
  <c r="U464" i="6" a="1"/>
  <c r="U464" i="6" s="1"/>
  <c r="T464" i="6" a="1"/>
  <c r="T464" i="6" s="1"/>
  <c r="S464" i="6" a="1"/>
  <c r="S464" i="6" s="1"/>
  <c r="R464" i="6" a="1"/>
  <c r="R464" i="6" s="1"/>
  <c r="Q464" i="6" a="1"/>
  <c r="Q464" i="6" s="1"/>
  <c r="P464" i="6" a="1"/>
  <c r="P464" i="6" s="1"/>
  <c r="O464" i="6" a="1"/>
  <c r="O464" i="6" s="1"/>
  <c r="N464" i="6" a="1"/>
  <c r="N464" i="6" s="1"/>
  <c r="M464" i="6" a="1"/>
  <c r="M464" i="6" s="1"/>
  <c r="L464" i="6"/>
  <c r="L464" i="6" a="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c r="X463" i="6" a="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a="1"/>
  <c r="AA462" i="6" s="1"/>
  <c r="Z462" i="6" a="1"/>
  <c r="Z462" i="6" s="1"/>
  <c r="Y462" i="6" a="1"/>
  <c r="Y462" i="6" s="1"/>
  <c r="X462" i="6" a="1"/>
  <c r="X462" i="6" s="1"/>
  <c r="W462" i="6" a="1"/>
  <c r="W462" i="6" s="1"/>
  <c r="V462" i="6" a="1"/>
  <c r="V462" i="6" s="1"/>
  <c r="U462" i="6" a="1"/>
  <c r="U462" i="6" s="1"/>
  <c r="T462" i="6"/>
  <c r="T462" i="6" a="1"/>
  <c r="S462" i="6" a="1"/>
  <c r="S462" i="6" s="1"/>
  <c r="R462" i="6" a="1"/>
  <c r="R462" i="6" s="1"/>
  <c r="Q462" i="6" a="1"/>
  <c r="Q462" i="6" s="1"/>
  <c r="P462" i="6" a="1"/>
  <c r="P462" i="6" s="1"/>
  <c r="O462" i="6" a="1"/>
  <c r="O462" i="6" s="1"/>
  <c r="N462" i="6" a="1"/>
  <c r="N462" i="6" s="1"/>
  <c r="M462" i="6" a="1"/>
  <c r="M462" i="6" s="1"/>
  <c r="L462" i="6" a="1"/>
  <c r="L462" i="6" s="1"/>
  <c r="K462" i="6" a="1"/>
  <c r="K462" i="6" s="1"/>
  <c r="AI461" i="6" a="1"/>
  <c r="AI461" i="6" s="1"/>
  <c r="AH461" i="6" a="1"/>
  <c r="AH461" i="6" s="1"/>
  <c r="AG461" i="6" a="1"/>
  <c r="AG461" i="6" s="1"/>
  <c r="AF461" i="6"/>
  <c r="AF461" i="6" a="1"/>
  <c r="AE461" i="6" a="1"/>
  <c r="AE461" i="6" s="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c r="P461" i="6" a="1"/>
  <c r="O461" i="6" a="1"/>
  <c r="O461" i="6" s="1"/>
  <c r="N461" i="6" a="1"/>
  <c r="N461" i="6" s="1"/>
  <c r="M461" i="6" a="1"/>
  <c r="M461" i="6" s="1"/>
  <c r="L461" i="6" a="1"/>
  <c r="L461" i="6" s="1"/>
  <c r="K461" i="6" a="1"/>
  <c r="K461" i="6" s="1"/>
  <c r="AI460" i="6" a="1"/>
  <c r="AI460" i="6" s="1"/>
  <c r="AH460" i="6" a="1"/>
  <c r="AH460" i="6" s="1"/>
  <c r="AG460" i="6" a="1"/>
  <c r="AG460" i="6" s="1"/>
  <c r="AF460" i="6" a="1"/>
  <c r="AF460" i="6" s="1"/>
  <c r="AE460" i="6" a="1"/>
  <c r="AE460" i="6" s="1"/>
  <c r="AD460" i="6" a="1"/>
  <c r="AD460" i="6" s="1"/>
  <c r="AC460" i="6" a="1"/>
  <c r="AC460" i="6" s="1"/>
  <c r="AB460" i="6"/>
  <c r="AB460" i="6" a="1"/>
  <c r="AA460" i="6" a="1"/>
  <c r="AA460" i="6" s="1"/>
  <c r="Z460" i="6" a="1"/>
  <c r="Z460" i="6" s="1"/>
  <c r="Y460" i="6" a="1"/>
  <c r="Y460" i="6" s="1"/>
  <c r="X460" i="6" a="1"/>
  <c r="X460" i="6" s="1"/>
  <c r="W460" i="6" a="1"/>
  <c r="W460" i="6" s="1"/>
  <c r="V460" i="6" a="1"/>
  <c r="V460" i="6" s="1"/>
  <c r="U460" i="6" a="1"/>
  <c r="U460" i="6" s="1"/>
  <c r="T460" i="6" a="1"/>
  <c r="T460" i="6" s="1"/>
  <c r="S460" i="6" a="1"/>
  <c r="S460" i="6" s="1"/>
  <c r="R460" i="6" a="1"/>
  <c r="R460" i="6" s="1"/>
  <c r="Q460" i="6" a="1"/>
  <c r="Q460" i="6" s="1"/>
  <c r="P460" i="6" a="1"/>
  <c r="P460" i="6" s="1"/>
  <c r="O460" i="6" a="1"/>
  <c r="O460" i="6" s="1"/>
  <c r="N460" i="6" a="1"/>
  <c r="N460" i="6" s="1"/>
  <c r="M460" i="6" a="1"/>
  <c r="M460" i="6" s="1"/>
  <c r="L460" i="6"/>
  <c r="L460" i="6" a="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c r="X459" i="6" a="1"/>
  <c r="W459" i="6" a="1"/>
  <c r="W459" i="6" s="1"/>
  <c r="V459" i="6" a="1"/>
  <c r="V459" i="6" s="1"/>
  <c r="U459" i="6" a="1"/>
  <c r="U459" i="6" s="1"/>
  <c r="T459" i="6" a="1"/>
  <c r="T459" i="6" s="1"/>
  <c r="S459" i="6" a="1"/>
  <c r="S459" i="6" s="1"/>
  <c r="R459" i="6" a="1"/>
  <c r="R459" i="6" s="1"/>
  <c r="Q459" i="6" a="1"/>
  <c r="Q459" i="6" s="1"/>
  <c r="P459" i="6" a="1"/>
  <c r="P459" i="6" s="1"/>
  <c r="O459" i="6" a="1"/>
  <c r="O459" i="6" s="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c r="T458" i="6" a="1"/>
  <c r="S458" i="6" a="1"/>
  <c r="S458" i="6" s="1"/>
  <c r="R458" i="6"/>
  <c r="R458" i="6" a="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c r="AF457" i="6" a="1"/>
  <c r="AE457" i="6" a="1"/>
  <c r="AE457" i="6" s="1"/>
  <c r="AD457" i="6"/>
  <c r="AD457" i="6" a="1"/>
  <c r="AC457" i="6" a="1"/>
  <c r="AC457" i="6" s="1"/>
  <c r="AB457" i="6" a="1"/>
  <c r="AB457" i="6" s="1"/>
  <c r="AA457" i="6" a="1"/>
  <c r="AA457" i="6" s="1"/>
  <c r="Z457" i="6" a="1"/>
  <c r="Z457" i="6" s="1"/>
  <c r="Y457" i="6" a="1"/>
  <c r="Y457" i="6" s="1"/>
  <c r="X457" i="6" a="1"/>
  <c r="X457" i="6" s="1"/>
  <c r="W457" i="6" a="1"/>
  <c r="W457" i="6" s="1"/>
  <c r="V457" i="6"/>
  <c r="V457" i="6" a="1"/>
  <c r="U457" i="6" a="1"/>
  <c r="U457" i="6" s="1"/>
  <c r="T457" i="6" a="1"/>
  <c r="T457" i="6" s="1"/>
  <c r="S457" i="6" a="1"/>
  <c r="S457" i="6" s="1"/>
  <c r="R457" i="6" a="1"/>
  <c r="R457" i="6" s="1"/>
  <c r="Q457" i="6" a="1"/>
  <c r="Q457" i="6" s="1"/>
  <c r="P457" i="6"/>
  <c r="P457" i="6" a="1"/>
  <c r="O457" i="6" a="1"/>
  <c r="O457" i="6" s="1"/>
  <c r="N457" i="6"/>
  <c r="N457" i="6" a="1"/>
  <c r="M457" i="6" a="1"/>
  <c r="M457" i="6" s="1"/>
  <c r="L457" i="6" a="1"/>
  <c r="L457" i="6" s="1"/>
  <c r="K457" i="6" a="1"/>
  <c r="K457" i="6" s="1"/>
  <c r="AI456" i="6" a="1"/>
  <c r="AI456" i="6" s="1"/>
  <c r="AH456" i="6"/>
  <c r="AH456" i="6" a="1"/>
  <c r="AG456" i="6" a="1"/>
  <c r="AG456" i="6" s="1"/>
  <c r="AF456" i="6" a="1"/>
  <c r="AF456" i="6" s="1"/>
  <c r="AE456" i="6" a="1"/>
  <c r="AE456" i="6" s="1"/>
  <c r="AD456" i="6" a="1"/>
  <c r="AD456" i="6" s="1"/>
  <c r="AC456" i="6" a="1"/>
  <c r="AC456" i="6" s="1"/>
  <c r="AB456" i="6"/>
  <c r="AB456" i="6" a="1"/>
  <c r="AA456" i="6" a="1"/>
  <c r="AA456" i="6" s="1"/>
  <c r="Z456" i="6"/>
  <c r="Z456" i="6" a="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a="1"/>
  <c r="M456" i="6" s="1"/>
  <c r="L456" i="6"/>
  <c r="L456" i="6" a="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c r="X455" i="6" a="1"/>
  <c r="W455" i="6" a="1"/>
  <c r="W455" i="6" s="1"/>
  <c r="V455" i="6"/>
  <c r="V455" i="6" a="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c r="AH454" i="6" a="1"/>
  <c r="AG454" i="6" a="1"/>
  <c r="AG454" i="6" s="1"/>
  <c r="AF454" i="6" a="1"/>
  <c r="AF454" i="6" s="1"/>
  <c r="AE454" i="6" a="1"/>
  <c r="AE454" i="6" s="1"/>
  <c r="AD454" i="6" a="1"/>
  <c r="AD454" i="6" s="1"/>
  <c r="AC454" i="6" a="1"/>
  <c r="AC454" i="6" s="1"/>
  <c r="AB454" i="6" a="1"/>
  <c r="AB454" i="6" s="1"/>
  <c r="AA454" i="6" a="1"/>
  <c r="AA454" i="6" s="1"/>
  <c r="Z454" i="6" a="1"/>
  <c r="Z454" i="6" s="1"/>
  <c r="Y454" i="6" a="1"/>
  <c r="Y454" i="6" s="1"/>
  <c r="X454" i="6" a="1"/>
  <c r="X454" i="6" s="1"/>
  <c r="W454" i="6" a="1"/>
  <c r="W454" i="6" s="1"/>
  <c r="V454" i="6" a="1"/>
  <c r="V454" i="6" s="1"/>
  <c r="U454" i="6" a="1"/>
  <c r="U454" i="6" s="1"/>
  <c r="T454" i="6"/>
  <c r="T454" i="6" a="1"/>
  <c r="S454" i="6" a="1"/>
  <c r="S454" i="6" s="1"/>
  <c r="R454" i="6"/>
  <c r="R454" i="6" a="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c r="AF453" i="6" a="1"/>
  <c r="AE453" i="6" a="1"/>
  <c r="AE453" i="6" s="1"/>
  <c r="AD453" i="6"/>
  <c r="AD453" i="6" a="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c r="P453" i="6" a="1"/>
  <c r="O453" i="6" a="1"/>
  <c r="O453" i="6" s="1"/>
  <c r="N453" i="6"/>
  <c r="N453" i="6" a="1"/>
  <c r="M453" i="6" a="1"/>
  <c r="M453" i="6" s="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c r="AB452" i="6" a="1"/>
  <c r="AA452" i="6" a="1"/>
  <c r="AA452" i="6" s="1"/>
  <c r="Z452" i="6"/>
  <c r="Z452" i="6" a="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c r="L452" i="6" a="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c r="X451" i="6" a="1"/>
  <c r="W451" i="6" a="1"/>
  <c r="W451" i="6" s="1"/>
  <c r="V451" i="6"/>
  <c r="V451" i="6" a="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a="1"/>
  <c r="AI450" i="6" s="1"/>
  <c r="AH450" i="6"/>
  <c r="AH450" i="6" a="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c r="T450" i="6" a="1"/>
  <c r="S450" i="6" a="1"/>
  <c r="S450" i="6" s="1"/>
  <c r="R450" i="6"/>
  <c r="R450" i="6" a="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c r="AF449" i="6" a="1"/>
  <c r="AE449" i="6" a="1"/>
  <c r="AE449" i="6" s="1"/>
  <c r="AD449" i="6"/>
  <c r="AD449" i="6" a="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c r="P449" i="6" a="1"/>
  <c r="O449" i="6" a="1"/>
  <c r="O449" i="6" s="1"/>
  <c r="N449" i="6"/>
  <c r="N449" i="6" a="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c r="AB448" i="6" a="1"/>
  <c r="AA448" i="6" a="1"/>
  <c r="AA448" i="6" s="1"/>
  <c r="Z448" i="6" a="1"/>
  <c r="Z448" i="6" s="1"/>
  <c r="Y448" i="6" a="1"/>
  <c r="Y448" i="6" s="1"/>
  <c r="X448" i="6" a="1"/>
  <c r="X448" i="6" s="1"/>
  <c r="W448" i="6" a="1"/>
  <c r="W448" i="6" s="1"/>
  <c r="V448" i="6" a="1"/>
  <c r="V448" i="6" s="1"/>
  <c r="U448" i="6" a="1"/>
  <c r="U448" i="6" s="1"/>
  <c r="T448" i="6" a="1"/>
  <c r="T448" i="6" s="1"/>
  <c r="S448" i="6" a="1"/>
  <c r="S448" i="6" s="1"/>
  <c r="R448" i="6"/>
  <c r="R448" i="6" a="1"/>
  <c r="Q448" i="6" a="1"/>
  <c r="Q448" i="6" s="1"/>
  <c r="P448" i="6" a="1"/>
  <c r="P448" i="6" s="1"/>
  <c r="O448" i="6" a="1"/>
  <c r="O448" i="6" s="1"/>
  <c r="N448" i="6" a="1"/>
  <c r="N448" i="6" s="1"/>
  <c r="M448" i="6" a="1"/>
  <c r="M448" i="6" s="1"/>
  <c r="L448" i="6"/>
  <c r="L448" i="6" a="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a="1"/>
  <c r="X447" i="6" s="1"/>
  <c r="W447" i="6" a="1"/>
  <c r="W447" i="6" s="1"/>
  <c r="V447" i="6" a="1"/>
  <c r="V447" i="6" s="1"/>
  <c r="U447" i="6" a="1"/>
  <c r="U447" i="6" s="1"/>
  <c r="T447" i="6" a="1"/>
  <c r="T447" i="6" s="1"/>
  <c r="S447" i="6" a="1"/>
  <c r="S447" i="6" s="1"/>
  <c r="R447" i="6" a="1"/>
  <c r="R447" i="6" s="1"/>
  <c r="Q447" i="6" a="1"/>
  <c r="Q447" i="6" s="1"/>
  <c r="P447" i="6"/>
  <c r="P447" i="6" a="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a="1"/>
  <c r="AA446" i="6" s="1"/>
  <c r="Z446" i="6" a="1"/>
  <c r="Z446" i="6" s="1"/>
  <c r="Y446" i="6" a="1"/>
  <c r="Y446" i="6" s="1"/>
  <c r="X446" i="6" a="1"/>
  <c r="X446" i="6" s="1"/>
  <c r="W446" i="6" a="1"/>
  <c r="W446" i="6" s="1"/>
  <c r="V446" i="6" a="1"/>
  <c r="V446" i="6" s="1"/>
  <c r="U446" i="6" a="1"/>
  <c r="U446" i="6" s="1"/>
  <c r="T446" i="6"/>
  <c r="T446" i="6" a="1"/>
  <c r="S446" i="6" a="1"/>
  <c r="S446" i="6" s="1"/>
  <c r="R446" i="6" a="1"/>
  <c r="R446" i="6" s="1"/>
  <c r="Q446" i="6" a="1"/>
  <c r="Q446" i="6" s="1"/>
  <c r="P446" i="6" a="1"/>
  <c r="P446" i="6" s="1"/>
  <c r="O446" i="6" a="1"/>
  <c r="O446" i="6" s="1"/>
  <c r="N446" i="6" a="1"/>
  <c r="N446" i="6" s="1"/>
  <c r="M446" i="6" a="1"/>
  <c r="M446" i="6" s="1"/>
  <c r="L446" i="6"/>
  <c r="L446" i="6" a="1"/>
  <c r="K446" i="6" a="1"/>
  <c r="K446" i="6" s="1"/>
  <c r="AI445" i="6" a="1"/>
  <c r="AI445" i="6" s="1"/>
  <c r="AH445" i="6" a="1"/>
  <c r="AH445" i="6" s="1"/>
  <c r="AG445" i="6" a="1"/>
  <c r="AG445" i="6" s="1"/>
  <c r="AF445" i="6" a="1"/>
  <c r="AF445" i="6" s="1"/>
  <c r="AE445" i="6" a="1"/>
  <c r="AE445" i="6" s="1"/>
  <c r="AD445" i="6" a="1"/>
  <c r="AD445" i="6" s="1"/>
  <c r="AC445" i="6" a="1"/>
  <c r="AC445" i="6" s="1"/>
  <c r="AB445" i="6" a="1"/>
  <c r="AB445" i="6" s="1"/>
  <c r="AA445" i="6" a="1"/>
  <c r="AA445" i="6" s="1"/>
  <c r="Z445" i="6" a="1"/>
  <c r="Z445" i="6" s="1"/>
  <c r="Y445" i="6" a="1"/>
  <c r="Y445" i="6" s="1"/>
  <c r="X445" i="6"/>
  <c r="X445" i="6" a="1"/>
  <c r="W445" i="6" a="1"/>
  <c r="W445" i="6" s="1"/>
  <c r="V445" i="6" a="1"/>
  <c r="V445" i="6" s="1"/>
  <c r="U445" i="6" a="1"/>
  <c r="U445" i="6" s="1"/>
  <c r="T445" i="6" a="1"/>
  <c r="T445" i="6" s="1"/>
  <c r="S445" i="6" a="1"/>
  <c r="S445" i="6" s="1"/>
  <c r="R445" i="6" a="1"/>
  <c r="R445" i="6" s="1"/>
  <c r="Q445" i="6" a="1"/>
  <c r="Q445" i="6" s="1"/>
  <c r="P445" i="6" a="1"/>
  <c r="P445" i="6" s="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c r="AB444" i="6" a="1"/>
  <c r="AA444" i="6" a="1"/>
  <c r="AA444" i="6" s="1"/>
  <c r="Z444" i="6" a="1"/>
  <c r="Z444" i="6" s="1"/>
  <c r="Y444" i="6" a="1"/>
  <c r="Y444" i="6" s="1"/>
  <c r="X444" i="6" a="1"/>
  <c r="X444" i="6" s="1"/>
  <c r="W444" i="6" a="1"/>
  <c r="W444" i="6" s="1"/>
  <c r="V444" i="6" a="1"/>
  <c r="V444" i="6" s="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c r="AF443" i="6" a="1"/>
  <c r="AE443" i="6" a="1"/>
  <c r="AE443" i="6" s="1"/>
  <c r="AD443" i="6" a="1"/>
  <c r="AD443" i="6" s="1"/>
  <c r="AC443" i="6" a="1"/>
  <c r="AC443" i="6" s="1"/>
  <c r="AB443" i="6" a="1"/>
  <c r="AB443" i="6" s="1"/>
  <c r="AA443" i="6" a="1"/>
  <c r="AA443" i="6" s="1"/>
  <c r="Z443" i="6" a="1"/>
  <c r="Z443" i="6" s="1"/>
  <c r="Y443" i="6" a="1"/>
  <c r="Y443" i="6" s="1"/>
  <c r="X443" i="6" a="1"/>
  <c r="X443" i="6" s="1"/>
  <c r="W443" i="6" a="1"/>
  <c r="W443" i="6" s="1"/>
  <c r="V443" i="6"/>
  <c r="V443" i="6" a="1"/>
  <c r="U443" i="6" a="1"/>
  <c r="U443" i="6" s="1"/>
  <c r="T443" i="6" a="1"/>
  <c r="T443" i="6" s="1"/>
  <c r="S443" i="6" a="1"/>
  <c r="S443" i="6" s="1"/>
  <c r="R443" i="6" a="1"/>
  <c r="R443" i="6" s="1"/>
  <c r="Q443" i="6" a="1"/>
  <c r="Q443" i="6" s="1"/>
  <c r="P443" i="6"/>
  <c r="P443" i="6" a="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a="1"/>
  <c r="AA442" i="6" s="1"/>
  <c r="Z442" i="6"/>
  <c r="Z442" i="6" a="1"/>
  <c r="Y442" i="6" a="1"/>
  <c r="Y442" i="6" s="1"/>
  <c r="X442" i="6" a="1"/>
  <c r="X442" i="6" s="1"/>
  <c r="W442" i="6" a="1"/>
  <c r="W442" i="6" s="1"/>
  <c r="V442" i="6" a="1"/>
  <c r="V442" i="6" s="1"/>
  <c r="U442" i="6" a="1"/>
  <c r="U442" i="6" s="1"/>
  <c r="T442" i="6"/>
  <c r="T442" i="6" a="1"/>
  <c r="S442" i="6" a="1"/>
  <c r="S442" i="6" s="1"/>
  <c r="R442" i="6" a="1"/>
  <c r="R442" i="6" s="1"/>
  <c r="Q442" i="6" a="1"/>
  <c r="Q442" i="6" s="1"/>
  <c r="P442" i="6" a="1"/>
  <c r="P442" i="6" s="1"/>
  <c r="O442" i="6" a="1"/>
  <c r="O442" i="6" s="1"/>
  <c r="N442" i="6" a="1"/>
  <c r="N442" i="6" s="1"/>
  <c r="M442" i="6" a="1"/>
  <c r="M442" i="6" s="1"/>
  <c r="L442" i="6"/>
  <c r="L442" i="6" a="1"/>
  <c r="K442" i="6" a="1"/>
  <c r="K442" i="6" s="1"/>
  <c r="AI441" i="6" a="1"/>
  <c r="AI441" i="6" s="1"/>
  <c r="AH441" i="6" a="1"/>
  <c r="AH441" i="6" s="1"/>
  <c r="AG441" i="6" a="1"/>
  <c r="AG441" i="6" s="1"/>
  <c r="AF441" i="6" a="1"/>
  <c r="AF441" i="6" s="1"/>
  <c r="AE441" i="6" a="1"/>
  <c r="AE441" i="6" s="1"/>
  <c r="AD441" i="6" a="1"/>
  <c r="AD441" i="6" s="1"/>
  <c r="AC441" i="6" a="1"/>
  <c r="AC441" i="6" s="1"/>
  <c r="AB441" i="6" a="1"/>
  <c r="AB441" i="6" s="1"/>
  <c r="AA441" i="6" a="1"/>
  <c r="AA441" i="6" s="1"/>
  <c r="Z441" i="6" a="1"/>
  <c r="Z441" i="6" s="1"/>
  <c r="Y441" i="6" a="1"/>
  <c r="Y441" i="6" s="1"/>
  <c r="X441" i="6"/>
  <c r="X441" i="6" a="1"/>
  <c r="W441" i="6" a="1"/>
  <c r="W441" i="6" s="1"/>
  <c r="V441" i="6" a="1"/>
  <c r="V441" i="6" s="1"/>
  <c r="U441" i="6" a="1"/>
  <c r="U441" i="6" s="1"/>
  <c r="T441" i="6" a="1"/>
  <c r="T441" i="6" s="1"/>
  <c r="S441" i="6" a="1"/>
  <c r="S441" i="6" s="1"/>
  <c r="R441" i="6" a="1"/>
  <c r="R441" i="6" s="1"/>
  <c r="Q441" i="6" a="1"/>
  <c r="Q441" i="6" s="1"/>
  <c r="P441" i="6" a="1"/>
  <c r="P441" i="6" s="1"/>
  <c r="O441" i="6" a="1"/>
  <c r="O441" i="6" s="1"/>
  <c r="N441" i="6"/>
  <c r="N441" i="6" a="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a="1"/>
  <c r="V440" i="6" s="1"/>
  <c r="U440" i="6" a="1"/>
  <c r="U440" i="6" s="1"/>
  <c r="T440" i="6" a="1"/>
  <c r="T440" i="6" s="1"/>
  <c r="S440" i="6" a="1"/>
  <c r="S440" i="6" s="1"/>
  <c r="R440" i="6" a="1"/>
  <c r="R440" i="6" s="1"/>
  <c r="Q440" i="6" a="1"/>
  <c r="Q440" i="6" s="1"/>
  <c r="P440" i="6" a="1"/>
  <c r="P440" i="6" s="1"/>
  <c r="O440" i="6" a="1"/>
  <c r="O440" i="6" s="1"/>
  <c r="N440" i="6" a="1"/>
  <c r="N440" i="6" s="1"/>
  <c r="M440" i="6" a="1"/>
  <c r="M440" i="6" s="1"/>
  <c r="L440" i="6"/>
  <c r="L440" i="6" a="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c r="X439" i="6" a="1"/>
  <c r="W439" i="6" a="1"/>
  <c r="W439" i="6" s="1"/>
  <c r="V439" i="6"/>
  <c r="V439" i="6" a="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c r="AH438" i="6" a="1"/>
  <c r="AG438" i="6" a="1"/>
  <c r="AG438" i="6" s="1"/>
  <c r="AF438" i="6" a="1"/>
  <c r="AF438" i="6" s="1"/>
  <c r="AE438" i="6" a="1"/>
  <c r="AE438" i="6" s="1"/>
  <c r="AD438" i="6" a="1"/>
  <c r="AD438" i="6" s="1"/>
  <c r="AC438" i="6" a="1"/>
  <c r="AC438" i="6" s="1"/>
  <c r="AB438" i="6" a="1"/>
  <c r="AB438" i="6" s="1"/>
  <c r="AA438" i="6" a="1"/>
  <c r="AA438" i="6" s="1"/>
  <c r="Z438" i="6" a="1"/>
  <c r="Z438" i="6" s="1"/>
  <c r="Y438" i="6" a="1"/>
  <c r="Y438" i="6" s="1"/>
  <c r="X438" i="6" a="1"/>
  <c r="X438" i="6" s="1"/>
  <c r="W438" i="6" a="1"/>
  <c r="W438" i="6" s="1"/>
  <c r="V438" i="6" a="1"/>
  <c r="V438" i="6" s="1"/>
  <c r="U438" i="6" a="1"/>
  <c r="U438" i="6" s="1"/>
  <c r="T438" i="6"/>
  <c r="T438" i="6" a="1"/>
  <c r="S438" i="6" a="1"/>
  <c r="S438" i="6" s="1"/>
  <c r="R438" i="6" a="1"/>
  <c r="R438" i="6" s="1"/>
  <c r="Q438" i="6" a="1"/>
  <c r="Q438" i="6" s="1"/>
  <c r="P438" i="6" a="1"/>
  <c r="P438" i="6" s="1"/>
  <c r="O438" i="6" a="1"/>
  <c r="O438" i="6" s="1"/>
  <c r="N438" i="6" a="1"/>
  <c r="N438" i="6" s="1"/>
  <c r="M438" i="6" a="1"/>
  <c r="M438" i="6" s="1"/>
  <c r="L438" i="6" a="1"/>
  <c r="L438" i="6" s="1"/>
  <c r="K438" i="6" a="1"/>
  <c r="K438" i="6" s="1"/>
  <c r="AI437" i="6" a="1"/>
  <c r="AI437" i="6" s="1"/>
  <c r="AH437" i="6" a="1"/>
  <c r="AH437" i="6" s="1"/>
  <c r="AG437" i="6" a="1"/>
  <c r="AG437" i="6" s="1"/>
  <c r="AF437" i="6"/>
  <c r="AF437" i="6" a="1"/>
  <c r="AE437" i="6" a="1"/>
  <c r="AE437" i="6" s="1"/>
  <c r="AD437" i="6" a="1"/>
  <c r="AD437" i="6" s="1"/>
  <c r="AC437" i="6" a="1"/>
  <c r="AC437" i="6" s="1"/>
  <c r="AB437" i="6" a="1"/>
  <c r="AB437" i="6" s="1"/>
  <c r="AA437" i="6" a="1"/>
  <c r="AA437" i="6" s="1"/>
  <c r="Z437" i="6" a="1"/>
  <c r="Z437" i="6" s="1"/>
  <c r="Y437" i="6" a="1"/>
  <c r="Y437" i="6" s="1"/>
  <c r="X437" i="6"/>
  <c r="X437" i="6" a="1"/>
  <c r="W437" i="6" a="1"/>
  <c r="W437" i="6" s="1"/>
  <c r="V437" i="6"/>
  <c r="V437" i="6" a="1"/>
  <c r="U437" i="6" a="1"/>
  <c r="U437" i="6" s="1"/>
  <c r="T437" i="6" a="1"/>
  <c r="T437" i="6" s="1"/>
  <c r="S437" i="6" a="1"/>
  <c r="S437" i="6" s="1"/>
  <c r="R437" i="6" a="1"/>
  <c r="R437" i="6" s="1"/>
  <c r="Q437" i="6" a="1"/>
  <c r="Q437" i="6" s="1"/>
  <c r="P437" i="6" a="1"/>
  <c r="P437" i="6" s="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c r="Z436" i="6" a="1"/>
  <c r="Y436" i="6" a="1"/>
  <c r="Y436" i="6" s="1"/>
  <c r="X436" i="6" a="1"/>
  <c r="X436" i="6" s="1"/>
  <c r="W436" i="6" a="1"/>
  <c r="W436" i="6" s="1"/>
  <c r="V436" i="6" a="1"/>
  <c r="V436" i="6" s="1"/>
  <c r="U436" i="6" a="1"/>
  <c r="U436" i="6" s="1"/>
  <c r="T436" i="6" a="1"/>
  <c r="T436" i="6" s="1"/>
  <c r="S436" i="6" a="1"/>
  <c r="S436" i="6" s="1"/>
  <c r="R436" i="6" a="1"/>
  <c r="R436" i="6" s="1"/>
  <c r="Q436" i="6" a="1"/>
  <c r="Q436" i="6" s="1"/>
  <c r="P436" i="6" a="1"/>
  <c r="P436" i="6" s="1"/>
  <c r="O436" i="6" a="1"/>
  <c r="O436" i="6" s="1"/>
  <c r="N436" i="6" a="1"/>
  <c r="N436" i="6" s="1"/>
  <c r="M436" i="6" a="1"/>
  <c r="M436" i="6" s="1"/>
  <c r="L436" i="6"/>
  <c r="L436" i="6" a="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a="1"/>
  <c r="X435" i="6" s="1"/>
  <c r="W435" i="6" a="1"/>
  <c r="W435" i="6" s="1"/>
  <c r="V435" i="6" a="1"/>
  <c r="V435" i="6" s="1"/>
  <c r="U435" i="6" a="1"/>
  <c r="U435" i="6" s="1"/>
  <c r="T435" i="6" a="1"/>
  <c r="T435" i="6" s="1"/>
  <c r="S435" i="6" a="1"/>
  <c r="S435" i="6" s="1"/>
  <c r="R435" i="6" a="1"/>
  <c r="R435" i="6" s="1"/>
  <c r="Q435" i="6" a="1"/>
  <c r="Q435" i="6" s="1"/>
  <c r="P435" i="6"/>
  <c r="P435" i="6" a="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a="1"/>
  <c r="AA434" i="6" s="1"/>
  <c r="Z434" i="6" a="1"/>
  <c r="Z434" i="6" s="1"/>
  <c r="Y434" i="6" a="1"/>
  <c r="Y434" i="6" s="1"/>
  <c r="X434" i="6" a="1"/>
  <c r="X434" i="6" s="1"/>
  <c r="W434" i="6" a="1"/>
  <c r="W434" i="6" s="1"/>
  <c r="V434" i="6" a="1"/>
  <c r="V434" i="6" s="1"/>
  <c r="U434" i="6" a="1"/>
  <c r="U434" i="6" s="1"/>
  <c r="T434" i="6"/>
  <c r="T434" i="6" a="1"/>
  <c r="S434" i="6" a="1"/>
  <c r="S434" i="6" s="1"/>
  <c r="R434" i="6" a="1"/>
  <c r="R434" i="6" s="1"/>
  <c r="Q434" i="6" a="1"/>
  <c r="Q434" i="6" s="1"/>
  <c r="P434" i="6" a="1"/>
  <c r="P434" i="6" s="1"/>
  <c r="O434" i="6" a="1"/>
  <c r="O434" i="6" s="1"/>
  <c r="N434" i="6" a="1"/>
  <c r="N434" i="6" s="1"/>
  <c r="M434" i="6" a="1"/>
  <c r="M434" i="6" s="1"/>
  <c r="L434" i="6" a="1"/>
  <c r="L434" i="6" s="1"/>
  <c r="K434" i="6" a="1"/>
  <c r="K434" i="6" s="1"/>
  <c r="AI433" i="6" a="1"/>
  <c r="AI433" i="6" s="1"/>
  <c r="AH433" i="6" a="1"/>
  <c r="AH433" i="6" s="1"/>
  <c r="AG433" i="6" a="1"/>
  <c r="AG433" i="6" s="1"/>
  <c r="AF433" i="6"/>
  <c r="AF433" i="6" a="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a="1"/>
  <c r="O433" i="6" s="1"/>
  <c r="N433" i="6" a="1"/>
  <c r="N433" i="6" s="1"/>
  <c r="M433" i="6" a="1"/>
  <c r="M433" i="6" s="1"/>
  <c r="L433" i="6" a="1"/>
  <c r="L433" i="6" s="1"/>
  <c r="K433" i="6" a="1"/>
  <c r="K433" i="6" s="1"/>
  <c r="AI432" i="6" a="1"/>
  <c r="AI432" i="6" s="1"/>
  <c r="AH432" i="6"/>
  <c r="AH432" i="6" a="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a="1"/>
  <c r="U432" i="6" s="1"/>
  <c r="T432" i="6"/>
  <c r="T432" i="6" a="1"/>
  <c r="S432" i="6" a="1"/>
  <c r="S432" i="6" s="1"/>
  <c r="R432" i="6" a="1"/>
  <c r="R432" i="6" s="1"/>
  <c r="Q432" i="6" a="1"/>
  <c r="Q432" i="6" s="1"/>
  <c r="P432" i="6" a="1"/>
  <c r="P432" i="6" s="1"/>
  <c r="O432" i="6" a="1"/>
  <c r="O432" i="6" s="1"/>
  <c r="N432" i="6" a="1"/>
  <c r="N432" i="6" s="1"/>
  <c r="M432" i="6" a="1"/>
  <c r="M432" i="6" s="1"/>
  <c r="L432" i="6" a="1"/>
  <c r="L432" i="6" s="1"/>
  <c r="K432" i="6" a="1"/>
  <c r="K432" i="6" s="1"/>
  <c r="AI431" i="6" a="1"/>
  <c r="AI431" i="6" s="1"/>
  <c r="AH431" i="6" a="1"/>
  <c r="AH431" i="6" s="1"/>
  <c r="AG431" i="6" a="1"/>
  <c r="AG431" i="6" s="1"/>
  <c r="AF431" i="6"/>
  <c r="AF431" i="6" a="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a="1"/>
  <c r="M431" i="6" s="1"/>
  <c r="L431" i="6" a="1"/>
  <c r="L431" i="6" s="1"/>
  <c r="K431" i="6" a="1"/>
  <c r="K431" i="6" s="1"/>
  <c r="AI430" i="6" a="1"/>
  <c r="AI430" i="6" s="1"/>
  <c r="AH430" i="6"/>
  <c r="AH430" i="6" a="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c r="T430" i="6" a="1"/>
  <c r="S430" i="6" a="1"/>
  <c r="S430" i="6" s="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c r="AF429" i="6" a="1"/>
  <c r="AE429" i="6" a="1"/>
  <c r="AE429" i="6" s="1"/>
  <c r="AD429" i="6" a="1"/>
  <c r="AD429" i="6" s="1"/>
  <c r="AC429" i="6" a="1"/>
  <c r="AC429" i="6" s="1"/>
  <c r="AB429" i="6" a="1"/>
  <c r="AB429" i="6" s="1"/>
  <c r="AA429" i="6" a="1"/>
  <c r="AA429" i="6" s="1"/>
  <c r="Z429" i="6" a="1"/>
  <c r="Z429" i="6" s="1"/>
  <c r="Y429" i="6" a="1"/>
  <c r="Y429" i="6" s="1"/>
  <c r="X429" i="6"/>
  <c r="X429" i="6" a="1"/>
  <c r="W429" i="6" a="1"/>
  <c r="W429" i="6" s="1"/>
  <c r="V429" i="6"/>
  <c r="V429" i="6" a="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c r="AB428" i="6" a="1"/>
  <c r="AA428" i="6" a="1"/>
  <c r="AA428" i="6" s="1"/>
  <c r="Z428" i="6"/>
  <c r="Z428" i="6" a="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a="1"/>
  <c r="K428" i="6" s="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c r="P427" i="6" a="1"/>
  <c r="O427" i="6" a="1"/>
  <c r="O427" i="6" s="1"/>
  <c r="N427" i="6" a="1"/>
  <c r="N427" i="6" s="1"/>
  <c r="M427" i="6" a="1"/>
  <c r="M427" i="6" s="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c r="T426" i="6" a="1"/>
  <c r="S426" i="6" a="1"/>
  <c r="S426" i="6" s="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c r="AF425" i="6" a="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a="1"/>
  <c r="K425" i="6" s="1"/>
  <c r="AI424" i="6" a="1"/>
  <c r="AI424" i="6" s="1"/>
  <c r="AH424" i="6" a="1"/>
  <c r="AH424" i="6" s="1"/>
  <c r="AG424" i="6" a="1"/>
  <c r="AG424" i="6" s="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a="1"/>
  <c r="K424" i="6" s="1"/>
  <c r="AI423" i="6" a="1"/>
  <c r="AI423" i="6" s="1"/>
  <c r="AH423" i="6" a="1"/>
  <c r="AH423" i="6" s="1"/>
  <c r="AG423" i="6" a="1"/>
  <c r="AG423" i="6" s="1"/>
  <c r="AF423" i="6" a="1"/>
  <c r="AF423" i="6" s="1"/>
  <c r="AE423" i="6" a="1"/>
  <c r="AE423" i="6" s="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c r="X422" i="6" a="1"/>
  <c r="W422" i="6" a="1"/>
  <c r="W422" i="6" s="1"/>
  <c r="V422" i="6" a="1"/>
  <c r="V422" i="6" s="1"/>
  <c r="U422" i="6" a="1"/>
  <c r="U422" i="6" s="1"/>
  <c r="T422" i="6" a="1"/>
  <c r="T422" i="6" s="1"/>
  <c r="S422" i="6" a="1"/>
  <c r="S422" i="6" s="1"/>
  <c r="R422" i="6"/>
  <c r="R422" i="6" a="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c r="AD421" i="6" a="1"/>
  <c r="AC421" i="6" a="1"/>
  <c r="AC421" i="6" s="1"/>
  <c r="AB421" i="6" a="1"/>
  <c r="AB421" i="6" s="1"/>
  <c r="AA421" i="6" a="1"/>
  <c r="AA421" i="6" s="1"/>
  <c r="Z421" i="6" a="1"/>
  <c r="Z421" i="6" s="1"/>
  <c r="Y421" i="6" a="1"/>
  <c r="Y421" i="6" s="1"/>
  <c r="X421" i="6"/>
  <c r="X421" i="6" a="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a="1"/>
  <c r="M421" i="6" s="1"/>
  <c r="L421" i="6" a="1"/>
  <c r="L421" i="6" s="1"/>
  <c r="K421" i="6" a="1"/>
  <c r="K421" i="6" s="1"/>
  <c r="AI420" i="6" a="1"/>
  <c r="AI420" i="6" s="1"/>
  <c r="AH420" i="6" a="1"/>
  <c r="AH420" i="6" s="1"/>
  <c r="AG420" i="6" a="1"/>
  <c r="AG420" i="6" s="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c r="T420" i="6" a="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c r="AF419" i="6" a="1"/>
  <c r="AE419" i="6" a="1"/>
  <c r="AE419" i="6" s="1"/>
  <c r="AD419" i="6" a="1"/>
  <c r="AD419" i="6" s="1"/>
  <c r="AC419" i="6" a="1"/>
  <c r="AC419" i="6" s="1"/>
  <c r="AB419" i="6" a="1"/>
  <c r="AB419" i="6" s="1"/>
  <c r="AA419" i="6" a="1"/>
  <c r="AA419" i="6" s="1"/>
  <c r="Z419" i="6" a="1"/>
  <c r="Z419" i="6" s="1"/>
  <c r="Y419" i="6" a="1"/>
  <c r="Y419" i="6" s="1"/>
  <c r="X419" i="6" a="1"/>
  <c r="X419" i="6" s="1"/>
  <c r="W419" i="6" a="1"/>
  <c r="W419" i="6" s="1"/>
  <c r="V419" i="6" a="1"/>
  <c r="V419" i="6" s="1"/>
  <c r="U419" i="6" a="1"/>
  <c r="U419" i="6" s="1"/>
  <c r="T419" i="6" a="1"/>
  <c r="T419" i="6" s="1"/>
  <c r="S419" i="6" a="1"/>
  <c r="S419" i="6" s="1"/>
  <c r="R419" i="6" a="1"/>
  <c r="R419" i="6" s="1"/>
  <c r="Q419" i="6" a="1"/>
  <c r="Q419" i="6" s="1"/>
  <c r="P419" i="6"/>
  <c r="P419" i="6" a="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a="1"/>
  <c r="AA418" i="6" s="1"/>
  <c r="Z418" i="6"/>
  <c r="Z418" i="6" a="1"/>
  <c r="Y418" i="6" a="1"/>
  <c r="Y418" i="6" s="1"/>
  <c r="X418" i="6" a="1"/>
  <c r="X418" i="6" s="1"/>
  <c r="W418" i="6" a="1"/>
  <c r="W418" i="6" s="1"/>
  <c r="V418" i="6" a="1"/>
  <c r="V418" i="6" s="1"/>
  <c r="U418" i="6" a="1"/>
  <c r="U418" i="6" s="1"/>
  <c r="T418" i="6" a="1"/>
  <c r="T418" i="6" s="1"/>
  <c r="S418" i="6" a="1"/>
  <c r="S418" i="6" s="1"/>
  <c r="R418" i="6"/>
  <c r="R418" i="6" a="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a="1"/>
  <c r="U417" i="6" s="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a="1"/>
  <c r="Q416" i="6" s="1"/>
  <c r="P416" i="6" a="1"/>
  <c r="P416" i="6" s="1"/>
  <c r="O416" i="6" a="1"/>
  <c r="O416" i="6" s="1"/>
  <c r="N416" i="6" a="1"/>
  <c r="N416" i="6" s="1"/>
  <c r="M416" i="6" a="1"/>
  <c r="M416" i="6" s="1"/>
  <c r="L416" i="6" a="1"/>
  <c r="L416" i="6" s="1"/>
  <c r="K416" i="6" a="1"/>
  <c r="K416" i="6" s="1"/>
  <c r="AI415" i="6" a="1"/>
  <c r="AI415" i="6" s="1"/>
  <c r="AH415" i="6" a="1"/>
  <c r="AH415" i="6" s="1"/>
  <c r="AG415" i="6" a="1"/>
  <c r="AG415" i="6" s="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a="1"/>
  <c r="M415" i="6" s="1"/>
  <c r="L415" i="6" a="1"/>
  <c r="L415" i="6" s="1"/>
  <c r="K415" i="6" a="1"/>
  <c r="K415" i="6" s="1"/>
  <c r="AI414" i="6" a="1"/>
  <c r="AI414" i="6" s="1"/>
  <c r="AH414" i="6" a="1"/>
  <c r="AH414" i="6" s="1"/>
  <c r="AG414" i="6" a="1"/>
  <c r="AG414" i="6" s="1"/>
  <c r="AF414" i="6" a="1"/>
  <c r="AF414" i="6" s="1"/>
  <c r="AE414" i="6" a="1"/>
  <c r="AE414" i="6" s="1"/>
  <c r="AD414" i="6" a="1"/>
  <c r="AD414" i="6" s="1"/>
  <c r="AC414" i="6" a="1"/>
  <c r="AC414" i="6" s="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a="1"/>
  <c r="M414" i="6" s="1"/>
  <c r="L414" i="6" a="1"/>
  <c r="L414" i="6" s="1"/>
  <c r="K414" i="6" a="1"/>
  <c r="K414" i="6" s="1"/>
  <c r="AI413" i="6" a="1"/>
  <c r="AI413" i="6" s="1"/>
  <c r="AH413" i="6" a="1"/>
  <c r="AH413" i="6" s="1"/>
  <c r="AG413" i="6" a="1"/>
  <c r="AG413" i="6" s="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c r="W408" i="6" a="1"/>
  <c r="V408" i="6" a="1"/>
  <c r="V408" i="6" s="1"/>
  <c r="U408" i="6" a="1"/>
  <c r="U408" i="6" s="1"/>
  <c r="T408" i="6" a="1"/>
  <c r="T408" i="6" s="1"/>
  <c r="S408" i="6" a="1"/>
  <c r="S408" i="6" s="1"/>
  <c r="R408" i="6" a="1"/>
  <c r="R408" i="6" s="1"/>
  <c r="Q408" i="6" a="1"/>
  <c r="Q408" i="6" s="1"/>
  <c r="P408" i="6" a="1"/>
  <c r="P408" i="6" s="1"/>
  <c r="O408" i="6"/>
  <c r="O408" i="6" a="1"/>
  <c r="N408" i="6" a="1"/>
  <c r="N408" i="6" s="1"/>
  <c r="M408" i="6" a="1"/>
  <c r="M408" i="6" s="1"/>
  <c r="L408" i="6" a="1"/>
  <c r="L408" i="6" s="1"/>
  <c r="K408" i="6" a="1"/>
  <c r="K408" i="6" s="1"/>
  <c r="AI407" i="6" a="1"/>
  <c r="AI407" i="6" s="1"/>
  <c r="AH407" i="6" a="1"/>
  <c r="AH407" i="6" s="1"/>
  <c r="AG407" i="6" a="1"/>
  <c r="AG407" i="6" s="1"/>
  <c r="AF407" i="6" a="1"/>
  <c r="AF407" i="6" s="1"/>
  <c r="AE407" i="6"/>
  <c r="AE407" i="6" a="1"/>
  <c r="AD407" i="6" a="1"/>
  <c r="AD407" i="6" s="1"/>
  <c r="AC407" i="6" a="1"/>
  <c r="AC407" i="6" s="1"/>
  <c r="AB407" i="6" a="1"/>
  <c r="AB407" i="6" s="1"/>
  <c r="AA407" i="6" a="1"/>
  <c r="AA407" i="6" s="1"/>
  <c r="Z407" i="6" a="1"/>
  <c r="Z407" i="6" s="1"/>
  <c r="Y407" i="6" a="1"/>
  <c r="Y407" i="6" s="1"/>
  <c r="X407" i="6" a="1"/>
  <c r="X407" i="6" s="1"/>
  <c r="W407" i="6"/>
  <c r="W407" i="6" a="1"/>
  <c r="V407" i="6" a="1"/>
  <c r="V407" i="6" s="1"/>
  <c r="U407" i="6" a="1"/>
  <c r="U407" i="6" s="1"/>
  <c r="T407" i="6" a="1"/>
  <c r="T407" i="6" s="1"/>
  <c r="S407" i="6" a="1"/>
  <c r="S407" i="6" s="1"/>
  <c r="R407" i="6" a="1"/>
  <c r="R407" i="6" s="1"/>
  <c r="Q407" i="6" a="1"/>
  <c r="Q407" i="6" s="1"/>
  <c r="P407" i="6" a="1"/>
  <c r="P407" i="6" s="1"/>
  <c r="O407" i="6"/>
  <c r="O407" i="6" a="1"/>
  <c r="N407" i="6" a="1"/>
  <c r="N407" i="6" s="1"/>
  <c r="M407" i="6" a="1"/>
  <c r="M407" i="6" s="1"/>
  <c r="L407" i="6" a="1"/>
  <c r="L407" i="6" s="1"/>
  <c r="K407" i="6" a="1"/>
  <c r="K407" i="6" s="1"/>
  <c r="AI406" i="6" a="1"/>
  <c r="AI406" i="6" s="1"/>
  <c r="AH406" i="6" a="1"/>
  <c r="AH406" i="6" s="1"/>
  <c r="AG406" i="6" a="1"/>
  <c r="AG406" i="6" s="1"/>
  <c r="AF406" i="6" a="1"/>
  <c r="AF406" i="6" s="1"/>
  <c r="AE406" i="6"/>
  <c r="AE406" i="6" a="1"/>
  <c r="AD406" i="6" a="1"/>
  <c r="AD406" i="6" s="1"/>
  <c r="AC406" i="6" a="1"/>
  <c r="AC406" i="6" s="1"/>
  <c r="AB406" i="6" a="1"/>
  <c r="AB406" i="6" s="1"/>
  <c r="AA406" i="6" a="1"/>
  <c r="AA406" i="6" s="1"/>
  <c r="Z406" i="6" a="1"/>
  <c r="Z406" i="6" s="1"/>
  <c r="Y406" i="6" a="1"/>
  <c r="Y406" i="6" s="1"/>
  <c r="X406" i="6" a="1"/>
  <c r="X406" i="6" s="1"/>
  <c r="W406" i="6"/>
  <c r="W406" i="6" a="1"/>
  <c r="V406" i="6" a="1"/>
  <c r="V406" i="6" s="1"/>
  <c r="U406" i="6" a="1"/>
  <c r="U406" i="6" s="1"/>
  <c r="T406" i="6" a="1"/>
  <c r="T406" i="6" s="1"/>
  <c r="S406" i="6" a="1"/>
  <c r="S406" i="6" s="1"/>
  <c r="R406" i="6" a="1"/>
  <c r="R406" i="6" s="1"/>
  <c r="Q406" i="6" a="1"/>
  <c r="Q406" i="6" s="1"/>
  <c r="P406" i="6" a="1"/>
  <c r="P406" i="6" s="1"/>
  <c r="O406" i="6"/>
  <c r="O406" i="6" a="1"/>
  <c r="N406" i="6" a="1"/>
  <c r="N406" i="6" s="1"/>
  <c r="M406" i="6" a="1"/>
  <c r="M406" i="6" s="1"/>
  <c r="L406" i="6" a="1"/>
  <c r="L406" i="6" s="1"/>
  <c r="K406" i="6" a="1"/>
  <c r="K406" i="6" s="1"/>
  <c r="AI405" i="6" a="1"/>
  <c r="AI405" i="6" s="1"/>
  <c r="AH405" i="6" a="1"/>
  <c r="AH405" i="6" s="1"/>
  <c r="AG405" i="6" a="1"/>
  <c r="AG405" i="6" s="1"/>
  <c r="AF405" i="6" a="1"/>
  <c r="AF405" i="6" s="1"/>
  <c r="AE405" i="6"/>
  <c r="AE405" i="6" a="1"/>
  <c r="AD405" i="6" a="1"/>
  <c r="AD405" i="6" s="1"/>
  <c r="AC405" i="6" a="1"/>
  <c r="AC405" i="6" s="1"/>
  <c r="AB405" i="6" a="1"/>
  <c r="AB405" i="6" s="1"/>
  <c r="AA405" i="6" a="1"/>
  <c r="AA405" i="6" s="1"/>
  <c r="Z405" i="6" a="1"/>
  <c r="Z405" i="6" s="1"/>
  <c r="Y405" i="6" a="1"/>
  <c r="Y405" i="6" s="1"/>
  <c r="X405" i="6" a="1"/>
  <c r="X405" i="6" s="1"/>
  <c r="W405" i="6"/>
  <c r="W405" i="6" a="1"/>
  <c r="V405" i="6" a="1"/>
  <c r="V405" i="6" s="1"/>
  <c r="U405" i="6" a="1"/>
  <c r="U405" i="6" s="1"/>
  <c r="T405" i="6" a="1"/>
  <c r="T405" i="6" s="1"/>
  <c r="S405" i="6" a="1"/>
  <c r="S405" i="6" s="1"/>
  <c r="R405" i="6" a="1"/>
  <c r="R405" i="6" s="1"/>
  <c r="Q405" i="6" a="1"/>
  <c r="Q405" i="6" s="1"/>
  <c r="P405" i="6" a="1"/>
  <c r="P405" i="6" s="1"/>
  <c r="O405" i="6"/>
  <c r="O405" i="6" a="1"/>
  <c r="N405" i="6" a="1"/>
  <c r="N405" i="6" s="1"/>
  <c r="M405" i="6" a="1"/>
  <c r="M405" i="6" s="1"/>
  <c r="L405" i="6" a="1"/>
  <c r="L405" i="6" s="1"/>
  <c r="K405" i="6" a="1"/>
  <c r="K405" i="6" s="1"/>
  <c r="AI404" i="6" a="1"/>
  <c r="AI404" i="6" s="1"/>
  <c r="AH404" i="6" a="1"/>
  <c r="AH404" i="6" s="1"/>
  <c r="AG404" i="6" a="1"/>
  <c r="AG404" i="6" s="1"/>
  <c r="AF404" i="6" a="1"/>
  <c r="AF404" i="6" s="1"/>
  <c r="AE404" i="6"/>
  <c r="AE404" i="6" a="1"/>
  <c r="AD404" i="6" a="1"/>
  <c r="AD404" i="6" s="1"/>
  <c r="AC404" i="6" a="1"/>
  <c r="AC404" i="6" s="1"/>
  <c r="AB404" i="6" a="1"/>
  <c r="AB404" i="6" s="1"/>
  <c r="AA404" i="6" a="1"/>
  <c r="AA404" i="6" s="1"/>
  <c r="Z404" i="6" a="1"/>
  <c r="Z404" i="6" s="1"/>
  <c r="Y404" i="6" a="1"/>
  <c r="Y404" i="6" s="1"/>
  <c r="X404" i="6" a="1"/>
  <c r="X404" i="6" s="1"/>
  <c r="W404" i="6"/>
  <c r="W404" i="6" a="1"/>
  <c r="V404" i="6" a="1"/>
  <c r="V404" i="6" s="1"/>
  <c r="U404" i="6" a="1"/>
  <c r="U404" i="6" s="1"/>
  <c r="T404" i="6" a="1"/>
  <c r="T404" i="6" s="1"/>
  <c r="S404" i="6" a="1"/>
  <c r="S404" i="6" s="1"/>
  <c r="R404" i="6" a="1"/>
  <c r="R404" i="6" s="1"/>
  <c r="Q404" i="6" a="1"/>
  <c r="Q404" i="6" s="1"/>
  <c r="P404" i="6" a="1"/>
  <c r="P404" i="6" s="1"/>
  <c r="O404" i="6"/>
  <c r="O404" i="6" a="1"/>
  <c r="N404" i="6" a="1"/>
  <c r="N404" i="6" s="1"/>
  <c r="M404" i="6" a="1"/>
  <c r="M404" i="6" s="1"/>
  <c r="L404" i="6" a="1"/>
  <c r="L404" i="6" s="1"/>
  <c r="K404" i="6" a="1"/>
  <c r="K404" i="6" s="1"/>
  <c r="AI403" i="6" a="1"/>
  <c r="AI403" i="6" s="1"/>
  <c r="AH403" i="6" a="1"/>
  <c r="AH403" i="6" s="1"/>
  <c r="AG403" i="6" a="1"/>
  <c r="AG403" i="6" s="1"/>
  <c r="AF403" i="6" a="1"/>
  <c r="AF403" i="6" s="1"/>
  <c r="AE403" i="6"/>
  <c r="AE403" i="6" a="1"/>
  <c r="AD403" i="6" a="1"/>
  <c r="AD403" i="6" s="1"/>
  <c r="AC403" i="6" a="1"/>
  <c r="AC403" i="6" s="1"/>
  <c r="AB403" i="6" a="1"/>
  <c r="AB403" i="6" s="1"/>
  <c r="AA403" i="6" a="1"/>
  <c r="AA403" i="6" s="1"/>
  <c r="Z403" i="6" a="1"/>
  <c r="Z403" i="6" s="1"/>
  <c r="Y403" i="6" a="1"/>
  <c r="Y403" i="6" s="1"/>
  <c r="X403" i="6" a="1"/>
  <c r="X403" i="6" s="1"/>
  <c r="W403" i="6"/>
  <c r="W403" i="6" a="1"/>
  <c r="V403" i="6" a="1"/>
  <c r="V403" i="6" s="1"/>
  <c r="U403" i="6" a="1"/>
  <c r="U403" i="6" s="1"/>
  <c r="T403" i="6" a="1"/>
  <c r="T403" i="6" s="1"/>
  <c r="S403" i="6" a="1"/>
  <c r="S403" i="6" s="1"/>
  <c r="R403" i="6" a="1"/>
  <c r="R403" i="6" s="1"/>
  <c r="Q403" i="6" a="1"/>
  <c r="Q403" i="6" s="1"/>
  <c r="P403" i="6" a="1"/>
  <c r="P403" i="6" s="1"/>
  <c r="O403" i="6"/>
  <c r="O403" i="6" a="1"/>
  <c r="N403" i="6" a="1"/>
  <c r="N403" i="6" s="1"/>
  <c r="M403" i="6" a="1"/>
  <c r="M403" i="6" s="1"/>
  <c r="L403" i="6" a="1"/>
  <c r="L403" i="6" s="1"/>
  <c r="K403" i="6" a="1"/>
  <c r="K403" i="6" s="1"/>
  <c r="AI402" i="6" a="1"/>
  <c r="AI402" i="6" s="1"/>
  <c r="AH402" i="6" a="1"/>
  <c r="AH402" i="6" s="1"/>
  <c r="AG402" i="6" a="1"/>
  <c r="AG402" i="6" s="1"/>
  <c r="AF402" i="6" a="1"/>
  <c r="AF402" i="6" s="1"/>
  <c r="AE402" i="6"/>
  <c r="AE402" i="6" a="1"/>
  <c r="AD402" i="6" a="1"/>
  <c r="AD402" i="6" s="1"/>
  <c r="AC402" i="6" a="1"/>
  <c r="AC402" i="6" s="1"/>
  <c r="AB402" i="6" a="1"/>
  <c r="AB402" i="6" s="1"/>
  <c r="AA402" i="6" a="1"/>
  <c r="AA402" i="6" s="1"/>
  <c r="Z402" i="6" a="1"/>
  <c r="Z402" i="6" s="1"/>
  <c r="Y402" i="6" a="1"/>
  <c r="Y402" i="6" s="1"/>
  <c r="X402" i="6" a="1"/>
  <c r="X402" i="6" s="1"/>
  <c r="W402" i="6"/>
  <c r="W402" i="6" a="1"/>
  <c r="V402" i="6" a="1"/>
  <c r="V402" i="6" s="1"/>
  <c r="U402" i="6" a="1"/>
  <c r="U402" i="6" s="1"/>
  <c r="T402" i="6" a="1"/>
  <c r="T402" i="6" s="1"/>
  <c r="S402" i="6" a="1"/>
  <c r="S402" i="6" s="1"/>
  <c r="R402" i="6" a="1"/>
  <c r="R402" i="6" s="1"/>
  <c r="Q402" i="6" a="1"/>
  <c r="Q402" i="6" s="1"/>
  <c r="P402" i="6" a="1"/>
  <c r="P402" i="6" s="1"/>
  <c r="O402" i="6"/>
  <c r="O402" i="6" a="1"/>
  <c r="N402" i="6" a="1"/>
  <c r="N402" i="6" s="1"/>
  <c r="M402" i="6" a="1"/>
  <c r="M402" i="6" s="1"/>
  <c r="L402" i="6" a="1"/>
  <c r="L402" i="6" s="1"/>
  <c r="K402" i="6" a="1"/>
  <c r="K402" i="6" s="1"/>
  <c r="AI401" i="6" a="1"/>
  <c r="AI401" i="6" s="1"/>
  <c r="AH401" i="6" a="1"/>
  <c r="AH401" i="6" s="1"/>
  <c r="AG401" i="6" a="1"/>
  <c r="AG401" i="6" s="1"/>
  <c r="AF401" i="6" a="1"/>
  <c r="AF401" i="6" s="1"/>
  <c r="AE401" i="6"/>
  <c r="AE401" i="6" a="1"/>
  <c r="AD401" i="6" a="1"/>
  <c r="AD401" i="6" s="1"/>
  <c r="AC401" i="6" a="1"/>
  <c r="AC401" i="6" s="1"/>
  <c r="AB401" i="6" a="1"/>
  <c r="AB401" i="6" s="1"/>
  <c r="AA401" i="6" a="1"/>
  <c r="AA401" i="6" s="1"/>
  <c r="Z401" i="6" a="1"/>
  <c r="Z401" i="6" s="1"/>
  <c r="Y401" i="6" a="1"/>
  <c r="Y401" i="6" s="1"/>
  <c r="X401" i="6" a="1"/>
  <c r="X401" i="6" s="1"/>
  <c r="W401" i="6"/>
  <c r="W401" i="6" a="1"/>
  <c r="V401" i="6" a="1"/>
  <c r="V401" i="6" s="1"/>
  <c r="U401" i="6" a="1"/>
  <c r="U401" i="6" s="1"/>
  <c r="T401" i="6" a="1"/>
  <c r="T401" i="6" s="1"/>
  <c r="S401" i="6" a="1"/>
  <c r="S401" i="6" s="1"/>
  <c r="R401" i="6" a="1"/>
  <c r="R401" i="6" s="1"/>
  <c r="Q401" i="6" a="1"/>
  <c r="Q401" i="6" s="1"/>
  <c r="P401" i="6" a="1"/>
  <c r="P401" i="6" s="1"/>
  <c r="O401" i="6"/>
  <c r="O401" i="6" a="1"/>
  <c r="N401" i="6" a="1"/>
  <c r="N401" i="6" s="1"/>
  <c r="M401" i="6" a="1"/>
  <c r="M401" i="6" s="1"/>
  <c r="L401" i="6" a="1"/>
  <c r="L401" i="6" s="1"/>
  <c r="K401" i="6" a="1"/>
  <c r="K401" i="6" s="1"/>
  <c r="AI400" i="6" a="1"/>
  <c r="AI400" i="6" s="1"/>
  <c r="AH400" i="6" a="1"/>
  <c r="AH400" i="6" s="1"/>
  <c r="AG400" i="6" a="1"/>
  <c r="AG400" i="6" s="1"/>
  <c r="AF400" i="6" a="1"/>
  <c r="AF400" i="6" s="1"/>
  <c r="AE400" i="6"/>
  <c r="AE400" i="6" a="1"/>
  <c r="AD400" i="6" a="1"/>
  <c r="AD400" i="6" s="1"/>
  <c r="AC400" i="6" a="1"/>
  <c r="AC400" i="6" s="1"/>
  <c r="AB400" i="6" a="1"/>
  <c r="AB400" i="6" s="1"/>
  <c r="AA400" i="6" a="1"/>
  <c r="AA400" i="6" s="1"/>
  <c r="Z400" i="6" a="1"/>
  <c r="Z400" i="6" s="1"/>
  <c r="Y400" i="6" a="1"/>
  <c r="Y400" i="6" s="1"/>
  <c r="X400" i="6" a="1"/>
  <c r="X400" i="6" s="1"/>
  <c r="W400" i="6"/>
  <c r="W400" i="6" a="1"/>
  <c r="V400" i="6" a="1"/>
  <c r="V400" i="6" s="1"/>
  <c r="U400" i="6" a="1"/>
  <c r="U400" i="6" s="1"/>
  <c r="T400" i="6" a="1"/>
  <c r="T400" i="6" s="1"/>
  <c r="S400" i="6" a="1"/>
  <c r="S400" i="6" s="1"/>
  <c r="R400" i="6" a="1"/>
  <c r="R400" i="6" s="1"/>
  <c r="Q400" i="6" a="1"/>
  <c r="Q400" i="6" s="1"/>
  <c r="P400" i="6" a="1"/>
  <c r="P400" i="6" s="1"/>
  <c r="O400" i="6"/>
  <c r="O400" i="6" a="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a="1"/>
  <c r="AI394" i="6" s="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a="1"/>
  <c r="K390" i="6" s="1"/>
  <c r="AI389" i="6" a="1"/>
  <c r="AI389" i="6" s="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a="1"/>
  <c r="S385" i="6" s="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a="1"/>
  <c r="AE383" i="6" s="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a="1"/>
  <c r="K380" i="6" s="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a="1"/>
  <c r="S378" i="6" s="1"/>
  <c r="R378" i="6" a="1"/>
  <c r="R378" i="6" s="1"/>
  <c r="Q378" i="6" a="1"/>
  <c r="Q378" i="6" s="1"/>
  <c r="P378" i="6" a="1"/>
  <c r="P378" i="6" s="1"/>
  <c r="O378" i="6" a="1"/>
  <c r="O378" i="6" s="1"/>
  <c r="N378" i="6" a="1"/>
  <c r="N378" i="6" s="1"/>
  <c r="M378" i="6" a="1"/>
  <c r="M378" i="6" s="1"/>
  <c r="L378" i="6" a="1"/>
  <c r="L378" i="6" s="1"/>
  <c r="K378" i="6" a="1"/>
  <c r="K378" i="6" s="1"/>
  <c r="AI377" i="6"/>
  <c r="AI377" i="6" a="1"/>
  <c r="AH377" i="6" a="1"/>
  <c r="AH377" i="6" s="1"/>
  <c r="AG377" i="6"/>
  <c r="AG377" i="6" a="1"/>
  <c r="AF377" i="6" a="1"/>
  <c r="AF377" i="6" s="1"/>
  <c r="AE377" i="6"/>
  <c r="AE377" i="6" a="1"/>
  <c r="AD377" i="6" a="1"/>
  <c r="AD377" i="6" s="1"/>
  <c r="AC377" i="6"/>
  <c r="AC377" i="6" a="1"/>
  <c r="AB377" i="6" a="1"/>
  <c r="AB377" i="6" s="1"/>
  <c r="AA377" i="6"/>
  <c r="AA377" i="6" a="1"/>
  <c r="Z377" i="6" a="1"/>
  <c r="Z377" i="6" s="1"/>
  <c r="Y377" i="6"/>
  <c r="Y377" i="6" a="1"/>
  <c r="X377" i="6" a="1"/>
  <c r="X377" i="6" s="1"/>
  <c r="W377" i="6"/>
  <c r="W377" i="6" a="1"/>
  <c r="V377" i="6" a="1"/>
  <c r="V377" i="6" s="1"/>
  <c r="U377" i="6" a="1"/>
  <c r="U377" i="6" s="1"/>
  <c r="T377" i="6" a="1"/>
  <c r="T377" i="6" s="1"/>
  <c r="S377" i="6" a="1"/>
  <c r="S377" i="6" s="1"/>
  <c r="R377" i="6" a="1"/>
  <c r="R377" i="6" s="1"/>
  <c r="Q377" i="6"/>
  <c r="Q377" i="6" a="1"/>
  <c r="P377" i="6" a="1"/>
  <c r="P377" i="6" s="1"/>
  <c r="O377" i="6"/>
  <c r="O377" i="6" a="1"/>
  <c r="N377" i="6" a="1"/>
  <c r="N377" i="6" s="1"/>
  <c r="M377" i="6" a="1"/>
  <c r="M377" i="6" s="1"/>
  <c r="L377" i="6" a="1"/>
  <c r="L377" i="6" s="1"/>
  <c r="K377" i="6" a="1"/>
  <c r="K377" i="6" s="1"/>
  <c r="AI376" i="6"/>
  <c r="AI376" i="6" a="1"/>
  <c r="AH376" i="6" a="1"/>
  <c r="AH376" i="6" s="1"/>
  <c r="AG376" i="6" a="1"/>
  <c r="AG376" i="6" s="1"/>
  <c r="AF376" i="6" a="1"/>
  <c r="AF376" i="6" s="1"/>
  <c r="AE376" i="6" a="1"/>
  <c r="AE376" i="6" s="1"/>
  <c r="AD376" i="6" a="1"/>
  <c r="AD376" i="6" s="1"/>
  <c r="AC376" i="6"/>
  <c r="AC376" i="6" a="1"/>
  <c r="AB376" i="6" a="1"/>
  <c r="AB376" i="6" s="1"/>
  <c r="AA376" i="6"/>
  <c r="AA376" i="6" a="1"/>
  <c r="Z376" i="6" a="1"/>
  <c r="Z376" i="6" s="1"/>
  <c r="Y376" i="6" a="1"/>
  <c r="Y376" i="6" s="1"/>
  <c r="X376" i="6" a="1"/>
  <c r="X376" i="6" s="1"/>
  <c r="W376" i="6" a="1"/>
  <c r="W376" i="6" s="1"/>
  <c r="V376" i="6" a="1"/>
  <c r="V376" i="6" s="1"/>
  <c r="U376" i="6"/>
  <c r="U376" i="6" a="1"/>
  <c r="T376" i="6" a="1"/>
  <c r="T376" i="6" s="1"/>
  <c r="S376" i="6"/>
  <c r="S376" i="6" a="1"/>
  <c r="R376" i="6" a="1"/>
  <c r="R376" i="6" s="1"/>
  <c r="Q376" i="6" a="1"/>
  <c r="Q376" i="6" s="1"/>
  <c r="P376" i="6" a="1"/>
  <c r="P376" i="6" s="1"/>
  <c r="O376" i="6" a="1"/>
  <c r="O376" i="6" s="1"/>
  <c r="N376" i="6" a="1"/>
  <c r="N376" i="6" s="1"/>
  <c r="M376" i="6"/>
  <c r="M376" i="6" a="1"/>
  <c r="L376" i="6" a="1"/>
  <c r="L376" i="6" s="1"/>
  <c r="K376" i="6"/>
  <c r="K376" i="6" a="1"/>
  <c r="AI375" i="6" a="1"/>
  <c r="AI375" i="6" s="1"/>
  <c r="AH375" i="6" a="1"/>
  <c r="AH375" i="6" s="1"/>
  <c r="AG375" i="6"/>
  <c r="AG375" i="6" a="1"/>
  <c r="AF375" i="6" a="1"/>
  <c r="AF375" i="6" s="1"/>
  <c r="AE375" i="6"/>
  <c r="AE375" i="6" a="1"/>
  <c r="AD375" i="6" a="1"/>
  <c r="AD375" i="6" s="1"/>
  <c r="AC375" i="6" a="1"/>
  <c r="AC375" i="6" s="1"/>
  <c r="AB375" i="6" a="1"/>
  <c r="AB375" i="6" s="1"/>
  <c r="AA375" i="6" a="1"/>
  <c r="AA375" i="6" s="1"/>
  <c r="Z375" i="6" a="1"/>
  <c r="Z375" i="6" s="1"/>
  <c r="Y375" i="6"/>
  <c r="Y375" i="6" a="1"/>
  <c r="X375" i="6" a="1"/>
  <c r="X375" i="6" s="1"/>
  <c r="W375" i="6"/>
  <c r="W375" i="6" a="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a="1"/>
  <c r="K372" i="6" s="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a="1"/>
  <c r="S370" i="6" s="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a="1"/>
  <c r="AA368" i="6" s="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a="1"/>
  <c r="AI366" i="6" s="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a="1"/>
  <c r="K364" i="6" s="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a="1"/>
  <c r="S362" i="6" s="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a="1"/>
  <c r="AA360" i="6" s="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c r="O351" i="6" a="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c r="AA348" i="6" a="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c r="K348" i="6" a="1"/>
  <c r="AI347" i="6" a="1"/>
  <c r="AI347" i="6" s="1"/>
  <c r="AH347" i="6" a="1"/>
  <c r="AH347" i="6" s="1"/>
  <c r="AG347" i="6" a="1"/>
  <c r="AG347" i="6" s="1"/>
  <c r="AF347" i="6" a="1"/>
  <c r="AF347" i="6" s="1"/>
  <c r="AE347" i="6"/>
  <c r="AE347" i="6" a="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a="1"/>
  <c r="O347" i="6" s="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c r="K346" i="6" a="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a="1"/>
  <c r="W345" i="6" s="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c r="K344" i="6" a="1"/>
  <c r="AI343" i="6" a="1"/>
  <c r="AI343" i="6" s="1"/>
  <c r="AH343" i="6" a="1"/>
  <c r="AH343" i="6" s="1"/>
  <c r="AG343" i="6" a="1"/>
  <c r="AG343" i="6" s="1"/>
  <c r="AF343" i="6" a="1"/>
  <c r="AF343" i="6" s="1"/>
  <c r="AE343" i="6" a="1"/>
  <c r="AE343" i="6" s="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c r="O343" i="6" a="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c r="K342" i="6" a="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a="1"/>
  <c r="U340" i="6" s="1"/>
  <c r="T340" i="6" a="1"/>
  <c r="T340" i="6" s="1"/>
  <c r="S340" i="6" a="1"/>
  <c r="S340" i="6" s="1"/>
  <c r="R340" i="6" a="1"/>
  <c r="R340" i="6" s="1"/>
  <c r="Q340" i="6" a="1"/>
  <c r="Q340" i="6" s="1"/>
  <c r="P340" i="6" a="1"/>
  <c r="P340" i="6" s="1"/>
  <c r="O340" i="6" a="1"/>
  <c r="O340" i="6" s="1"/>
  <c r="N340" i="6" a="1"/>
  <c r="N340" i="6" s="1"/>
  <c r="M340" i="6" a="1"/>
  <c r="M340" i="6" s="1"/>
  <c r="L340" i="6" a="1"/>
  <c r="L340" i="6" s="1"/>
  <c r="K340" i="6" a="1"/>
  <c r="K340" i="6" s="1"/>
  <c r="AI339" i="6" a="1"/>
  <c r="AI339" i="6" s="1"/>
  <c r="AH339" i="6" a="1"/>
  <c r="AH339" i="6" s="1"/>
  <c r="AG339" i="6" a="1"/>
  <c r="AG339" i="6" s="1"/>
  <c r="AF339" i="6" a="1"/>
  <c r="AF339" i="6" s="1"/>
  <c r="AE339" i="6" a="1"/>
  <c r="AE339" i="6" s="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a="1"/>
  <c r="Q339" i="6" s="1"/>
  <c r="P339" i="6" a="1"/>
  <c r="P339" i="6" s="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c r="U337" i="6" a="1"/>
  <c r="T337" i="6" a="1"/>
  <c r="T337" i="6" s="1"/>
  <c r="S337" i="6" a="1"/>
  <c r="S337" i="6" s="1"/>
  <c r="R337" i="6" a="1"/>
  <c r="R337" i="6" s="1"/>
  <c r="Q337" i="6" a="1"/>
  <c r="Q337" i="6" s="1"/>
  <c r="P337" i="6" a="1"/>
  <c r="P337" i="6" s="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a="1"/>
  <c r="AB336" i="6" s="1"/>
  <c r="AA336" i="6"/>
  <c r="AA336" i="6" a="1"/>
  <c r="Z336" i="6" a="1"/>
  <c r="Z336" i="6" s="1"/>
  <c r="Y336" i="6" a="1"/>
  <c r="Y336" i="6" s="1"/>
  <c r="X336" i="6" a="1"/>
  <c r="X336" i="6" s="1"/>
  <c r="W336" i="6" a="1"/>
  <c r="W336" i="6" s="1"/>
  <c r="V336" i="6" a="1"/>
  <c r="V336" i="6" s="1"/>
  <c r="U336" i="6" a="1"/>
  <c r="U336" i="6" s="1"/>
  <c r="T336" i="6" a="1"/>
  <c r="T336" i="6" s="1"/>
  <c r="S336" i="6" a="1"/>
  <c r="S336" i="6" s="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a="1"/>
  <c r="AG335" i="6" s="1"/>
  <c r="AF335" i="6" a="1"/>
  <c r="AF335" i="6" s="1"/>
  <c r="AE335" i="6"/>
  <c r="AE335" i="6" a="1"/>
  <c r="AD335" i="6" a="1"/>
  <c r="AD335" i="6" s="1"/>
  <c r="AC335" i="6"/>
  <c r="AC335" i="6" a="1"/>
  <c r="AB335" i="6" a="1"/>
  <c r="AB335" i="6" s="1"/>
  <c r="AA335" i="6" a="1"/>
  <c r="AA335" i="6" s="1"/>
  <c r="Z335" i="6" a="1"/>
  <c r="Z335" i="6" s="1"/>
  <c r="Y335" i="6" a="1"/>
  <c r="Y335" i="6" s="1"/>
  <c r="X335" i="6" a="1"/>
  <c r="X335" i="6" s="1"/>
  <c r="W335" i="6" a="1"/>
  <c r="W335" i="6" s="1"/>
  <c r="V335" i="6" a="1"/>
  <c r="V335" i="6" s="1"/>
  <c r="U335" i="6" a="1"/>
  <c r="U335" i="6" s="1"/>
  <c r="T335" i="6" a="1"/>
  <c r="T335" i="6" s="1"/>
  <c r="S335" i="6" a="1"/>
  <c r="S335" i="6" s="1"/>
  <c r="R335" i="6" a="1"/>
  <c r="R335" i="6" s="1"/>
  <c r="Q335" i="6" a="1"/>
  <c r="Q335" i="6" s="1"/>
  <c r="P335" i="6" a="1"/>
  <c r="P335" i="6" s="1"/>
  <c r="O335" i="6"/>
  <c r="O335" i="6" a="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c r="Y334" i="6" a="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c r="U333" i="6" a="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a="1"/>
  <c r="AA332" i="6" s="1"/>
  <c r="Z332" i="6" a="1"/>
  <c r="Z332" i="6" s="1"/>
  <c r="Y332" i="6" a="1"/>
  <c r="Y332" i="6" s="1"/>
  <c r="X332" i="6" a="1"/>
  <c r="X332" i="6" s="1"/>
  <c r="W332" i="6" a="1"/>
  <c r="W332" i="6" s="1"/>
  <c r="V332" i="6" a="1"/>
  <c r="V332" i="6" s="1"/>
  <c r="U332" i="6" a="1"/>
  <c r="U332" i="6" s="1"/>
  <c r="T332" i="6" a="1"/>
  <c r="T332" i="6" s="1"/>
  <c r="S332" i="6"/>
  <c r="S332" i="6" a="1"/>
  <c r="R332" i="6" a="1"/>
  <c r="R332" i="6" s="1"/>
  <c r="Q332" i="6"/>
  <c r="Q332" i="6" a="1"/>
  <c r="P332" i="6" a="1"/>
  <c r="P332" i="6" s="1"/>
  <c r="O332" i="6" a="1"/>
  <c r="O332" i="6" s="1"/>
  <c r="N332" i="6" a="1"/>
  <c r="N332" i="6" s="1"/>
  <c r="M332" i="6" a="1"/>
  <c r="M332" i="6" s="1"/>
  <c r="L332" i="6" a="1"/>
  <c r="L332" i="6" s="1"/>
  <c r="K332" i="6" a="1"/>
  <c r="K332" i="6" s="1"/>
  <c r="AI331" i="6" a="1"/>
  <c r="AI331" i="6" s="1"/>
  <c r="AH331" i="6" a="1"/>
  <c r="AH331" i="6" s="1"/>
  <c r="AG331" i="6" a="1"/>
  <c r="AG331" i="6" s="1"/>
  <c r="AF331" i="6" a="1"/>
  <c r="AF331" i="6" s="1"/>
  <c r="AE331" i="6" a="1"/>
  <c r="AE331" i="6" s="1"/>
  <c r="AD331" i="6" a="1"/>
  <c r="AD331" i="6" s="1"/>
  <c r="AC331" i="6"/>
  <c r="AC331" i="6" a="1"/>
  <c r="AB331" i="6" a="1"/>
  <c r="AB331" i="6" s="1"/>
  <c r="AA331" i="6" a="1"/>
  <c r="AA331" i="6" s="1"/>
  <c r="Z331" i="6" a="1"/>
  <c r="Z331" i="6" s="1"/>
  <c r="Y331" i="6" a="1"/>
  <c r="Y331" i="6" s="1"/>
  <c r="X331" i="6" a="1"/>
  <c r="X331" i="6" s="1"/>
  <c r="W331" i="6" a="1"/>
  <c r="W331" i="6" s="1"/>
  <c r="V331" i="6" a="1"/>
  <c r="V331" i="6" s="1"/>
  <c r="U331" i="6" a="1"/>
  <c r="U331" i="6" s="1"/>
  <c r="T331" i="6" a="1"/>
  <c r="T331" i="6" s="1"/>
  <c r="S331" i="6" a="1"/>
  <c r="S331" i="6" s="1"/>
  <c r="R331" i="6" a="1"/>
  <c r="R331" i="6" s="1"/>
  <c r="Q331" i="6" a="1"/>
  <c r="Q331" i="6" s="1"/>
  <c r="P331" i="6" a="1"/>
  <c r="P331" i="6" s="1"/>
  <c r="O331" i="6" a="1"/>
  <c r="O331" i="6" s="1"/>
  <c r="N331" i="6" a="1"/>
  <c r="N331" i="6" s="1"/>
  <c r="M331" i="6"/>
  <c r="M331" i="6" a="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a="1"/>
  <c r="AA330" i="6" s="1"/>
  <c r="Z330" i="6" a="1"/>
  <c r="Z330" i="6" s="1"/>
  <c r="Y330" i="6" a="1"/>
  <c r="Y330" i="6" s="1"/>
  <c r="X330" i="6" a="1"/>
  <c r="X330" i="6" s="1"/>
  <c r="W330" i="6" a="1"/>
  <c r="W330" i="6" s="1"/>
  <c r="V330" i="6" a="1"/>
  <c r="V330" i="6" s="1"/>
  <c r="U330" i="6" a="1"/>
  <c r="U330" i="6" s="1"/>
  <c r="T330" i="6" a="1"/>
  <c r="T330" i="6" s="1"/>
  <c r="S330" i="6" a="1"/>
  <c r="S330" i="6" s="1"/>
  <c r="R330" i="6" a="1"/>
  <c r="R330" i="6" s="1"/>
  <c r="Q330" i="6" a="1"/>
  <c r="Q330" i="6" s="1"/>
  <c r="P330" i="6" a="1"/>
  <c r="P330" i="6" s="1"/>
  <c r="O330" i="6" a="1"/>
  <c r="O330" i="6" s="1"/>
  <c r="N330" i="6" a="1"/>
  <c r="N330" i="6" s="1"/>
  <c r="M330" i="6" a="1"/>
  <c r="M330" i="6" s="1"/>
  <c r="L330" i="6" a="1"/>
  <c r="L330" i="6" s="1"/>
  <c r="K330" i="6" a="1"/>
  <c r="K330" i="6" s="1"/>
  <c r="AI329" i="6" a="1"/>
  <c r="AI329" i="6" s="1"/>
  <c r="AH329" i="6" a="1"/>
  <c r="AH329" i="6" s="1"/>
  <c r="AG329" i="6" a="1"/>
  <c r="AG329" i="6" s="1"/>
  <c r="AF329" i="6" a="1"/>
  <c r="AF329" i="6" s="1"/>
  <c r="AE329" i="6" a="1"/>
  <c r="AE329" i="6" s="1"/>
  <c r="AD329" i="6" a="1"/>
  <c r="AD329" i="6" s="1"/>
  <c r="AC329" i="6" a="1"/>
  <c r="AC329" i="6" s="1"/>
  <c r="AB329" i="6" a="1"/>
  <c r="AB329" i="6" s="1"/>
  <c r="AA329" i="6" a="1"/>
  <c r="AA329" i="6" s="1"/>
  <c r="Z329" i="6" a="1"/>
  <c r="Z329" i="6" s="1"/>
  <c r="Y329" i="6" a="1"/>
  <c r="Y329" i="6" s="1"/>
  <c r="X329" i="6" a="1"/>
  <c r="X329" i="6" s="1"/>
  <c r="W329" i="6" a="1"/>
  <c r="W329" i="6" s="1"/>
  <c r="V329" i="6" a="1"/>
  <c r="V329" i="6" s="1"/>
  <c r="U329" i="6" a="1"/>
  <c r="U329" i="6" s="1"/>
  <c r="T329" i="6" a="1"/>
  <c r="T329" i="6" s="1"/>
  <c r="S329" i="6" a="1"/>
  <c r="S329" i="6" s="1"/>
  <c r="R329" i="6" a="1"/>
  <c r="R329" i="6" s="1"/>
  <c r="Q329" i="6" a="1"/>
  <c r="Q329" i="6" s="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a="1"/>
  <c r="O328" i="6" s="1"/>
  <c r="N328" i="6" a="1"/>
  <c r="N328" i="6" s="1"/>
  <c r="M328" i="6" a="1"/>
  <c r="M328" i="6" s="1"/>
  <c r="L328" i="6" a="1"/>
  <c r="L328" i="6" s="1"/>
  <c r="K328" i="6" a="1"/>
  <c r="K328" i="6" s="1"/>
  <c r="AI327" i="6" a="1"/>
  <c r="AI327" i="6" s="1"/>
  <c r="AH327" i="6" a="1"/>
  <c r="AH327" i="6" s="1"/>
  <c r="AG327" i="6" a="1"/>
  <c r="AG327" i="6" s="1"/>
  <c r="AF327" i="6" a="1"/>
  <c r="AF327" i="6" s="1"/>
  <c r="AE327" i="6" a="1"/>
  <c r="AE327" i="6" s="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a="1"/>
  <c r="AA326" i="6" s="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a="1"/>
  <c r="M326" i="6" s="1"/>
  <c r="L326" i="6" a="1"/>
  <c r="L326" i="6" s="1"/>
  <c r="K326" i="6" a="1"/>
  <c r="K326" i="6" s="1"/>
  <c r="AI325" i="6" a="1"/>
  <c r="AI325" i="6" s="1"/>
  <c r="AH325" i="6" a="1"/>
  <c r="AH325" i="6" s="1"/>
  <c r="AG325" i="6" a="1"/>
  <c r="AG325" i="6" s="1"/>
  <c r="AF325" i="6" a="1"/>
  <c r="AF325" i="6" s="1"/>
  <c r="AE325" i="6" a="1"/>
  <c r="AE325" i="6" s="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a="1"/>
  <c r="AA324" i="6" s="1"/>
  <c r="Z324" i="6" a="1"/>
  <c r="Z324" i="6" s="1"/>
  <c r="Y324" i="6" a="1"/>
  <c r="Y324" i="6" s="1"/>
  <c r="X324" i="6" a="1"/>
  <c r="X324" i="6" s="1"/>
  <c r="W324" i="6" a="1"/>
  <c r="W324" i="6" s="1"/>
  <c r="V324" i="6" a="1"/>
  <c r="V324" i="6" s="1"/>
  <c r="U324" i="6" a="1"/>
  <c r="U324" i="6" s="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a="1"/>
  <c r="Q323" i="6" s="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a="1"/>
  <c r="AB322" i="6" s="1"/>
  <c r="AA322" i="6" a="1"/>
  <c r="AA322" i="6" s="1"/>
  <c r="Z322" i="6" a="1"/>
  <c r="Z322" i="6" s="1"/>
  <c r="Y322" i="6" a="1"/>
  <c r="Y322" i="6" s="1"/>
  <c r="X322" i="6" a="1"/>
  <c r="X322" i="6" s="1"/>
  <c r="W322" i="6" a="1"/>
  <c r="W322" i="6" s="1"/>
  <c r="V322" i="6" a="1"/>
  <c r="V322" i="6" s="1"/>
  <c r="U322" i="6" a="1"/>
  <c r="U322" i="6" s="1"/>
  <c r="T322" i="6" a="1"/>
  <c r="T322" i="6" s="1"/>
  <c r="S322" i="6" a="1"/>
  <c r="S322" i="6" s="1"/>
  <c r="R322" i="6" a="1"/>
  <c r="R322" i="6" s="1"/>
  <c r="Q322" i="6" a="1"/>
  <c r="Q322" i="6" s="1"/>
  <c r="P322" i="6" a="1"/>
  <c r="P322" i="6" s="1"/>
  <c r="O322" i="6" a="1"/>
  <c r="O322" i="6" s="1"/>
  <c r="N322" i="6" a="1"/>
  <c r="N322" i="6" s="1"/>
  <c r="M322" i="6" a="1"/>
  <c r="M322" i="6" s="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a="1"/>
  <c r="Q321" i="6" s="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a="1"/>
  <c r="M320" i="6" s="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a="1"/>
  <c r="Q319" i="6" s="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a="1"/>
  <c r="AB318" i="6" s="1"/>
  <c r="AA318" i="6" a="1"/>
  <c r="AA318" i="6" s="1"/>
  <c r="Z318" i="6" a="1"/>
  <c r="Z318" i="6" s="1"/>
  <c r="Y318" i="6" a="1"/>
  <c r="Y318" i="6" s="1"/>
  <c r="X318" i="6" a="1"/>
  <c r="X318" i="6" s="1"/>
  <c r="W318" i="6" a="1"/>
  <c r="W318" i="6" s="1"/>
  <c r="V318" i="6" a="1"/>
  <c r="V318" i="6" s="1"/>
  <c r="U318" i="6" a="1"/>
  <c r="U318" i="6" s="1"/>
  <c r="T318" i="6" a="1"/>
  <c r="T318" i="6" s="1"/>
  <c r="S318" i="6" a="1"/>
  <c r="S318" i="6" s="1"/>
  <c r="R318" i="6" a="1"/>
  <c r="R318" i="6" s="1"/>
  <c r="Q318" i="6" a="1"/>
  <c r="Q318" i="6" s="1"/>
  <c r="P318" i="6" a="1"/>
  <c r="P318" i="6" s="1"/>
  <c r="O318" i="6" a="1"/>
  <c r="O318" i="6" s="1"/>
  <c r="N318" i="6" a="1"/>
  <c r="N318" i="6" s="1"/>
  <c r="M318" i="6" a="1"/>
  <c r="M318" i="6" s="1"/>
  <c r="L318" i="6" a="1"/>
  <c r="L318" i="6" s="1"/>
  <c r="K318" i="6" a="1"/>
  <c r="K318" i="6" s="1"/>
  <c r="AI317" i="6" a="1"/>
  <c r="AI317" i="6" s="1"/>
  <c r="AH317" i="6" a="1"/>
  <c r="AH317" i="6" s="1"/>
  <c r="AG317" i="6" a="1"/>
  <c r="AG317" i="6" s="1"/>
  <c r="AF317" i="6" a="1"/>
  <c r="AF317" i="6" s="1"/>
  <c r="AE317" i="6" a="1"/>
  <c r="AE317" i="6" s="1"/>
  <c r="AD317" i="6" a="1"/>
  <c r="AD317" i="6" s="1"/>
  <c r="AC317" i="6" a="1"/>
  <c r="AC317" i="6" s="1"/>
  <c r="AB317" i="6" a="1"/>
  <c r="AB317" i="6" s="1"/>
  <c r="AA317" i="6" a="1"/>
  <c r="AA317" i="6" s="1"/>
  <c r="Z317" i="6" a="1"/>
  <c r="Z317" i="6" s="1"/>
  <c r="Y317" i="6" a="1"/>
  <c r="Y317" i="6" s="1"/>
  <c r="X317" i="6" a="1"/>
  <c r="X317" i="6" s="1"/>
  <c r="W317" i="6" a="1"/>
  <c r="W317" i="6" s="1"/>
  <c r="V317" i="6" a="1"/>
  <c r="V317" i="6" s="1"/>
  <c r="U317" i="6" a="1"/>
  <c r="U317" i="6" s="1"/>
  <c r="T317" i="6" a="1"/>
  <c r="T317" i="6" s="1"/>
  <c r="S317" i="6" a="1"/>
  <c r="S317" i="6" s="1"/>
  <c r="R317" i="6" a="1"/>
  <c r="R317" i="6" s="1"/>
  <c r="Q317" i="6" a="1"/>
  <c r="Q317" i="6" s="1"/>
  <c r="P317" i="6" a="1"/>
  <c r="P317" i="6" s="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a="1"/>
  <c r="AB316" i="6" s="1"/>
  <c r="AA316" i="6" a="1"/>
  <c r="AA316" i="6" s="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a="1"/>
  <c r="AE315" i="6" s="1"/>
  <c r="AD315" i="6" a="1"/>
  <c r="AD315" i="6" s="1"/>
  <c r="AC315" i="6" a="1"/>
  <c r="AC315" i="6" s="1"/>
  <c r="AB315" i="6" a="1"/>
  <c r="AB315" i="6" s="1"/>
  <c r="AA315" i="6" a="1"/>
  <c r="AA315" i="6" s="1"/>
  <c r="Z315" i="6" a="1"/>
  <c r="Z315" i="6" s="1"/>
  <c r="Y315" i="6" a="1"/>
  <c r="Y315" i="6" s="1"/>
  <c r="X315" i="6" a="1"/>
  <c r="X315" i="6" s="1"/>
  <c r="W315" i="6" a="1"/>
  <c r="W315" i="6" s="1"/>
  <c r="V315" i="6" a="1"/>
  <c r="V315" i="6" s="1"/>
  <c r="U315" i="6" a="1"/>
  <c r="U315" i="6" s="1"/>
  <c r="T315" i="6" a="1"/>
  <c r="T315" i="6" s="1"/>
  <c r="S315" i="6" a="1"/>
  <c r="S315" i="6" s="1"/>
  <c r="R315" i="6" a="1"/>
  <c r="R315" i="6" s="1"/>
  <c r="Q315" i="6" a="1"/>
  <c r="Q315" i="6" s="1"/>
  <c r="P315" i="6" a="1"/>
  <c r="P315" i="6" s="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a="1"/>
  <c r="AC309" i="6" s="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a="1"/>
  <c r="Y308" i="6" s="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a="1"/>
  <c r="U307" i="6" s="1"/>
  <c r="T307" i="6" a="1"/>
  <c r="T307" i="6" s="1"/>
  <c r="S307" i="6" a="1"/>
  <c r="S307" i="6" s="1"/>
  <c r="R307" i="6" a="1"/>
  <c r="R307" i="6" s="1"/>
  <c r="Q307" i="6" a="1"/>
  <c r="Q307" i="6" s="1"/>
  <c r="P307" i="6" a="1"/>
  <c r="P307" i="6" s="1"/>
  <c r="O307" i="6" a="1"/>
  <c r="O307" i="6" s="1"/>
  <c r="N307" i="6" a="1"/>
  <c r="N307" i="6" s="1"/>
  <c r="M307" i="6" a="1"/>
  <c r="M307" i="6" s="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a="1"/>
  <c r="Y306" i="6" s="1"/>
  <c r="X306" i="6" a="1"/>
  <c r="X306" i="6" s="1"/>
  <c r="W306" i="6" a="1"/>
  <c r="W306" i="6" s="1"/>
  <c r="V306" i="6" a="1"/>
  <c r="V306" i="6" s="1"/>
  <c r="U306" i="6" a="1"/>
  <c r="U306" i="6" s="1"/>
  <c r="T306" i="6" a="1"/>
  <c r="T306" i="6" s="1"/>
  <c r="S306" i="6" a="1"/>
  <c r="S306" i="6" s="1"/>
  <c r="R306" i="6" a="1"/>
  <c r="R306" i="6" s="1"/>
  <c r="Q306" i="6" a="1"/>
  <c r="Q306" i="6" s="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a="1"/>
  <c r="U305" i="6" s="1"/>
  <c r="T305" i="6" a="1"/>
  <c r="T305" i="6" s="1"/>
  <c r="S305" i="6" a="1"/>
  <c r="S305" i="6" s="1"/>
  <c r="R305" i="6" a="1"/>
  <c r="R305" i="6" s="1"/>
  <c r="Q305" i="6" a="1"/>
  <c r="Q305" i="6" s="1"/>
  <c r="P305" i="6" a="1"/>
  <c r="P305" i="6" s="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a="1"/>
  <c r="Y304" i="6" s="1"/>
  <c r="X304" i="6" a="1"/>
  <c r="X304" i="6" s="1"/>
  <c r="W304" i="6" a="1"/>
  <c r="W304" i="6" s="1"/>
  <c r="V304" i="6" a="1"/>
  <c r="V304" i="6" s="1"/>
  <c r="U304" i="6" a="1"/>
  <c r="U304" i="6" s="1"/>
  <c r="T304" i="6" a="1"/>
  <c r="T304" i="6" s="1"/>
  <c r="S304" i="6" a="1"/>
  <c r="S304" i="6" s="1"/>
  <c r="R304" i="6" a="1"/>
  <c r="R304" i="6" s="1"/>
  <c r="Q304" i="6" a="1"/>
  <c r="Q304" i="6" s="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a="1"/>
  <c r="U303" i="6" s="1"/>
  <c r="T303" i="6" a="1"/>
  <c r="T303" i="6" s="1"/>
  <c r="S303" i="6" a="1"/>
  <c r="S303" i="6" s="1"/>
  <c r="R303" i="6" a="1"/>
  <c r="R303" i="6" s="1"/>
  <c r="Q303" i="6" a="1"/>
  <c r="Q303" i="6" s="1"/>
  <c r="P303" i="6" a="1"/>
  <c r="P303" i="6" s="1"/>
  <c r="O303" i="6" a="1"/>
  <c r="O303" i="6" s="1"/>
  <c r="N303" i="6" a="1"/>
  <c r="N303" i="6" s="1"/>
  <c r="M303" i="6" a="1"/>
  <c r="M303" i="6" s="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a="1"/>
  <c r="Y302" i="6" s="1"/>
  <c r="X302" i="6" a="1"/>
  <c r="X302" i="6" s="1"/>
  <c r="W302" i="6" a="1"/>
  <c r="W302" i="6" s="1"/>
  <c r="V302" i="6" a="1"/>
  <c r="V302" i="6" s="1"/>
  <c r="U302" i="6" a="1"/>
  <c r="U302" i="6" s="1"/>
  <c r="T302" i="6" a="1"/>
  <c r="T302" i="6" s="1"/>
  <c r="S302" i="6" a="1"/>
  <c r="S302" i="6" s="1"/>
  <c r="R302" i="6" a="1"/>
  <c r="R302" i="6" s="1"/>
  <c r="Q302" i="6" a="1"/>
  <c r="Q302" i="6" s="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a="1"/>
  <c r="U301" i="6" s="1"/>
  <c r="T301" i="6" a="1"/>
  <c r="T301" i="6" s="1"/>
  <c r="S301" i="6" a="1"/>
  <c r="S301" i="6" s="1"/>
  <c r="R301" i="6" a="1"/>
  <c r="R301" i="6" s="1"/>
  <c r="Q301" i="6" a="1"/>
  <c r="Q301" i="6" s="1"/>
  <c r="P301" i="6" a="1"/>
  <c r="P301" i="6" s="1"/>
  <c r="O301" i="6" a="1"/>
  <c r="O301" i="6" s="1"/>
  <c r="N301" i="6" a="1"/>
  <c r="N301" i="6" s="1"/>
  <c r="M301" i="6" a="1"/>
  <c r="M301" i="6" s="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a="1"/>
  <c r="Y300" i="6" s="1"/>
  <c r="X300" i="6" a="1"/>
  <c r="X300" i="6" s="1"/>
  <c r="W300" i="6" a="1"/>
  <c r="W300" i="6" s="1"/>
  <c r="V300" i="6" a="1"/>
  <c r="V300" i="6" s="1"/>
  <c r="U300" i="6" a="1"/>
  <c r="U300" i="6" s="1"/>
  <c r="T300" i="6" a="1"/>
  <c r="T300" i="6" s="1"/>
  <c r="S300" i="6" a="1"/>
  <c r="S300" i="6" s="1"/>
  <c r="R300" i="6" a="1"/>
  <c r="R300" i="6" s="1"/>
  <c r="Q300" i="6" a="1"/>
  <c r="Q300" i="6" s="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a="1"/>
  <c r="U299" i="6" s="1"/>
  <c r="T299" i="6" a="1"/>
  <c r="T299" i="6" s="1"/>
  <c r="S299" i="6" a="1"/>
  <c r="S299" i="6" s="1"/>
  <c r="R299" i="6" a="1"/>
  <c r="R299" i="6" s="1"/>
  <c r="Q299" i="6" a="1"/>
  <c r="Q299" i="6" s="1"/>
  <c r="P299" i="6" a="1"/>
  <c r="P299" i="6" s="1"/>
  <c r="O299" i="6" a="1"/>
  <c r="O299" i="6" s="1"/>
  <c r="N299" i="6" a="1"/>
  <c r="N299" i="6" s="1"/>
  <c r="M299" i="6" a="1"/>
  <c r="M299" i="6" s="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a="1"/>
  <c r="Y298" i="6" s="1"/>
  <c r="X298" i="6" a="1"/>
  <c r="X298" i="6" s="1"/>
  <c r="W298" i="6" a="1"/>
  <c r="W298" i="6" s="1"/>
  <c r="V298" i="6" a="1"/>
  <c r="V298" i="6" s="1"/>
  <c r="U298" i="6" a="1"/>
  <c r="U298" i="6" s="1"/>
  <c r="T298" i="6" a="1"/>
  <c r="T298" i="6" s="1"/>
  <c r="S298" i="6" a="1"/>
  <c r="S298" i="6" s="1"/>
  <c r="R298" i="6" a="1"/>
  <c r="R298" i="6" s="1"/>
  <c r="Q298" i="6" a="1"/>
  <c r="Q298" i="6" s="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a="1"/>
  <c r="U297" i="6" s="1"/>
  <c r="T297" i="6" a="1"/>
  <c r="T297" i="6" s="1"/>
  <c r="S297" i="6" a="1"/>
  <c r="S297" i="6" s="1"/>
  <c r="R297" i="6" a="1"/>
  <c r="R297" i="6" s="1"/>
  <c r="Q297" i="6" a="1"/>
  <c r="Q297" i="6" s="1"/>
  <c r="P297" i="6" a="1"/>
  <c r="P297" i="6" s="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a="1"/>
  <c r="Y296" i="6" s="1"/>
  <c r="X296" i="6" a="1"/>
  <c r="X296" i="6" s="1"/>
  <c r="W296" i="6" a="1"/>
  <c r="W296" i="6" s="1"/>
  <c r="V296" i="6" a="1"/>
  <c r="V296" i="6" s="1"/>
  <c r="U296" i="6" a="1"/>
  <c r="U296" i="6" s="1"/>
  <c r="T296" i="6" a="1"/>
  <c r="T296" i="6" s="1"/>
  <c r="S296" i="6" a="1"/>
  <c r="S296" i="6" s="1"/>
  <c r="R296" i="6" a="1"/>
  <c r="R296" i="6" s="1"/>
  <c r="Q296" i="6" a="1"/>
  <c r="Q296" i="6" s="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a="1"/>
  <c r="U295" i="6" s="1"/>
  <c r="T295" i="6" a="1"/>
  <c r="T295" i="6" s="1"/>
  <c r="S295" i="6" a="1"/>
  <c r="S295" i="6" s="1"/>
  <c r="R295" i="6" a="1"/>
  <c r="R295" i="6" s="1"/>
  <c r="Q295" i="6" a="1"/>
  <c r="Q295" i="6" s="1"/>
  <c r="P295" i="6" a="1"/>
  <c r="P295" i="6" s="1"/>
  <c r="O295" i="6" a="1"/>
  <c r="O295" i="6" s="1"/>
  <c r="N295" i="6" a="1"/>
  <c r="N295" i="6" s="1"/>
  <c r="M295" i="6" a="1"/>
  <c r="M295" i="6" s="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a="1"/>
  <c r="Y294" i="6" s="1"/>
  <c r="X294" i="6" a="1"/>
  <c r="X294" i="6" s="1"/>
  <c r="W294" i="6" a="1"/>
  <c r="W294" i="6" s="1"/>
  <c r="V294" i="6" a="1"/>
  <c r="V294" i="6" s="1"/>
  <c r="U294" i="6" a="1"/>
  <c r="U294" i="6" s="1"/>
  <c r="T294" i="6" a="1"/>
  <c r="T294" i="6" s="1"/>
  <c r="S294" i="6" a="1"/>
  <c r="S294" i="6" s="1"/>
  <c r="R294" i="6" a="1"/>
  <c r="R294" i="6" s="1"/>
  <c r="Q294" i="6" a="1"/>
  <c r="Q294" i="6" s="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a="1"/>
  <c r="AA293" i="6" s="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a="1"/>
  <c r="AC291" i="6" s="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a="1"/>
  <c r="Q290" i="6" s="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a="1"/>
  <c r="AA289" i="6" s="1"/>
  <c r="Z289" i="6" a="1"/>
  <c r="Z289" i="6" s="1"/>
  <c r="Y289" i="6" a="1"/>
  <c r="Y289" i="6" s="1"/>
  <c r="X289" i="6" a="1"/>
  <c r="X289" i="6" s="1"/>
  <c r="W289" i="6" a="1"/>
  <c r="W289" i="6" s="1"/>
  <c r="V289" i="6" a="1"/>
  <c r="V289" i="6" s="1"/>
  <c r="U289" i="6" a="1"/>
  <c r="U289" i="6" s="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a="1"/>
  <c r="AE286" i="6" s="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a="1"/>
  <c r="AA285" i="6" s="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a="1"/>
  <c r="AI283" i="6" s="1"/>
  <c r="AH283" i="6" a="1"/>
  <c r="AH283" i="6" s="1"/>
  <c r="AG283" i="6" a="1"/>
  <c r="AG283" i="6" s="1"/>
  <c r="AF283" i="6" a="1"/>
  <c r="AF283" i="6" s="1"/>
  <c r="AE283" i="6" a="1"/>
  <c r="AE283" i="6" s="1"/>
  <c r="AD283" i="6" a="1"/>
  <c r="AD283" i="6" s="1"/>
  <c r="AC283" i="6" a="1"/>
  <c r="AC283" i="6" s="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a="1"/>
  <c r="W282" i="6" s="1"/>
  <c r="V282" i="6" a="1"/>
  <c r="V282" i="6" s="1"/>
  <c r="U282" i="6" a="1"/>
  <c r="U282" i="6" s="1"/>
  <c r="T282" i="6" a="1"/>
  <c r="T282" i="6" s="1"/>
  <c r="S282" i="6" a="1"/>
  <c r="S282" i="6" s="1"/>
  <c r="R282" i="6" a="1"/>
  <c r="R282" i="6" s="1"/>
  <c r="Q282" i="6" a="1"/>
  <c r="Q282" i="6" s="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a="1"/>
  <c r="S281" i="6" s="1"/>
  <c r="R281" i="6" a="1"/>
  <c r="R281" i="6" s="1"/>
  <c r="Q281" i="6" a="1"/>
  <c r="Q281" i="6" s="1"/>
  <c r="P281" i="6" a="1"/>
  <c r="P281" i="6" s="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a="1"/>
  <c r="AB280" i="6" s="1"/>
  <c r="AA280" i="6" a="1"/>
  <c r="AA280" i="6" s="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a="1"/>
  <c r="AC279" i="6" s="1"/>
  <c r="AB279" i="6" a="1"/>
  <c r="AB279" i="6" s="1"/>
  <c r="AA279" i="6" a="1"/>
  <c r="AA279" i="6" s="1"/>
  <c r="Z279" i="6" a="1"/>
  <c r="Z279" i="6" s="1"/>
  <c r="Y279" i="6" a="1"/>
  <c r="Y279" i="6" s="1"/>
  <c r="X279" i="6" a="1"/>
  <c r="X279" i="6" s="1"/>
  <c r="W279" i="6" a="1"/>
  <c r="W279" i="6" s="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a="1"/>
  <c r="Q278" i="6" s="1"/>
  <c r="P278" i="6" a="1"/>
  <c r="P278" i="6" s="1"/>
  <c r="O278" i="6" a="1"/>
  <c r="O278" i="6" s="1"/>
  <c r="N278" i="6" a="1"/>
  <c r="N278" i="6" s="1"/>
  <c r="M278" i="6" a="1"/>
  <c r="M278" i="6" s="1"/>
  <c r="L278" i="6" a="1"/>
  <c r="L278" i="6" s="1"/>
  <c r="K278" i="6" a="1"/>
  <c r="K278" i="6" s="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a="1"/>
  <c r="M277" i="6" s="1"/>
  <c r="L277" i="6" a="1"/>
  <c r="L277" i="6" s="1"/>
  <c r="K277" i="6" a="1"/>
  <c r="K277" i="6" s="1"/>
  <c r="AI276" i="6" a="1"/>
  <c r="AI276" i="6" s="1"/>
  <c r="AH276" i="6" a="1"/>
  <c r="AH276" i="6" s="1"/>
  <c r="AG276" i="6" a="1"/>
  <c r="AG276" i="6" s="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a="1"/>
  <c r="AI275" i="6" s="1"/>
  <c r="AH275" i="6" a="1"/>
  <c r="AH275" i="6" s="1"/>
  <c r="AG275" i="6" a="1"/>
  <c r="AG275" i="6" s="1"/>
  <c r="AF275" i="6" a="1"/>
  <c r="AF275" i="6" s="1"/>
  <c r="AE275" i="6" a="1"/>
  <c r="AE275" i="6" s="1"/>
  <c r="AD275" i="6" a="1"/>
  <c r="AD275" i="6" s="1"/>
  <c r="AC275" i="6" a="1"/>
  <c r="AC275" i="6" s="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a="1"/>
  <c r="P273" i="6" s="1"/>
  <c r="O273" i="6" a="1"/>
  <c r="O273" i="6" s="1"/>
  <c r="N273" i="6" a="1"/>
  <c r="N273" i="6" s="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a="1"/>
  <c r="AB272" i="6" s="1"/>
  <c r="AA272" i="6" a="1"/>
  <c r="AA272" i="6" s="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a="1"/>
  <c r="M269" i="6" s="1"/>
  <c r="L269" i="6" a="1"/>
  <c r="L269" i="6" s="1"/>
  <c r="K269" i="6" a="1"/>
  <c r="K269" i="6" s="1"/>
  <c r="AI268" i="6" a="1"/>
  <c r="AI268" i="6" s="1"/>
  <c r="AH268" i="6" a="1"/>
  <c r="AH268" i="6" s="1"/>
  <c r="AG268" i="6" a="1"/>
  <c r="AG268" i="6" s="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a="1"/>
  <c r="AA264" i="6" s="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a="1"/>
  <c r="AG260" i="6" s="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a="1"/>
  <c r="AI259" i="6" s="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a="1"/>
  <c r="AA245" i="6" s="1"/>
  <c r="Z245" i="6" a="1"/>
  <c r="Z245" i="6" s="1"/>
  <c r="Y245" i="6" a="1"/>
  <c r="Y245" i="6" s="1"/>
  <c r="X245" i="6" a="1"/>
  <c r="X245" i="6" s="1"/>
  <c r="W245" i="6" a="1"/>
  <c r="W245" i="6" s="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c r="AD242" i="6" a="1"/>
  <c r="AC242" i="6" a="1"/>
  <c r="AC242" i="6" s="1"/>
  <c r="AB242" i="6"/>
  <c r="AB242" i="6" a="1"/>
  <c r="AA242" i="6" a="1"/>
  <c r="AA242" i="6" s="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a="1"/>
  <c r="AA237" i="6" s="1"/>
  <c r="Z237" i="6" a="1"/>
  <c r="Z237" i="6" s="1"/>
  <c r="Y237" i="6" a="1"/>
  <c r="Y237" i="6" s="1"/>
  <c r="X237" i="6" a="1"/>
  <c r="X237" i="6" s="1"/>
  <c r="W237" i="6" a="1"/>
  <c r="W237" i="6" s="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a="1"/>
  <c r="X223" i="6" s="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a="1"/>
  <c r="X220" i="6" s="1"/>
  <c r="W220" i="6" a="1"/>
  <c r="W220" i="6" s="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a="1"/>
  <c r="AA219" i="6" s="1"/>
  <c r="Z219" i="6" a="1"/>
  <c r="Z219" i="6" s="1"/>
  <c r="Y219" i="6" a="1"/>
  <c r="Y219" i="6" s="1"/>
  <c r="X219" i="6" a="1"/>
  <c r="X219" i="6" s="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a="1"/>
  <c r="W214" i="6" s="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a="1"/>
  <c r="AA211" i="6" s="1"/>
  <c r="Z211" i="6" a="1"/>
  <c r="Z211" i="6" s="1"/>
  <c r="Y211" i="6" a="1"/>
  <c r="Y211" i="6" s="1"/>
  <c r="X211" i="6" a="1"/>
  <c r="X211" i="6" s="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a="1"/>
  <c r="W206" i="6" s="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a="1"/>
  <c r="AA203" i="6" s="1"/>
  <c r="Z203" i="6" a="1"/>
  <c r="Z203" i="6" s="1"/>
  <c r="Y203" i="6" a="1"/>
  <c r="Y203" i="6" s="1"/>
  <c r="X203" i="6" a="1"/>
  <c r="X203" i="6" s="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a="1"/>
  <c r="AA196" i="6" s="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a="1"/>
  <c r="AA195" i="6" s="1"/>
  <c r="Z195" i="6" a="1"/>
  <c r="Z195" i="6" s="1"/>
  <c r="Y195" i="6" a="1"/>
  <c r="Y195" i="6" s="1"/>
  <c r="X195" i="6" a="1"/>
  <c r="X195" i="6" s="1"/>
  <c r="W195" i="6" a="1"/>
  <c r="W195" i="6" s="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a="1"/>
  <c r="W194" i="6" s="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a="1"/>
  <c r="W191" i="6" s="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a="1"/>
  <c r="N156" i="6" s="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a="1"/>
  <c r="V150" i="6" s="1"/>
  <c r="U150" i="6" a="1"/>
  <c r="U150" i="6" s="1"/>
  <c r="T150" i="6" a="1"/>
  <c r="T150" i="6" s="1"/>
  <c r="S150" i="6" a="1"/>
  <c r="S150" i="6" s="1"/>
  <c r="R150" i="6" a="1"/>
  <c r="R150" i="6" s="1"/>
  <c r="Q150" i="6" a="1"/>
  <c r="Q150" i="6" s="1"/>
  <c r="P150" i="6" a="1"/>
  <c r="P150" i="6" s="1"/>
  <c r="O150" i="6" a="1"/>
  <c r="O150" i="6" s="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a="1"/>
  <c r="V147" i="6" s="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a="1"/>
  <c r="Y146" i="6" s="1"/>
  <c r="X146" i="6" a="1"/>
  <c r="X146" i="6" s="1"/>
  <c r="W146" i="6" a="1"/>
  <c r="W146" i="6" s="1"/>
  <c r="V146" i="6" a="1"/>
  <c r="V146" i="6" s="1"/>
  <c r="U146" i="6" a="1"/>
  <c r="U146" i="6" s="1"/>
  <c r="T146" i="6" a="1"/>
  <c r="T146" i="6" s="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a="1"/>
  <c r="U145" i="6" s="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c r="Y144" i="6" a="1"/>
  <c r="X144" i="6" a="1"/>
  <c r="X144" i="6" s="1"/>
  <c r="W144" i="6" a="1"/>
  <c r="W144" i="6" s="1"/>
  <c r="V144" i="6" a="1"/>
  <c r="V144" i="6" s="1"/>
  <c r="U144" i="6"/>
  <c r="U144" i="6" a="1"/>
  <c r="T144" i="6" a="1"/>
  <c r="T144" i="6" s="1"/>
  <c r="S144" i="6" a="1"/>
  <c r="S144" i="6" s="1"/>
  <c r="R144" i="6" a="1"/>
  <c r="R144" i="6" s="1"/>
  <c r="Q144" i="6" a="1"/>
  <c r="Q144" i="6" s="1"/>
  <c r="P144" i="6" a="1"/>
  <c r="P144" i="6" s="1"/>
  <c r="O144" i="6" a="1"/>
  <c r="O144" i="6" s="1"/>
  <c r="N144" i="6" a="1"/>
  <c r="N144" i="6" s="1"/>
  <c r="M144" i="6"/>
  <c r="M144" i="6" a="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a="1"/>
  <c r="AA143" i="6" s="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a="1"/>
  <c r="M143" i="6" s="1"/>
  <c r="L143" i="6" a="1"/>
  <c r="L143" i="6" s="1"/>
  <c r="K143" i="6" a="1"/>
  <c r="K143" i="6" s="1"/>
  <c r="AI142" i="6" a="1"/>
  <c r="AI142" i="6" s="1"/>
  <c r="AH142" i="6"/>
  <c r="AH142" i="6" a="1"/>
  <c r="AG142" i="6" a="1"/>
  <c r="AG142" i="6" s="1"/>
  <c r="AF142" i="6" a="1"/>
  <c r="AF142" i="6" s="1"/>
  <c r="AE142" i="6" a="1"/>
  <c r="AE142" i="6" s="1"/>
  <c r="AD142" i="6" a="1"/>
  <c r="AD142" i="6" s="1"/>
  <c r="AC142" i="6" a="1"/>
  <c r="AC142" i="6" s="1"/>
  <c r="AB142" i="6" a="1"/>
  <c r="AB142" i="6" s="1"/>
  <c r="AA142" i="6" a="1"/>
  <c r="AA142" i="6" s="1"/>
  <c r="Z142" i="6"/>
  <c r="Z142" i="6" a="1"/>
  <c r="Y142" i="6" a="1"/>
  <c r="Y142" i="6" s="1"/>
  <c r="X142" i="6" a="1"/>
  <c r="X142" i="6" s="1"/>
  <c r="W142" i="6" a="1"/>
  <c r="W142" i="6" s="1"/>
  <c r="V142" i="6" a="1"/>
  <c r="V142" i="6" s="1"/>
  <c r="U142" i="6" a="1"/>
  <c r="U142" i="6" s="1"/>
  <c r="T142" i="6" a="1"/>
  <c r="T142" i="6" s="1"/>
  <c r="S142" i="6" a="1"/>
  <c r="S142" i="6" s="1"/>
  <c r="R142" i="6"/>
  <c r="R142" i="6" a="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c r="AD141" i="6" a="1"/>
  <c r="AC141" i="6" a="1"/>
  <c r="AC141" i="6" s="1"/>
  <c r="AB141" i="6" a="1"/>
  <c r="AB141" i="6" s="1"/>
  <c r="AA141" i="6" a="1"/>
  <c r="AA141" i="6" s="1"/>
  <c r="Z141" i="6" a="1"/>
  <c r="Z141" i="6" s="1"/>
  <c r="Y141" i="6" a="1"/>
  <c r="Y141" i="6" s="1"/>
  <c r="X141" i="6" a="1"/>
  <c r="X141" i="6" s="1"/>
  <c r="W141" i="6" a="1"/>
  <c r="W141" i="6" s="1"/>
  <c r="V141" i="6"/>
  <c r="V141" i="6" a="1"/>
  <c r="U141" i="6" a="1"/>
  <c r="U141" i="6" s="1"/>
  <c r="T141" i="6" a="1"/>
  <c r="T141" i="6" s="1"/>
  <c r="S141" i="6" a="1"/>
  <c r="S141" i="6" s="1"/>
  <c r="R141" i="6" a="1"/>
  <c r="R141" i="6" s="1"/>
  <c r="Q141" i="6" a="1"/>
  <c r="Q141" i="6" s="1"/>
  <c r="P141" i="6" a="1"/>
  <c r="P141" i="6" s="1"/>
  <c r="O141" i="6" a="1"/>
  <c r="O141" i="6" s="1"/>
  <c r="N141" i="6"/>
  <c r="N141" i="6" a="1"/>
  <c r="M141" i="6" a="1"/>
  <c r="M141" i="6" s="1"/>
  <c r="L141" i="6" a="1"/>
  <c r="L141" i="6" s="1"/>
  <c r="K141" i="6" a="1"/>
  <c r="K141" i="6" s="1"/>
  <c r="AI140" i="6" a="1"/>
  <c r="AI140" i="6" s="1"/>
  <c r="AH140" i="6" a="1"/>
  <c r="AH140" i="6" s="1"/>
  <c r="AG140" i="6" a="1"/>
  <c r="AG140" i="6" s="1"/>
  <c r="AF140" i="6" a="1"/>
  <c r="AF140" i="6" s="1"/>
  <c r="AE140" i="6" a="1"/>
  <c r="AE140" i="6" s="1"/>
  <c r="AD140" i="6"/>
  <c r="AD140" i="6" a="1"/>
  <c r="AC140" i="6" a="1"/>
  <c r="AC140" i="6" s="1"/>
  <c r="AB140" i="6" a="1"/>
  <c r="AB140" i="6" s="1"/>
  <c r="AA140" i="6" a="1"/>
  <c r="AA140" i="6" s="1"/>
  <c r="Z140" i="6" a="1"/>
  <c r="Z140" i="6" s="1"/>
  <c r="Y140" i="6" a="1"/>
  <c r="Y140" i="6" s="1"/>
  <c r="X140" i="6" a="1"/>
  <c r="X140" i="6" s="1"/>
  <c r="W140" i="6" a="1"/>
  <c r="W140" i="6" s="1"/>
  <c r="V140" i="6"/>
  <c r="V140" i="6" a="1"/>
  <c r="U140" i="6" a="1"/>
  <c r="U140" i="6" s="1"/>
  <c r="T140" i="6" a="1"/>
  <c r="T140" i="6" s="1"/>
  <c r="S140" i="6" a="1"/>
  <c r="S140" i="6" s="1"/>
  <c r="R140" i="6" a="1"/>
  <c r="R140" i="6" s="1"/>
  <c r="Q140" i="6" a="1"/>
  <c r="Q140" i="6" s="1"/>
  <c r="P140" i="6" a="1"/>
  <c r="P140" i="6" s="1"/>
  <c r="O140" i="6" a="1"/>
  <c r="O140" i="6" s="1"/>
  <c r="N140" i="6"/>
  <c r="N140" i="6" a="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c r="AB139" i="6" a="1"/>
  <c r="AA139" i="6" a="1"/>
  <c r="AA139" i="6" s="1"/>
  <c r="Z139" i="6" a="1"/>
  <c r="Z139" i="6" s="1"/>
  <c r="Y139" i="6" a="1"/>
  <c r="Y139" i="6" s="1"/>
  <c r="X139" i="6" a="1"/>
  <c r="X139" i="6" s="1"/>
  <c r="W139" i="6" a="1"/>
  <c r="W139" i="6" s="1"/>
  <c r="V139" i="6" a="1"/>
  <c r="V139" i="6" s="1"/>
  <c r="U139" i="6" a="1"/>
  <c r="U139" i="6" s="1"/>
  <c r="T139" i="6"/>
  <c r="T139" i="6" a="1"/>
  <c r="S139" i="6" a="1"/>
  <c r="S139" i="6" s="1"/>
  <c r="R139" i="6" a="1"/>
  <c r="R139" i="6" s="1"/>
  <c r="Q139" i="6" a="1"/>
  <c r="Q139" i="6" s="1"/>
  <c r="P139" i="6" a="1"/>
  <c r="P139" i="6" s="1"/>
  <c r="O139" i="6" a="1"/>
  <c r="O139" i="6" s="1"/>
  <c r="N139" i="6" a="1"/>
  <c r="N139" i="6" s="1"/>
  <c r="M139" i="6" a="1"/>
  <c r="M139" i="6" s="1"/>
  <c r="L139" i="6"/>
  <c r="L139" i="6" a="1"/>
  <c r="K139" i="6" a="1"/>
  <c r="K139" i="6" s="1"/>
  <c r="AI138" i="6" a="1"/>
  <c r="AI138" i="6" s="1"/>
  <c r="AH138" i="6" a="1"/>
  <c r="AH138" i="6" s="1"/>
  <c r="AG138" i="6" a="1"/>
  <c r="AG138" i="6" s="1"/>
  <c r="AF138" i="6"/>
  <c r="AF138" i="6" a="1"/>
  <c r="AE138" i="6" a="1"/>
  <c r="AE138" i="6" s="1"/>
  <c r="AD138" i="6"/>
  <c r="AD138" i="6" a="1"/>
  <c r="AC138" i="6" a="1"/>
  <c r="AC138" i="6" s="1"/>
  <c r="AB138" i="6" a="1"/>
  <c r="AB138" i="6" s="1"/>
  <c r="AA138" i="6" a="1"/>
  <c r="AA138" i="6" s="1"/>
  <c r="Z138" i="6" a="1"/>
  <c r="Z138" i="6" s="1"/>
  <c r="Y138" i="6" a="1"/>
  <c r="Y138" i="6" s="1"/>
  <c r="X138" i="6"/>
  <c r="X138" i="6" a="1"/>
  <c r="W138" i="6" a="1"/>
  <c r="W138" i="6" s="1"/>
  <c r="V138" i="6" a="1"/>
  <c r="V138" i="6" s="1"/>
  <c r="U138" i="6" a="1"/>
  <c r="U138" i="6" s="1"/>
  <c r="T138" i="6" a="1"/>
  <c r="T138" i="6" s="1"/>
  <c r="S138" i="6" a="1"/>
  <c r="S138" i="6" s="1"/>
  <c r="R138" i="6" a="1"/>
  <c r="R138" i="6" s="1"/>
  <c r="Q138" i="6" a="1"/>
  <c r="Q138" i="6" s="1"/>
  <c r="P138" i="6"/>
  <c r="P138" i="6" a="1"/>
  <c r="O138" i="6" a="1"/>
  <c r="O138" i="6" s="1"/>
  <c r="N138" i="6"/>
  <c r="N138" i="6" a="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c r="AB137" i="6" a="1"/>
  <c r="AA137" i="6" a="1"/>
  <c r="AA137" i="6" s="1"/>
  <c r="Z137" i="6"/>
  <c r="Z137" i="6" a="1"/>
  <c r="Y137" i="6" a="1"/>
  <c r="Y137" i="6" s="1"/>
  <c r="X137" i="6" a="1"/>
  <c r="X137" i="6" s="1"/>
  <c r="W137" i="6" a="1"/>
  <c r="W137" i="6" s="1"/>
  <c r="V137" i="6" a="1"/>
  <c r="V137" i="6" s="1"/>
  <c r="U137" i="6" a="1"/>
  <c r="U137" i="6" s="1"/>
  <c r="T137" i="6"/>
  <c r="T137" i="6" a="1"/>
  <c r="S137" i="6" a="1"/>
  <c r="S137" i="6" s="1"/>
  <c r="R137" i="6" a="1"/>
  <c r="R137" i="6" s="1"/>
  <c r="Q137" i="6" a="1"/>
  <c r="Q137" i="6" s="1"/>
  <c r="P137" i="6" a="1"/>
  <c r="P137" i="6" s="1"/>
  <c r="O137" i="6" a="1"/>
  <c r="O137" i="6" s="1"/>
  <c r="N137" i="6" a="1"/>
  <c r="N137" i="6" s="1"/>
  <c r="M137" i="6" a="1"/>
  <c r="M137" i="6" s="1"/>
  <c r="L137" i="6"/>
  <c r="L137" i="6" a="1"/>
  <c r="K137" i="6" a="1"/>
  <c r="K137" i="6" s="1"/>
  <c r="AI136" i="6" a="1"/>
  <c r="AI136" i="6" s="1"/>
  <c r="AH136" i="6" a="1"/>
  <c r="AH136" i="6" s="1"/>
  <c r="AG136" i="6" a="1"/>
  <c r="AG136" i="6" s="1"/>
  <c r="AF136" i="6"/>
  <c r="AF136" i="6" a="1"/>
  <c r="AE136" i="6" a="1"/>
  <c r="AE136" i="6" s="1"/>
  <c r="AD136" i="6" a="1"/>
  <c r="AD136" i="6" s="1"/>
  <c r="AC136" i="6" a="1"/>
  <c r="AC136" i="6" s="1"/>
  <c r="AB136" i="6" a="1"/>
  <c r="AB136" i="6" s="1"/>
  <c r="AA136" i="6" a="1"/>
  <c r="AA136" i="6" s="1"/>
  <c r="Z136" i="6" a="1"/>
  <c r="Z136" i="6" s="1"/>
  <c r="Y136" i="6" a="1"/>
  <c r="Y136" i="6" s="1"/>
  <c r="X136" i="6"/>
  <c r="X136" i="6" a="1"/>
  <c r="W136" i="6" a="1"/>
  <c r="W136" i="6" s="1"/>
  <c r="V136" i="6"/>
  <c r="V136" i="6" a="1"/>
  <c r="U136" i="6" a="1"/>
  <c r="U136" i="6" s="1"/>
  <c r="T136" i="6" a="1"/>
  <c r="T136" i="6" s="1"/>
  <c r="S136" i="6" a="1"/>
  <c r="S136" i="6" s="1"/>
  <c r="R136" i="6" a="1"/>
  <c r="R136" i="6" s="1"/>
  <c r="Q136" i="6" a="1"/>
  <c r="Q136" i="6" s="1"/>
  <c r="P136" i="6"/>
  <c r="P136" i="6" a="1"/>
  <c r="O136" i="6" a="1"/>
  <c r="O136" i="6" s="1"/>
  <c r="N136" i="6" a="1"/>
  <c r="N136" i="6" s="1"/>
  <c r="M136" i="6" a="1"/>
  <c r="M136" i="6" s="1"/>
  <c r="L136" i="6" a="1"/>
  <c r="L136" i="6" s="1"/>
  <c r="K136" i="6" a="1"/>
  <c r="K136" i="6" s="1"/>
  <c r="AI135" i="6" a="1"/>
  <c r="AI135" i="6" s="1"/>
  <c r="AH135" i="6"/>
  <c r="AH135" i="6" a="1"/>
  <c r="AG135" i="6" a="1"/>
  <c r="AG135" i="6" s="1"/>
  <c r="AF135" i="6" a="1"/>
  <c r="AF135" i="6" s="1"/>
  <c r="AE135" i="6" a="1"/>
  <c r="AE135" i="6" s="1"/>
  <c r="AD135" i="6" a="1"/>
  <c r="AD135" i="6" s="1"/>
  <c r="AC135" i="6" a="1"/>
  <c r="AC135" i="6" s="1"/>
  <c r="AB135" i="6"/>
  <c r="AB135" i="6" a="1"/>
  <c r="AA135" i="6" a="1"/>
  <c r="AA135" i="6" s="1"/>
  <c r="Z135" i="6" a="1"/>
  <c r="Z135" i="6" s="1"/>
  <c r="Y135" i="6" a="1"/>
  <c r="Y135" i="6" s="1"/>
  <c r="X135" i="6" a="1"/>
  <c r="X135" i="6" s="1"/>
  <c r="W135" i="6" a="1"/>
  <c r="W135" i="6" s="1"/>
  <c r="V135" i="6" a="1"/>
  <c r="V135" i="6" s="1"/>
  <c r="U135" i="6" a="1"/>
  <c r="U135" i="6" s="1"/>
  <c r="T135" i="6"/>
  <c r="T135" i="6" a="1"/>
  <c r="S135" i="6" a="1"/>
  <c r="S135" i="6" s="1"/>
  <c r="R135" i="6"/>
  <c r="R135" i="6" a="1"/>
  <c r="Q135" i="6" a="1"/>
  <c r="Q135" i="6" s="1"/>
  <c r="P135" i="6" a="1"/>
  <c r="P135" i="6" s="1"/>
  <c r="O135" i="6" a="1"/>
  <c r="O135" i="6" s="1"/>
  <c r="N135" i="6" a="1"/>
  <c r="N135" i="6" s="1"/>
  <c r="M135" i="6" a="1"/>
  <c r="M135" i="6" s="1"/>
  <c r="L135" i="6"/>
  <c r="L135" i="6" a="1"/>
  <c r="K135" i="6" a="1"/>
  <c r="K135" i="6" s="1"/>
  <c r="AI134" i="6" a="1"/>
  <c r="AI134" i="6" s="1"/>
  <c r="AH134" i="6" a="1"/>
  <c r="AH134" i="6" s="1"/>
  <c r="AG134" i="6" a="1"/>
  <c r="AG134" i="6" s="1"/>
  <c r="AF134" i="6"/>
  <c r="AF134" i="6" a="1"/>
  <c r="AE134" i="6" a="1"/>
  <c r="AE134" i="6" s="1"/>
  <c r="AD134" i="6"/>
  <c r="AD134" i="6" a="1"/>
  <c r="AC134" i="6" a="1"/>
  <c r="AC134" i="6" s="1"/>
  <c r="AB134" i="6" a="1"/>
  <c r="AB134" i="6" s="1"/>
  <c r="AA134" i="6" a="1"/>
  <c r="AA134" i="6" s="1"/>
  <c r="Z134" i="6" a="1"/>
  <c r="Z134" i="6" s="1"/>
  <c r="Y134" i="6" a="1"/>
  <c r="Y134" i="6" s="1"/>
  <c r="X134" i="6"/>
  <c r="X134" i="6" a="1"/>
  <c r="W134" i="6" a="1"/>
  <c r="W134" i="6" s="1"/>
  <c r="V134" i="6" a="1"/>
  <c r="V134" i="6" s="1"/>
  <c r="U134" i="6" a="1"/>
  <c r="U134" i="6" s="1"/>
  <c r="T134" i="6" a="1"/>
  <c r="T134" i="6" s="1"/>
  <c r="S134" i="6" a="1"/>
  <c r="S134" i="6" s="1"/>
  <c r="R134" i="6" a="1"/>
  <c r="R134" i="6" s="1"/>
  <c r="Q134" i="6" a="1"/>
  <c r="Q134" i="6" s="1"/>
  <c r="P134" i="6"/>
  <c r="P134" i="6" a="1"/>
  <c r="O134" i="6" a="1"/>
  <c r="O134" i="6" s="1"/>
  <c r="N134" i="6"/>
  <c r="N134" i="6" a="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c r="AB133" i="6" a="1"/>
  <c r="AA133" i="6" a="1"/>
  <c r="AA133" i="6" s="1"/>
  <c r="Z133" i="6" a="1"/>
  <c r="Z133" i="6" s="1"/>
  <c r="Y133" i="6" a="1"/>
  <c r="Y133" i="6" s="1"/>
  <c r="X133" i="6" a="1"/>
  <c r="X133" i="6" s="1"/>
  <c r="W133" i="6" a="1"/>
  <c r="W133" i="6" s="1"/>
  <c r="V133" i="6" a="1"/>
  <c r="V133" i="6" s="1"/>
  <c r="U133" i="6" a="1"/>
  <c r="U133" i="6" s="1"/>
  <c r="T133" i="6"/>
  <c r="T133" i="6" a="1"/>
  <c r="S133" i="6" a="1"/>
  <c r="S133" i="6" s="1"/>
  <c r="R133" i="6" a="1"/>
  <c r="R133" i="6" s="1"/>
  <c r="Q133" i="6" a="1"/>
  <c r="Q133" i="6" s="1"/>
  <c r="P133" i="6" a="1"/>
  <c r="P133" i="6" s="1"/>
  <c r="O133" i="6" a="1"/>
  <c r="O133" i="6" s="1"/>
  <c r="N133" i="6" a="1"/>
  <c r="N133" i="6" s="1"/>
  <c r="M133" i="6" a="1"/>
  <c r="M133" i="6" s="1"/>
  <c r="L133" i="6"/>
  <c r="L133" i="6" a="1"/>
  <c r="K133" i="6" a="1"/>
  <c r="K133" i="6" s="1"/>
  <c r="AI132" i="6" a="1"/>
  <c r="AI132" i="6" s="1"/>
  <c r="AH132" i="6" a="1"/>
  <c r="AH132" i="6" s="1"/>
  <c r="AG132" i="6" a="1"/>
  <c r="AG132" i="6" s="1"/>
  <c r="AF132" i="6"/>
  <c r="AF132" i="6" a="1"/>
  <c r="AE132" i="6" a="1"/>
  <c r="AE132" i="6" s="1"/>
  <c r="AD132" i="6" a="1"/>
  <c r="AD132" i="6" s="1"/>
  <c r="AC132" i="6" a="1"/>
  <c r="AC132" i="6" s="1"/>
  <c r="AB132" i="6" a="1"/>
  <c r="AB132" i="6" s="1"/>
  <c r="AA132" i="6" a="1"/>
  <c r="AA132" i="6" s="1"/>
  <c r="Z132" i="6" a="1"/>
  <c r="Z132" i="6" s="1"/>
  <c r="Y132" i="6" a="1"/>
  <c r="Y132" i="6" s="1"/>
  <c r="X132" i="6"/>
  <c r="X132" i="6" a="1"/>
  <c r="W132" i="6" a="1"/>
  <c r="W132" i="6" s="1"/>
  <c r="V132" i="6" a="1"/>
  <c r="V132" i="6" s="1"/>
  <c r="U132" i="6" a="1"/>
  <c r="U132" i="6" s="1"/>
  <c r="T132" i="6" a="1"/>
  <c r="T132" i="6" s="1"/>
  <c r="S132" i="6" a="1"/>
  <c r="S132" i="6" s="1"/>
  <c r="R132" i="6" a="1"/>
  <c r="R132" i="6" s="1"/>
  <c r="Q132" i="6" a="1"/>
  <c r="Q132" i="6" s="1"/>
  <c r="P132" i="6"/>
  <c r="P132" i="6" a="1"/>
  <c r="O132" i="6" a="1"/>
  <c r="O132" i="6" s="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a="1"/>
  <c r="AC131" i="6" s="1"/>
  <c r="AB131" i="6"/>
  <c r="AB131" i="6" a="1"/>
  <c r="AA131" i="6" a="1"/>
  <c r="AA131" i="6" s="1"/>
  <c r="Z131" i="6" a="1"/>
  <c r="Z131" i="6" s="1"/>
  <c r="Y131" i="6" a="1"/>
  <c r="Y131" i="6" s="1"/>
  <c r="X131" i="6" a="1"/>
  <c r="X131" i="6" s="1"/>
  <c r="W131" i="6" a="1"/>
  <c r="W131" i="6" s="1"/>
  <c r="V131" i="6" a="1"/>
  <c r="V131" i="6" s="1"/>
  <c r="U131" i="6" a="1"/>
  <c r="U131" i="6" s="1"/>
  <c r="T131" i="6"/>
  <c r="T131" i="6" a="1"/>
  <c r="S131" i="6" a="1"/>
  <c r="S131" i="6" s="1"/>
  <c r="R131" i="6" a="1"/>
  <c r="R131" i="6" s="1"/>
  <c r="Q131" i="6" a="1"/>
  <c r="Q131" i="6" s="1"/>
  <c r="P131" i="6" a="1"/>
  <c r="P131" i="6" s="1"/>
  <c r="O131" i="6" a="1"/>
  <c r="O131" i="6" s="1"/>
  <c r="N131" i="6" a="1"/>
  <c r="N131" i="6" s="1"/>
  <c r="M131" i="6" a="1"/>
  <c r="M131" i="6" s="1"/>
  <c r="L131" i="6"/>
  <c r="L131" i="6" a="1"/>
  <c r="K131" i="6" a="1"/>
  <c r="K131" i="6" s="1"/>
  <c r="AI130" i="6" a="1"/>
  <c r="AI130" i="6" s="1"/>
  <c r="AH130" i="6" a="1"/>
  <c r="AH130" i="6" s="1"/>
  <c r="AG130" i="6" a="1"/>
  <c r="AG130" i="6" s="1"/>
  <c r="AF130" i="6"/>
  <c r="AF130" i="6" a="1"/>
  <c r="AE130" i="6" a="1"/>
  <c r="AE130" i="6" s="1"/>
  <c r="AD130" i="6" a="1"/>
  <c r="AD130" i="6" s="1"/>
  <c r="AC130" i="6" a="1"/>
  <c r="AC130" i="6" s="1"/>
  <c r="AB130" i="6" a="1"/>
  <c r="AB130" i="6" s="1"/>
  <c r="AA130" i="6" a="1"/>
  <c r="AA130" i="6" s="1"/>
  <c r="Z130" i="6" a="1"/>
  <c r="Z130" i="6" s="1"/>
  <c r="Y130" i="6" a="1"/>
  <c r="Y130" i="6" s="1"/>
  <c r="X130" i="6"/>
  <c r="X130" i="6" a="1"/>
  <c r="W130" i="6" a="1"/>
  <c r="W130" i="6" s="1"/>
  <c r="V130" i="6" a="1"/>
  <c r="V130" i="6" s="1"/>
  <c r="U130" i="6" a="1"/>
  <c r="U130" i="6" s="1"/>
  <c r="T130" i="6" a="1"/>
  <c r="T130" i="6" s="1"/>
  <c r="S130" i="6" a="1"/>
  <c r="S130" i="6" s="1"/>
  <c r="R130" i="6" a="1"/>
  <c r="R130" i="6" s="1"/>
  <c r="Q130" i="6" a="1"/>
  <c r="Q130" i="6" s="1"/>
  <c r="P130" i="6"/>
  <c r="P130" i="6" a="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c r="AB129" i="6" a="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c r="L129" i="6" a="1"/>
  <c r="K129" i="6" a="1"/>
  <c r="K129" i="6" s="1"/>
  <c r="AI128" i="6" a="1"/>
  <c r="AI128" i="6" s="1"/>
  <c r="AH128" i="6" a="1"/>
  <c r="AH128" i="6" s="1"/>
  <c r="AG128" i="6" a="1"/>
  <c r="AG128" i="6" s="1"/>
  <c r="AF128" i="6"/>
  <c r="AF128" i="6" a="1"/>
  <c r="AE128" i="6" a="1"/>
  <c r="AE128" i="6" s="1"/>
  <c r="AD128" i="6" a="1"/>
  <c r="AD128" i="6" s="1"/>
  <c r="AC128" i="6" a="1"/>
  <c r="AC128" i="6" s="1"/>
  <c r="AB128" i="6" a="1"/>
  <c r="AB128" i="6" s="1"/>
  <c r="AA128" i="6" a="1"/>
  <c r="AA128" i="6" s="1"/>
  <c r="Z128" i="6" a="1"/>
  <c r="Z128" i="6" s="1"/>
  <c r="Y128" i="6" a="1"/>
  <c r="Y128" i="6" s="1"/>
  <c r="X128" i="6"/>
  <c r="X128" i="6" a="1"/>
  <c r="W128" i="6" a="1"/>
  <c r="W128" i="6" s="1"/>
  <c r="V128" i="6"/>
  <c r="V128" i="6" a="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c r="AB127" i="6" a="1"/>
  <c r="AA127" i="6" a="1"/>
  <c r="AA127" i="6" s="1"/>
  <c r="Z127" i="6" a="1"/>
  <c r="Z127" i="6" s="1"/>
  <c r="Y127" i="6" a="1"/>
  <c r="Y127" i="6" s="1"/>
  <c r="X127" i="6" a="1"/>
  <c r="X127" i="6" s="1"/>
  <c r="W127" i="6" a="1"/>
  <c r="W127" i="6" s="1"/>
  <c r="V127" i="6" a="1"/>
  <c r="V127" i="6" s="1"/>
  <c r="U127" i="6" a="1"/>
  <c r="U127" i="6" s="1"/>
  <c r="T127" i="6"/>
  <c r="T127" i="6" a="1"/>
  <c r="S127" i="6" a="1"/>
  <c r="S127" i="6" s="1"/>
  <c r="R127" i="6" a="1"/>
  <c r="R127" i="6" s="1"/>
  <c r="Q127" i="6" a="1"/>
  <c r="Q127" i="6" s="1"/>
  <c r="P127" i="6" a="1"/>
  <c r="P127" i="6" s="1"/>
  <c r="O127" i="6" a="1"/>
  <c r="O127" i="6" s="1"/>
  <c r="N127" i="6" a="1"/>
  <c r="N127" i="6" s="1"/>
  <c r="M127" i="6" a="1"/>
  <c r="M127" i="6" s="1"/>
  <c r="L127" i="6"/>
  <c r="L127" i="6" a="1"/>
  <c r="K127" i="6" a="1"/>
  <c r="K127" i="6" s="1"/>
  <c r="AI126" i="6" a="1"/>
  <c r="AI126" i="6" s="1"/>
  <c r="AH126" i="6" a="1"/>
  <c r="AH126" i="6" s="1"/>
  <c r="AG126" i="6" a="1"/>
  <c r="AG126" i="6" s="1"/>
  <c r="AF126" i="6"/>
  <c r="AF126" i="6" a="1"/>
  <c r="AE126" i="6" a="1"/>
  <c r="AE126" i="6" s="1"/>
  <c r="AD126" i="6" a="1"/>
  <c r="AD126" i="6" s="1"/>
  <c r="AC126" i="6" a="1"/>
  <c r="AC126" i="6" s="1"/>
  <c r="AB126" i="6" a="1"/>
  <c r="AB126" i="6" s="1"/>
  <c r="AA126" i="6" a="1"/>
  <c r="AA126" i="6" s="1"/>
  <c r="Z126" i="6" a="1"/>
  <c r="Z126" i="6" s="1"/>
  <c r="Y126" i="6" a="1"/>
  <c r="Y126" i="6" s="1"/>
  <c r="X126" i="6"/>
  <c r="X126" i="6" a="1"/>
  <c r="W126" i="6" a="1"/>
  <c r="W126" i="6" s="1"/>
  <c r="V126" i="6" a="1"/>
  <c r="V126" i="6" s="1"/>
  <c r="U126" i="6" a="1"/>
  <c r="U126" i="6" s="1"/>
  <c r="T126" i="6" a="1"/>
  <c r="T126" i="6" s="1"/>
  <c r="S126" i="6" a="1"/>
  <c r="S126" i="6" s="1"/>
  <c r="R126" i="6" a="1"/>
  <c r="R126" i="6" s="1"/>
  <c r="Q126" i="6" a="1"/>
  <c r="Q126" i="6" s="1"/>
  <c r="P126" i="6"/>
  <c r="P126" i="6" a="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c r="AB125" i="6" a="1"/>
  <c r="AA125" i="6" a="1"/>
  <c r="AA125" i="6" s="1"/>
  <c r="Z125" i="6" a="1"/>
  <c r="Z125" i="6" s="1"/>
  <c r="Y125" i="6" a="1"/>
  <c r="Y125" i="6" s="1"/>
  <c r="X125" i="6" a="1"/>
  <c r="X125" i="6" s="1"/>
  <c r="W125" i="6" a="1"/>
  <c r="W125" i="6" s="1"/>
  <c r="V125" i="6" a="1"/>
  <c r="V125" i="6" s="1"/>
  <c r="U125" i="6" a="1"/>
  <c r="U125" i="6" s="1"/>
  <c r="T125" i="6"/>
  <c r="T125" i="6" a="1"/>
  <c r="S125" i="6" a="1"/>
  <c r="S125" i="6" s="1"/>
  <c r="R125" i="6" a="1"/>
  <c r="R125" i="6" s="1"/>
  <c r="Q125" i="6" a="1"/>
  <c r="Q125" i="6" s="1"/>
  <c r="P125" i="6" a="1"/>
  <c r="P125" i="6" s="1"/>
  <c r="O125" i="6" a="1"/>
  <c r="O125" i="6" s="1"/>
  <c r="N125" i="6" a="1"/>
  <c r="N125" i="6" s="1"/>
  <c r="M125" i="6" a="1"/>
  <c r="M125" i="6" s="1"/>
  <c r="L125" i="6"/>
  <c r="L125" i="6" a="1"/>
  <c r="K125" i="6" a="1"/>
  <c r="K125" i="6" s="1"/>
  <c r="AI124" i="6" a="1"/>
  <c r="AI124" i="6" s="1"/>
  <c r="AH124" i="6" a="1"/>
  <c r="AH124" i="6" s="1"/>
  <c r="AG124" i="6" a="1"/>
  <c r="AG124" i="6" s="1"/>
  <c r="AF124" i="6"/>
  <c r="AF124" i="6" a="1"/>
  <c r="AE124" i="6" a="1"/>
  <c r="AE124" i="6" s="1"/>
  <c r="AD124" i="6" a="1"/>
  <c r="AD124" i="6" s="1"/>
  <c r="AC124" i="6" a="1"/>
  <c r="AC124" i="6" s="1"/>
  <c r="AB124" i="6" a="1"/>
  <c r="AB124" i="6" s="1"/>
  <c r="AA124" i="6" a="1"/>
  <c r="AA124" i="6" s="1"/>
  <c r="Z124" i="6" a="1"/>
  <c r="Z124" i="6" s="1"/>
  <c r="Y124" i="6" a="1"/>
  <c r="Y124" i="6" s="1"/>
  <c r="X124" i="6"/>
  <c r="X124" i="6" a="1"/>
  <c r="W124" i="6" a="1"/>
  <c r="W124" i="6" s="1"/>
  <c r="V124" i="6" a="1"/>
  <c r="V124" i="6" s="1"/>
  <c r="U124" i="6" a="1"/>
  <c r="U124" i="6" s="1"/>
  <c r="T124" i="6" a="1"/>
  <c r="T124" i="6" s="1"/>
  <c r="S124" i="6" a="1"/>
  <c r="S124" i="6" s="1"/>
  <c r="R124" i="6" a="1"/>
  <c r="R124" i="6" s="1"/>
  <c r="Q124" i="6" a="1"/>
  <c r="Q124" i="6" s="1"/>
  <c r="P124" i="6"/>
  <c r="P124" i="6" a="1"/>
  <c r="O124" i="6" a="1"/>
  <c r="O124" i="6" s="1"/>
  <c r="N124" i="6" a="1"/>
  <c r="N124" i="6" s="1"/>
  <c r="M124" i="6" a="1"/>
  <c r="M124" i="6" s="1"/>
  <c r="L124" i="6" a="1"/>
  <c r="L124" i="6" s="1"/>
  <c r="K124" i="6" a="1"/>
  <c r="K124" i="6" s="1"/>
  <c r="AI123" i="6" a="1"/>
  <c r="AI123" i="6" s="1"/>
  <c r="AH123" i="6" a="1"/>
  <c r="AH123" i="6" s="1"/>
  <c r="AG123" i="6" a="1"/>
  <c r="AG123" i="6" s="1"/>
  <c r="AF123" i="6" a="1"/>
  <c r="AF123" i="6" s="1"/>
  <c r="AE123" i="6" a="1"/>
  <c r="AE123" i="6" s="1"/>
  <c r="AD123" i="6" a="1"/>
  <c r="AD123" i="6" s="1"/>
  <c r="AC123" i="6" a="1"/>
  <c r="AC123" i="6" s="1"/>
  <c r="AB123" i="6"/>
  <c r="AB123" i="6" a="1"/>
  <c r="AA123" i="6" a="1"/>
  <c r="AA123" i="6" s="1"/>
  <c r="Z123" i="6" a="1"/>
  <c r="Z123" i="6" s="1"/>
  <c r="Y123" i="6" a="1"/>
  <c r="Y123" i="6" s="1"/>
  <c r="X123" i="6" a="1"/>
  <c r="X123" i="6" s="1"/>
  <c r="W123" i="6" a="1"/>
  <c r="W123" i="6" s="1"/>
  <c r="V123" i="6" a="1"/>
  <c r="V123" i="6" s="1"/>
  <c r="U123" i="6" a="1"/>
  <c r="U123" i="6" s="1"/>
  <c r="T123" i="6"/>
  <c r="T123" i="6" a="1"/>
  <c r="S123" i="6" a="1"/>
  <c r="S123" i="6" s="1"/>
  <c r="R123" i="6" a="1"/>
  <c r="R123" i="6" s="1"/>
  <c r="Q123" i="6" a="1"/>
  <c r="Q123" i="6" s="1"/>
  <c r="P123" i="6" a="1"/>
  <c r="P123" i="6" s="1"/>
  <c r="O123" i="6" a="1"/>
  <c r="O123" i="6" s="1"/>
  <c r="N123" i="6" a="1"/>
  <c r="N123" i="6" s="1"/>
  <c r="M123" i="6" a="1"/>
  <c r="M123" i="6" s="1"/>
  <c r="L123" i="6"/>
  <c r="L123" i="6" a="1"/>
  <c r="K123" i="6" a="1"/>
  <c r="K123" i="6" s="1"/>
  <c r="AI122" i="6" a="1"/>
  <c r="AI122" i="6" s="1"/>
  <c r="AH122" i="6" a="1"/>
  <c r="AH122" i="6" s="1"/>
  <c r="AG122" i="6" a="1"/>
  <c r="AG122" i="6" s="1"/>
  <c r="AF122" i="6"/>
  <c r="AF122" i="6" a="1"/>
  <c r="AE122" i="6" a="1"/>
  <c r="AE122" i="6" s="1"/>
  <c r="AD122" i="6" a="1"/>
  <c r="AD122" i="6" s="1"/>
  <c r="AC122" i="6" a="1"/>
  <c r="AC122" i="6" s="1"/>
  <c r="AB122" i="6" a="1"/>
  <c r="AB122" i="6" s="1"/>
  <c r="AA122" i="6" a="1"/>
  <c r="AA122" i="6" s="1"/>
  <c r="Z122" i="6" a="1"/>
  <c r="Z122" i="6" s="1"/>
  <c r="Y122" i="6" a="1"/>
  <c r="Y122" i="6" s="1"/>
  <c r="X122" i="6"/>
  <c r="X122" i="6" a="1"/>
  <c r="W122" i="6" a="1"/>
  <c r="W122" i="6" s="1"/>
  <c r="V122" i="6" a="1"/>
  <c r="V122" i="6" s="1"/>
  <c r="U122" i="6" a="1"/>
  <c r="U122" i="6" s="1"/>
  <c r="T122" i="6" a="1"/>
  <c r="T122" i="6" s="1"/>
  <c r="S122" i="6" a="1"/>
  <c r="S122" i="6" s="1"/>
  <c r="R122" i="6" a="1"/>
  <c r="R122" i="6" s="1"/>
  <c r="Q122" i="6" a="1"/>
  <c r="Q122" i="6" s="1"/>
  <c r="P122" i="6"/>
  <c r="P122" i="6" a="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c r="AB121" i="6" a="1"/>
  <c r="AA121" i="6" a="1"/>
  <c r="AA121" i="6" s="1"/>
  <c r="Z121" i="6" a="1"/>
  <c r="Z121" i="6" s="1"/>
  <c r="Y121" i="6" a="1"/>
  <c r="Y121" i="6" s="1"/>
  <c r="X121" i="6" a="1"/>
  <c r="X121" i="6" s="1"/>
  <c r="W121" i="6" a="1"/>
  <c r="W121" i="6" s="1"/>
  <c r="V121" i="6" a="1"/>
  <c r="V121" i="6" s="1"/>
  <c r="U121" i="6" a="1"/>
  <c r="U121" i="6" s="1"/>
  <c r="T121" i="6"/>
  <c r="T121" i="6" a="1"/>
  <c r="S121" i="6" a="1"/>
  <c r="S121" i="6" s="1"/>
  <c r="R121" i="6"/>
  <c r="R121" i="6" a="1"/>
  <c r="Q121" i="6" a="1"/>
  <c r="Q121" i="6" s="1"/>
  <c r="P121" i="6" a="1"/>
  <c r="P121" i="6" s="1"/>
  <c r="O121" i="6" a="1"/>
  <c r="O121" i="6" s="1"/>
  <c r="N121" i="6" a="1"/>
  <c r="N121" i="6" s="1"/>
  <c r="M121" i="6" a="1"/>
  <c r="M121" i="6" s="1"/>
  <c r="L121" i="6"/>
  <c r="L121" i="6" a="1"/>
  <c r="K121" i="6" a="1"/>
  <c r="K121" i="6" s="1"/>
  <c r="AI120" i="6" a="1"/>
  <c r="AI120" i="6" s="1"/>
  <c r="AH120" i="6" a="1"/>
  <c r="AH120" i="6" s="1"/>
  <c r="AG120" i="6" a="1"/>
  <c r="AG120" i="6" s="1"/>
  <c r="AF120" i="6"/>
  <c r="AF120" i="6" a="1"/>
  <c r="AE120" i="6" a="1"/>
  <c r="AE120" i="6" s="1"/>
  <c r="AD120" i="6"/>
  <c r="AD120" i="6" a="1"/>
  <c r="AC120" i="6" a="1"/>
  <c r="AC120" i="6" s="1"/>
  <c r="AB120" i="6" a="1"/>
  <c r="AB120" i="6" s="1"/>
  <c r="AA120" i="6" a="1"/>
  <c r="AA120" i="6" s="1"/>
  <c r="Z120" i="6" a="1"/>
  <c r="Z120" i="6" s="1"/>
  <c r="Y120" i="6" a="1"/>
  <c r="Y120" i="6" s="1"/>
  <c r="X120" i="6"/>
  <c r="X120" i="6" a="1"/>
  <c r="W120" i="6" a="1"/>
  <c r="W120" i="6" s="1"/>
  <c r="V120" i="6" a="1"/>
  <c r="V120" i="6" s="1"/>
  <c r="U120" i="6" a="1"/>
  <c r="U120" i="6" s="1"/>
  <c r="T120" i="6" a="1"/>
  <c r="T120" i="6" s="1"/>
  <c r="S120" i="6" a="1"/>
  <c r="S120" i="6" s="1"/>
  <c r="R120" i="6" a="1"/>
  <c r="R120" i="6" s="1"/>
  <c r="Q120" i="6" a="1"/>
  <c r="Q120" i="6" s="1"/>
  <c r="P120" i="6"/>
  <c r="P120" i="6" a="1"/>
  <c r="O120" i="6" a="1"/>
  <c r="O120" i="6" s="1"/>
  <c r="N120" i="6"/>
  <c r="N120" i="6" a="1"/>
  <c r="M120" i="6" a="1"/>
  <c r="M120" i="6" s="1"/>
  <c r="L120" i="6" a="1"/>
  <c r="L120" i="6" s="1"/>
  <c r="K120" i="6" a="1"/>
  <c r="K120" i="6" s="1"/>
  <c r="AI119" i="6" a="1"/>
  <c r="AI119" i="6" s="1"/>
  <c r="AH119" i="6" a="1"/>
  <c r="AH119" i="6" s="1"/>
  <c r="AG119" i="6" a="1"/>
  <c r="AG119" i="6" s="1"/>
  <c r="AF119" i="6" a="1"/>
  <c r="AF119" i="6" s="1"/>
  <c r="AE119" i="6" a="1"/>
  <c r="AE119" i="6" s="1"/>
  <c r="AD119" i="6" a="1"/>
  <c r="AD119" i="6" s="1"/>
  <c r="AC119" i="6" a="1"/>
  <c r="AC119" i="6" s="1"/>
  <c r="AB119" i="6"/>
  <c r="AB119" i="6" a="1"/>
  <c r="AA119" i="6" a="1"/>
  <c r="AA119" i="6" s="1"/>
  <c r="Z119" i="6"/>
  <c r="Z119" i="6" a="1"/>
  <c r="Y119" i="6" a="1"/>
  <c r="Y119" i="6" s="1"/>
  <c r="X119" i="6" a="1"/>
  <c r="X119" i="6" s="1"/>
  <c r="W119" i="6" a="1"/>
  <c r="W119" i="6" s="1"/>
  <c r="V119" i="6" a="1"/>
  <c r="V119" i="6" s="1"/>
  <c r="U119" i="6" a="1"/>
  <c r="U119" i="6" s="1"/>
  <c r="T119" i="6"/>
  <c r="T119" i="6" a="1"/>
  <c r="S119" i="6" a="1"/>
  <c r="S119" i="6" s="1"/>
  <c r="R119" i="6" a="1"/>
  <c r="R119" i="6" s="1"/>
  <c r="Q119" i="6" a="1"/>
  <c r="Q119" i="6" s="1"/>
  <c r="P119" i="6" a="1"/>
  <c r="P119" i="6" s="1"/>
  <c r="O119" i="6" a="1"/>
  <c r="O119" i="6" s="1"/>
  <c r="N119" i="6" a="1"/>
  <c r="N119" i="6" s="1"/>
  <c r="M119" i="6" a="1"/>
  <c r="M119" i="6" s="1"/>
  <c r="L119" i="6"/>
  <c r="L119" i="6" a="1"/>
  <c r="K119" i="6" a="1"/>
  <c r="K119" i="6" s="1"/>
  <c r="AI118" i="6" a="1"/>
  <c r="AI118" i="6" s="1"/>
  <c r="AH118" i="6" a="1"/>
  <c r="AH118" i="6" s="1"/>
  <c r="AG118" i="6" a="1"/>
  <c r="AG118" i="6" s="1"/>
  <c r="AF118" i="6"/>
  <c r="AF118" i="6" a="1"/>
  <c r="AE118" i="6" a="1"/>
  <c r="AE118" i="6" s="1"/>
  <c r="AD118" i="6" a="1"/>
  <c r="AD118" i="6" s="1"/>
  <c r="AC118" i="6" a="1"/>
  <c r="AC118" i="6" s="1"/>
  <c r="AB118" i="6" a="1"/>
  <c r="AB118" i="6" s="1"/>
  <c r="AA118" i="6" a="1"/>
  <c r="AA118" i="6" s="1"/>
  <c r="Z118" i="6" a="1"/>
  <c r="Z118" i="6" s="1"/>
  <c r="Y118" i="6" a="1"/>
  <c r="Y118" i="6" s="1"/>
  <c r="X118" i="6"/>
  <c r="X118" i="6" a="1"/>
  <c r="W118" i="6" a="1"/>
  <c r="W118" i="6" s="1"/>
  <c r="V118" i="6"/>
  <c r="V118" i="6" a="1"/>
  <c r="U118" i="6" a="1"/>
  <c r="U118" i="6" s="1"/>
  <c r="T118" i="6" a="1"/>
  <c r="T118" i="6" s="1"/>
  <c r="S118" i="6" a="1"/>
  <c r="S118" i="6" s="1"/>
  <c r="R118" i="6" a="1"/>
  <c r="R118" i="6" s="1"/>
  <c r="Q118" i="6" a="1"/>
  <c r="Q118" i="6" s="1"/>
  <c r="P118" i="6"/>
  <c r="P118" i="6" a="1"/>
  <c r="O118" i="6" a="1"/>
  <c r="O118" i="6" s="1"/>
  <c r="N118" i="6" a="1"/>
  <c r="N118" i="6" s="1"/>
  <c r="M118" i="6" a="1"/>
  <c r="M118" i="6" s="1"/>
  <c r="L118" i="6" a="1"/>
  <c r="L118" i="6" s="1"/>
  <c r="K118" i="6" a="1"/>
  <c r="K118" i="6" s="1"/>
  <c r="AI117" i="6" a="1"/>
  <c r="AI117" i="6" s="1"/>
  <c r="AH117" i="6"/>
  <c r="AH117" i="6" a="1"/>
  <c r="AG117" i="6" a="1"/>
  <c r="AG117" i="6" s="1"/>
  <c r="AF117" i="6" a="1"/>
  <c r="AF117" i="6" s="1"/>
  <c r="AE117" i="6" a="1"/>
  <c r="AE117" i="6" s="1"/>
  <c r="AD117" i="6" a="1"/>
  <c r="AD117" i="6" s="1"/>
  <c r="AC117" i="6" a="1"/>
  <c r="AC117" i="6" s="1"/>
  <c r="AB117" i="6"/>
  <c r="AB117" i="6" a="1"/>
  <c r="AA117" i="6" a="1"/>
  <c r="AA117" i="6" s="1"/>
  <c r="Z117" i="6" a="1"/>
  <c r="Z117" i="6" s="1"/>
  <c r="Y117" i="6" a="1"/>
  <c r="Y117" i="6" s="1"/>
  <c r="X117" i="6" a="1"/>
  <c r="X117" i="6" s="1"/>
  <c r="W117" i="6" a="1"/>
  <c r="W117" i="6" s="1"/>
  <c r="V117" i="6" a="1"/>
  <c r="V117" i="6" s="1"/>
  <c r="U117" i="6" a="1"/>
  <c r="U117" i="6" s="1"/>
  <c r="T117" i="6"/>
  <c r="T117" i="6" a="1"/>
  <c r="S117" i="6" a="1"/>
  <c r="S117" i="6" s="1"/>
  <c r="R117" i="6"/>
  <c r="R117" i="6" a="1"/>
  <c r="Q117" i="6" a="1"/>
  <c r="Q117" i="6" s="1"/>
  <c r="P117" i="6" a="1"/>
  <c r="P117" i="6" s="1"/>
  <c r="O117" i="6" a="1"/>
  <c r="O117" i="6" s="1"/>
  <c r="N117" i="6" a="1"/>
  <c r="N117" i="6" s="1"/>
  <c r="M117" i="6" a="1"/>
  <c r="M117" i="6" s="1"/>
  <c r="L117" i="6"/>
  <c r="L117" i="6" a="1"/>
  <c r="K117" i="6" a="1"/>
  <c r="K117" i="6" s="1"/>
  <c r="AI116" i="6" a="1"/>
  <c r="AI116" i="6" s="1"/>
  <c r="AH116" i="6" a="1"/>
  <c r="AH116" i="6" s="1"/>
  <c r="AG116" i="6" a="1"/>
  <c r="AG116" i="6" s="1"/>
  <c r="AF116" i="6"/>
  <c r="AF116" i="6" a="1"/>
  <c r="AE116" i="6" a="1"/>
  <c r="AE116" i="6" s="1"/>
  <c r="AD116" i="6"/>
  <c r="AD116" i="6" a="1"/>
  <c r="AC116" i="6" a="1"/>
  <c r="AC116" i="6" s="1"/>
  <c r="AB116" i="6" a="1"/>
  <c r="AB116" i="6" s="1"/>
  <c r="AA116" i="6" a="1"/>
  <c r="AA116" i="6" s="1"/>
  <c r="Z116" i="6" a="1"/>
  <c r="Z116" i="6" s="1"/>
  <c r="Y116" i="6" a="1"/>
  <c r="Y116" i="6" s="1"/>
  <c r="X116" i="6"/>
  <c r="X116" i="6" a="1"/>
  <c r="W116" i="6" a="1"/>
  <c r="W116" i="6" s="1"/>
  <c r="V116" i="6" a="1"/>
  <c r="V116" i="6" s="1"/>
  <c r="U116" i="6" a="1"/>
  <c r="U116" i="6" s="1"/>
  <c r="T116" i="6" a="1"/>
  <c r="T116" i="6" s="1"/>
  <c r="S116" i="6" a="1"/>
  <c r="S116" i="6" s="1"/>
  <c r="R116" i="6" a="1"/>
  <c r="R116" i="6" s="1"/>
  <c r="Q116" i="6" a="1"/>
  <c r="Q116" i="6" s="1"/>
  <c r="P116" i="6"/>
  <c r="P116" i="6" a="1"/>
  <c r="O116" i="6" a="1"/>
  <c r="O116" i="6" s="1"/>
  <c r="N116" i="6"/>
  <c r="N116" i="6" a="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c r="AB115" i="6" a="1"/>
  <c r="AA115" i="6" a="1"/>
  <c r="AA115" i="6" s="1"/>
  <c r="Z115" i="6"/>
  <c r="Z115" i="6" a="1"/>
  <c r="Y115" i="6" a="1"/>
  <c r="Y115" i="6" s="1"/>
  <c r="X115" i="6" a="1"/>
  <c r="X115" i="6" s="1"/>
  <c r="W115" i="6" a="1"/>
  <c r="W115" i="6" s="1"/>
  <c r="V115" i="6" a="1"/>
  <c r="V115" i="6" s="1"/>
  <c r="U115" i="6" a="1"/>
  <c r="U115" i="6" s="1"/>
  <c r="T115" i="6"/>
  <c r="T115" i="6" a="1"/>
  <c r="S115" i="6" a="1"/>
  <c r="S115" i="6" s="1"/>
  <c r="R115" i="6" a="1"/>
  <c r="R115" i="6" s="1"/>
  <c r="Q115" i="6" a="1"/>
  <c r="Q115" i="6" s="1"/>
  <c r="P115" i="6" a="1"/>
  <c r="P115" i="6" s="1"/>
  <c r="O115" i="6" a="1"/>
  <c r="O115" i="6" s="1"/>
  <c r="N115" i="6" a="1"/>
  <c r="N115" i="6" s="1"/>
  <c r="M115" i="6" a="1"/>
  <c r="M115" i="6" s="1"/>
  <c r="L115" i="6"/>
  <c r="L115" i="6" a="1"/>
  <c r="K115" i="6" a="1"/>
  <c r="K115" i="6" s="1"/>
  <c r="AI114" i="6" a="1"/>
  <c r="AI114" i="6" s="1"/>
  <c r="AH114" i="6" a="1"/>
  <c r="AH114" i="6" s="1"/>
  <c r="AG114" i="6" a="1"/>
  <c r="AG114" i="6" s="1"/>
  <c r="AF114" i="6"/>
  <c r="AF114" i="6" a="1"/>
  <c r="AE114" i="6" a="1"/>
  <c r="AE114" i="6" s="1"/>
  <c r="AD114" i="6" a="1"/>
  <c r="AD114" i="6" s="1"/>
  <c r="AC114" i="6" a="1"/>
  <c r="AC114" i="6" s="1"/>
  <c r="AB114" i="6" a="1"/>
  <c r="AB114" i="6" s="1"/>
  <c r="AA114" i="6" a="1"/>
  <c r="AA114" i="6" s="1"/>
  <c r="Z114" i="6" a="1"/>
  <c r="Z114" i="6" s="1"/>
  <c r="Y114" i="6" a="1"/>
  <c r="Y114" i="6" s="1"/>
  <c r="X114" i="6"/>
  <c r="X114" i="6" a="1"/>
  <c r="W114" i="6" a="1"/>
  <c r="W114" i="6" s="1"/>
  <c r="V114" i="6"/>
  <c r="V114" i="6" a="1"/>
  <c r="U114" i="6" a="1"/>
  <c r="U114" i="6" s="1"/>
  <c r="T114" i="6" a="1"/>
  <c r="T114" i="6" s="1"/>
  <c r="S114" i="6" a="1"/>
  <c r="S114" i="6" s="1"/>
  <c r="R114" i="6" a="1"/>
  <c r="R114" i="6" s="1"/>
  <c r="Q114" i="6" a="1"/>
  <c r="Q114" i="6" s="1"/>
  <c r="P114" i="6"/>
  <c r="P114" i="6" a="1"/>
  <c r="O114" i="6" a="1"/>
  <c r="O114" i="6" s="1"/>
  <c r="N114" i="6" a="1"/>
  <c r="N114" i="6" s="1"/>
  <c r="M114" i="6" a="1"/>
  <c r="M114" i="6" s="1"/>
  <c r="L114" i="6" a="1"/>
  <c r="L114" i="6" s="1"/>
  <c r="K114" i="6" a="1"/>
  <c r="K114" i="6" s="1"/>
  <c r="AI113" i="6" a="1"/>
  <c r="AI113" i="6" s="1"/>
  <c r="AH113" i="6"/>
  <c r="AH113" i="6" a="1"/>
  <c r="AG113" i="6" a="1"/>
  <c r="AG113" i="6" s="1"/>
  <c r="AF113" i="6" a="1"/>
  <c r="AF113" i="6" s="1"/>
  <c r="AE113" i="6" a="1"/>
  <c r="AE113" i="6" s="1"/>
  <c r="AD113" i="6" a="1"/>
  <c r="AD113" i="6" s="1"/>
  <c r="AC113" i="6" a="1"/>
  <c r="AC113" i="6" s="1"/>
  <c r="AB113" i="6"/>
  <c r="AB113" i="6" a="1"/>
  <c r="AA113" i="6" a="1"/>
  <c r="AA113" i="6" s="1"/>
  <c r="Z113" i="6" a="1"/>
  <c r="Z113" i="6" s="1"/>
  <c r="Y113" i="6" a="1"/>
  <c r="Y113" i="6" s="1"/>
  <c r="X113" i="6" a="1"/>
  <c r="X113" i="6" s="1"/>
  <c r="W113" i="6" a="1"/>
  <c r="W113" i="6" s="1"/>
  <c r="V113" i="6" a="1"/>
  <c r="V113" i="6" s="1"/>
  <c r="U113" i="6" a="1"/>
  <c r="U113" i="6" s="1"/>
  <c r="T113" i="6"/>
  <c r="T113" i="6" a="1"/>
  <c r="S113" i="6" a="1"/>
  <c r="S113" i="6" s="1"/>
  <c r="R113" i="6"/>
  <c r="R113" i="6" a="1"/>
  <c r="Q113" i="6" a="1"/>
  <c r="Q113" i="6" s="1"/>
  <c r="P113" i="6" a="1"/>
  <c r="P113" i="6" s="1"/>
  <c r="O113" i="6" a="1"/>
  <c r="O113" i="6" s="1"/>
  <c r="N113" i="6" a="1"/>
  <c r="N113" i="6" s="1"/>
  <c r="M113" i="6" a="1"/>
  <c r="M113" i="6" s="1"/>
  <c r="L113" i="6"/>
  <c r="L113" i="6" a="1"/>
  <c r="K113" i="6" a="1"/>
  <c r="K113" i="6" s="1"/>
  <c r="AI112" i="6" a="1"/>
  <c r="AI112" i="6" s="1"/>
  <c r="AH112" i="6" a="1"/>
  <c r="AH112" i="6" s="1"/>
  <c r="AG112" i="6" a="1"/>
  <c r="AG112" i="6" s="1"/>
  <c r="AF112" i="6"/>
  <c r="AF112" i="6" a="1"/>
  <c r="AE112" i="6" a="1"/>
  <c r="AE112" i="6" s="1"/>
  <c r="AD112" i="6"/>
  <c r="AD112" i="6" a="1"/>
  <c r="AC112" i="6" a="1"/>
  <c r="AC112" i="6" s="1"/>
  <c r="AB112" i="6" a="1"/>
  <c r="AB112" i="6" s="1"/>
  <c r="AA112" i="6" a="1"/>
  <c r="AA112" i="6" s="1"/>
  <c r="Z112" i="6" a="1"/>
  <c r="Z112" i="6" s="1"/>
  <c r="Y112" i="6" a="1"/>
  <c r="Y112" i="6" s="1"/>
  <c r="X112" i="6"/>
  <c r="X112" i="6" a="1"/>
  <c r="W112" i="6" a="1"/>
  <c r="W112" i="6" s="1"/>
  <c r="V112" i="6" a="1"/>
  <c r="V112" i="6" s="1"/>
  <c r="U112" i="6" a="1"/>
  <c r="U112" i="6" s="1"/>
  <c r="T112" i="6" a="1"/>
  <c r="T112" i="6" s="1"/>
  <c r="S112" i="6" a="1"/>
  <c r="S112" i="6" s="1"/>
  <c r="R112" i="6" a="1"/>
  <c r="R112" i="6" s="1"/>
  <c r="Q112" i="6" a="1"/>
  <c r="Q112" i="6" s="1"/>
  <c r="P112" i="6"/>
  <c r="P112" i="6" a="1"/>
  <c r="O112" i="6" a="1"/>
  <c r="O112" i="6" s="1"/>
  <c r="N112" i="6"/>
  <c r="N112" i="6" a="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c r="AB111" i="6" a="1"/>
  <c r="AA111" i="6" a="1"/>
  <c r="AA111" i="6" s="1"/>
  <c r="Z111" i="6" a="1"/>
  <c r="Z111" i="6" s="1"/>
  <c r="Y111" i="6" a="1"/>
  <c r="Y111" i="6" s="1"/>
  <c r="X111" i="6" a="1"/>
  <c r="X111" i="6" s="1"/>
  <c r="W111" i="6" a="1"/>
  <c r="W111" i="6" s="1"/>
  <c r="V111" i="6" a="1"/>
  <c r="V111" i="6" s="1"/>
  <c r="U111" i="6" a="1"/>
  <c r="U111" i="6" s="1"/>
  <c r="T111" i="6"/>
  <c r="T111" i="6" a="1"/>
  <c r="S111" i="6" a="1"/>
  <c r="S111" i="6" s="1"/>
  <c r="R111" i="6" a="1"/>
  <c r="R111" i="6" s="1"/>
  <c r="Q111" i="6" a="1"/>
  <c r="Q111" i="6" s="1"/>
  <c r="P111" i="6" a="1"/>
  <c r="P111" i="6" s="1"/>
  <c r="O111" i="6" a="1"/>
  <c r="O111" i="6" s="1"/>
  <c r="N111" i="6" a="1"/>
  <c r="N111" i="6" s="1"/>
  <c r="M111" i="6" a="1"/>
  <c r="M111" i="6" s="1"/>
  <c r="L111" i="6" a="1"/>
  <c r="L111" i="6" s="1"/>
  <c r="K111" i="6" a="1"/>
  <c r="K111" i="6" s="1"/>
  <c r="AI110" i="6" a="1"/>
  <c r="AI110" i="6" s="1"/>
  <c r="AH110" i="6" a="1"/>
  <c r="AH110" i="6" s="1"/>
  <c r="AG110" i="6" a="1"/>
  <c r="AG110" i="6" s="1"/>
  <c r="AF110" i="6"/>
  <c r="AF110" i="6" a="1"/>
  <c r="AE110" i="6" a="1"/>
  <c r="AE110" i="6" s="1"/>
  <c r="AD110" i="6" a="1"/>
  <c r="AD110" i="6" s="1"/>
  <c r="AC110" i="6" a="1"/>
  <c r="AC110" i="6" s="1"/>
  <c r="AB110" i="6" a="1"/>
  <c r="AB110" i="6" s="1"/>
  <c r="AA110" i="6" a="1"/>
  <c r="AA110" i="6" s="1"/>
  <c r="Z110" i="6" a="1"/>
  <c r="Z110" i="6" s="1"/>
  <c r="Y110" i="6" a="1"/>
  <c r="Y110" i="6" s="1"/>
  <c r="X110" i="6" a="1"/>
  <c r="X110" i="6" s="1"/>
  <c r="W110" i="6" a="1"/>
  <c r="W110" i="6" s="1"/>
  <c r="V110" i="6"/>
  <c r="V110" i="6" a="1"/>
  <c r="U110" i="6" a="1"/>
  <c r="U110" i="6" s="1"/>
  <c r="T110" i="6" a="1"/>
  <c r="T110" i="6" s="1"/>
  <c r="S110" i="6" a="1"/>
  <c r="S110" i="6" s="1"/>
  <c r="R110" i="6" a="1"/>
  <c r="R110" i="6" s="1"/>
  <c r="Q110" i="6" a="1"/>
  <c r="Q110" i="6" s="1"/>
  <c r="P110" i="6"/>
  <c r="P110" i="6" a="1"/>
  <c r="O110" i="6" a="1"/>
  <c r="O110" i="6" s="1"/>
  <c r="N110" i="6" a="1"/>
  <c r="N110" i="6" s="1"/>
  <c r="M110" i="6" a="1"/>
  <c r="M110" i="6" s="1"/>
  <c r="L110" i="6" a="1"/>
  <c r="L110" i="6" s="1"/>
  <c r="K110" i="6" a="1"/>
  <c r="K110" i="6" s="1"/>
  <c r="AI109" i="6" a="1"/>
  <c r="AI109" i="6" s="1"/>
  <c r="AH109" i="6" a="1"/>
  <c r="AH109" i="6" s="1"/>
  <c r="AG109" i="6" a="1"/>
  <c r="AG109" i="6" s="1"/>
  <c r="AF109" i="6" a="1"/>
  <c r="AF109" i="6" s="1"/>
  <c r="AE109" i="6" a="1"/>
  <c r="AE109" i="6" s="1"/>
  <c r="AD109" i="6" a="1"/>
  <c r="AD109" i="6" s="1"/>
  <c r="AC109" i="6" a="1"/>
  <c r="AC109" i="6" s="1"/>
  <c r="AB109" i="6"/>
  <c r="AB109" i="6" a="1"/>
  <c r="AA109" i="6" a="1"/>
  <c r="AA109" i="6" s="1"/>
  <c r="Z109" i="6" a="1"/>
  <c r="Z109" i="6" s="1"/>
  <c r="Y109" i="6" a="1"/>
  <c r="Y109" i="6" s="1"/>
  <c r="X109" i="6" a="1"/>
  <c r="X109" i="6" s="1"/>
  <c r="W109" i="6" a="1"/>
  <c r="W109" i="6" s="1"/>
  <c r="V109" i="6" a="1"/>
  <c r="V109" i="6" s="1"/>
  <c r="U109" i="6" a="1"/>
  <c r="U109" i="6" s="1"/>
  <c r="T109" i="6"/>
  <c r="T109" i="6" a="1"/>
  <c r="S109" i="6" a="1"/>
  <c r="S109" i="6" s="1"/>
  <c r="R109" i="6"/>
  <c r="R109" i="6" a="1"/>
  <c r="Q109" i="6" a="1"/>
  <c r="Q109" i="6" s="1"/>
  <c r="P109" i="6" a="1"/>
  <c r="P109" i="6" s="1"/>
  <c r="O109" i="6" a="1"/>
  <c r="O109" i="6" s="1"/>
  <c r="N109" i="6" a="1"/>
  <c r="N109" i="6" s="1"/>
  <c r="M109" i="6" a="1"/>
  <c r="M109" i="6" s="1"/>
  <c r="L109" i="6"/>
  <c r="L109" i="6" a="1"/>
  <c r="K109" i="6" a="1"/>
  <c r="K109" i="6" s="1"/>
  <c r="AI108" i="6" a="1"/>
  <c r="AI108" i="6" s="1"/>
  <c r="AH108" i="6" a="1"/>
  <c r="AH108" i="6" s="1"/>
  <c r="AG108" i="6" a="1"/>
  <c r="AG108" i="6" s="1"/>
  <c r="AF108" i="6" a="1"/>
  <c r="AF108" i="6" s="1"/>
  <c r="AE108" i="6" a="1"/>
  <c r="AE108" i="6" s="1"/>
  <c r="AD108" i="6"/>
  <c r="AD108" i="6" a="1"/>
  <c r="AC108" i="6" a="1"/>
  <c r="AC108" i="6" s="1"/>
  <c r="AB108" i="6" a="1"/>
  <c r="AB108" i="6" s="1"/>
  <c r="AA108" i="6" a="1"/>
  <c r="AA108" i="6" s="1"/>
  <c r="Z108" i="6" a="1"/>
  <c r="Z108" i="6" s="1"/>
  <c r="Y108" i="6" a="1"/>
  <c r="Y108" i="6" s="1"/>
  <c r="X108" i="6"/>
  <c r="X108" i="6" a="1"/>
  <c r="W108" i="6" a="1"/>
  <c r="W108" i="6" s="1"/>
  <c r="V108" i="6" a="1"/>
  <c r="V108" i="6" s="1"/>
  <c r="U108" i="6" a="1"/>
  <c r="U108" i="6" s="1"/>
  <c r="T108" i="6" a="1"/>
  <c r="T108" i="6" s="1"/>
  <c r="S108" i="6" a="1"/>
  <c r="S108" i="6" s="1"/>
  <c r="R108" i="6" a="1"/>
  <c r="R108" i="6" s="1"/>
  <c r="Q108" i="6" a="1"/>
  <c r="Q108" i="6" s="1"/>
  <c r="P108" i="6" a="1"/>
  <c r="P108" i="6" s="1"/>
  <c r="O108" i="6" a="1"/>
  <c r="O108" i="6" s="1"/>
  <c r="N108" i="6"/>
  <c r="N108" i="6" a="1"/>
  <c r="M108" i="6" a="1"/>
  <c r="M108" i="6" s="1"/>
  <c r="L108" i="6" a="1"/>
  <c r="L108" i="6" s="1"/>
  <c r="K108" i="6" a="1"/>
  <c r="K108" i="6" s="1"/>
  <c r="AI107" i="6" a="1"/>
  <c r="AI107" i="6" s="1"/>
  <c r="AH107" i="6" a="1"/>
  <c r="AH107" i="6" s="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c r="T107" i="6" a="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c r="AF106" i="6" a="1"/>
  <c r="AE106" i="6" a="1"/>
  <c r="AE106" i="6" s="1"/>
  <c r="AD106" i="6" a="1"/>
  <c r="AD106" i="6" s="1"/>
  <c r="AC106" i="6" a="1"/>
  <c r="AC106" i="6" s="1"/>
  <c r="AB106" i="6" a="1"/>
  <c r="AB106" i="6" s="1"/>
  <c r="AA106" i="6" a="1"/>
  <c r="AA106" i="6" s="1"/>
  <c r="Z106" i="6" a="1"/>
  <c r="Z106" i="6" s="1"/>
  <c r="Y106" i="6" a="1"/>
  <c r="Y106" i="6" s="1"/>
  <c r="X106" i="6" a="1"/>
  <c r="X106" i="6" s="1"/>
  <c r="W106" i="6" a="1"/>
  <c r="W106" i="6" s="1"/>
  <c r="V106" i="6"/>
  <c r="V106" i="6" a="1"/>
  <c r="U106" i="6" a="1"/>
  <c r="U106" i="6" s="1"/>
  <c r="T106" i="6" a="1"/>
  <c r="T106" i="6" s="1"/>
  <c r="S106" i="6" a="1"/>
  <c r="S106" i="6" s="1"/>
  <c r="R106" i="6" a="1"/>
  <c r="R106" i="6" s="1"/>
  <c r="Q106" i="6" a="1"/>
  <c r="Q106" i="6" s="1"/>
  <c r="P106" i="6"/>
  <c r="P106" i="6" a="1"/>
  <c r="O106" i="6" a="1"/>
  <c r="O106" i="6" s="1"/>
  <c r="N106" i="6" a="1"/>
  <c r="N106" i="6" s="1"/>
  <c r="M106" i="6" a="1"/>
  <c r="M106" i="6" s="1"/>
  <c r="L106" i="6" a="1"/>
  <c r="L106" i="6" s="1"/>
  <c r="K106" i="6" a="1"/>
  <c r="K106" i="6" s="1"/>
  <c r="AI105" i="6" a="1"/>
  <c r="AI105" i="6" s="1"/>
  <c r="AH105" i="6" a="1"/>
  <c r="AH105" i="6" s="1"/>
  <c r="AG105" i="6" a="1"/>
  <c r="AG105" i="6" s="1"/>
  <c r="AF105" i="6" a="1"/>
  <c r="AF105" i="6" s="1"/>
  <c r="AE105" i="6" a="1"/>
  <c r="AE105" i="6" s="1"/>
  <c r="AD105" i="6" a="1"/>
  <c r="AD105" i="6" s="1"/>
  <c r="AC105" i="6" a="1"/>
  <c r="AC105" i="6" s="1"/>
  <c r="AB105" i="6"/>
  <c r="AB105" i="6" a="1"/>
  <c r="AA105" i="6" a="1"/>
  <c r="AA105" i="6" s="1"/>
  <c r="Z105" i="6" a="1"/>
  <c r="Z105" i="6" s="1"/>
  <c r="Y105" i="6" a="1"/>
  <c r="Y105" i="6" s="1"/>
  <c r="X105" i="6" a="1"/>
  <c r="X105" i="6" s="1"/>
  <c r="W105" i="6" a="1"/>
  <c r="W105" i="6" s="1"/>
  <c r="V105" i="6" a="1"/>
  <c r="V105" i="6" s="1"/>
  <c r="U105" i="6" a="1"/>
  <c r="U105" i="6" s="1"/>
  <c r="T105" i="6"/>
  <c r="T105" i="6" a="1"/>
  <c r="S105" i="6" a="1"/>
  <c r="S105" i="6" s="1"/>
  <c r="R105" i="6" a="1"/>
  <c r="R105" i="6" s="1"/>
  <c r="Q105" i="6" a="1"/>
  <c r="Q105" i="6" s="1"/>
  <c r="P105" i="6" a="1"/>
  <c r="P105" i="6" s="1"/>
  <c r="O105" i="6" a="1"/>
  <c r="O105" i="6" s="1"/>
  <c r="N105" i="6" a="1"/>
  <c r="N105" i="6" s="1"/>
  <c r="M105" i="6" a="1"/>
  <c r="M105" i="6" s="1"/>
  <c r="L105" i="6"/>
  <c r="L105" i="6" a="1"/>
  <c r="K105" i="6" a="1"/>
  <c r="K105" i="6" s="1"/>
  <c r="AI104" i="6" a="1"/>
  <c r="AI104" i="6" s="1"/>
  <c r="AH104" i="6" a="1"/>
  <c r="AH104" i="6" s="1"/>
  <c r="AG104" i="6" a="1"/>
  <c r="AG104" i="6" s="1"/>
  <c r="AF104" i="6" a="1"/>
  <c r="AF104" i="6" s="1"/>
  <c r="AE104" i="6" a="1"/>
  <c r="AE104" i="6" s="1"/>
  <c r="AD104" i="6" a="1"/>
  <c r="AD104" i="6" s="1"/>
  <c r="AC104" i="6" a="1"/>
  <c r="AC104" i="6" s="1"/>
  <c r="AB104" i="6" a="1"/>
  <c r="AB104" i="6" s="1"/>
  <c r="AA104" i="6" a="1"/>
  <c r="AA104" i="6" s="1"/>
  <c r="Z104" i="6" a="1"/>
  <c r="Z104" i="6" s="1"/>
  <c r="Y104" i="6" a="1"/>
  <c r="Y104" i="6" s="1"/>
  <c r="X104" i="6"/>
  <c r="X104" i="6" a="1"/>
  <c r="W104" i="6" a="1"/>
  <c r="W104" i="6" s="1"/>
  <c r="V104" i="6" a="1"/>
  <c r="V104" i="6" s="1"/>
  <c r="U104" i="6" a="1"/>
  <c r="U104" i="6" s="1"/>
  <c r="T104" i="6" a="1"/>
  <c r="T104" i="6" s="1"/>
  <c r="S104" i="6" a="1"/>
  <c r="S104" i="6" s="1"/>
  <c r="R104" i="6" a="1"/>
  <c r="R104" i="6" s="1"/>
  <c r="Q104" i="6" a="1"/>
  <c r="Q104" i="6" s="1"/>
  <c r="P104" i="6" a="1"/>
  <c r="P104" i="6" s="1"/>
  <c r="O104" i="6" a="1"/>
  <c r="O104" i="6" s="1"/>
  <c r="N104" i="6" a="1"/>
  <c r="N104" i="6" s="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a="1"/>
  <c r="AB103" i="6" s="1"/>
  <c r="AA103" i="6" a="1"/>
  <c r="AA103" i="6" s="1"/>
  <c r="Z103" i="6" a="1"/>
  <c r="Z103" i="6" s="1"/>
  <c r="Y103" i="6" a="1"/>
  <c r="Y103" i="6" s="1"/>
  <c r="X103" i="6" a="1"/>
  <c r="X103" i="6" s="1"/>
  <c r="W103" i="6" a="1"/>
  <c r="W103" i="6" s="1"/>
  <c r="V103" i="6" a="1"/>
  <c r="V103" i="6" s="1"/>
  <c r="U103" i="6" a="1"/>
  <c r="U103" i="6" s="1"/>
  <c r="T103" i="6"/>
  <c r="T103" i="6" a="1"/>
  <c r="S103" i="6" a="1"/>
  <c r="S103" i="6" s="1"/>
  <c r="R103" i="6" a="1"/>
  <c r="R103" i="6" s="1"/>
  <c r="Q103" i="6" a="1"/>
  <c r="Q103" i="6" s="1"/>
  <c r="P103" i="6" a="1"/>
  <c r="P103" i="6" s="1"/>
  <c r="O103" i="6" a="1"/>
  <c r="O103" i="6" s="1"/>
  <c r="N103" i="6" a="1"/>
  <c r="N103" i="6" s="1"/>
  <c r="M103" i="6" a="1"/>
  <c r="M103" i="6" s="1"/>
  <c r="L103" i="6" a="1"/>
  <c r="L103" i="6" s="1"/>
  <c r="K103" i="6" a="1"/>
  <c r="K103" i="6" s="1"/>
  <c r="AI102" i="6" a="1"/>
  <c r="AI102" i="6" s="1"/>
  <c r="AH102" i="6" a="1"/>
  <c r="AH102" i="6" s="1"/>
  <c r="AG102" i="6" a="1"/>
  <c r="AG102" i="6" s="1"/>
  <c r="AF102" i="6"/>
  <c r="AF102" i="6" a="1"/>
  <c r="AE102" i="6" a="1"/>
  <c r="AE102" i="6" s="1"/>
  <c r="AD102" i="6" a="1"/>
  <c r="AD102" i="6" s="1"/>
  <c r="AC102" i="6" a="1"/>
  <c r="AC102" i="6" s="1"/>
  <c r="AB102" i="6" a="1"/>
  <c r="AB102" i="6" s="1"/>
  <c r="AA102" i="6" a="1"/>
  <c r="AA102" i="6" s="1"/>
  <c r="Z102" i="6" a="1"/>
  <c r="Z102" i="6" s="1"/>
  <c r="Y102" i="6" a="1"/>
  <c r="Y102" i="6" s="1"/>
  <c r="X102" i="6" a="1"/>
  <c r="X102" i="6" s="1"/>
  <c r="W102" i="6" a="1"/>
  <c r="W102" i="6" s="1"/>
  <c r="V102" i="6" a="1"/>
  <c r="V102" i="6" s="1"/>
  <c r="U102" i="6" a="1"/>
  <c r="U102" i="6" s="1"/>
  <c r="T102" i="6" a="1"/>
  <c r="T102" i="6" s="1"/>
  <c r="S102" i="6" a="1"/>
  <c r="S102" i="6" s="1"/>
  <c r="R102" i="6" a="1"/>
  <c r="R102" i="6" s="1"/>
  <c r="Q102" i="6" a="1"/>
  <c r="Q102" i="6" s="1"/>
  <c r="P102" i="6"/>
  <c r="P102" i="6" a="1"/>
  <c r="O102" i="6" a="1"/>
  <c r="O102" i="6" s="1"/>
  <c r="N102" i="6" a="1"/>
  <c r="N102" i="6" s="1"/>
  <c r="M102" i="6" a="1"/>
  <c r="M102" i="6" s="1"/>
  <c r="L102" i="6" a="1"/>
  <c r="L102" i="6" s="1"/>
  <c r="K102" i="6" a="1"/>
  <c r="K102" i="6" s="1"/>
  <c r="AI101" i="6" a="1"/>
  <c r="AI101" i="6" s="1"/>
  <c r="AH101" i="6" a="1"/>
  <c r="AH101" i="6" s="1"/>
  <c r="AG101" i="6" a="1"/>
  <c r="AG101" i="6" s="1"/>
  <c r="AF101" i="6" a="1"/>
  <c r="AF101" i="6" s="1"/>
  <c r="AE101" i="6" a="1"/>
  <c r="AE101" i="6" s="1"/>
  <c r="AD101" i="6" a="1"/>
  <c r="AD101" i="6" s="1"/>
  <c r="AC101" i="6" a="1"/>
  <c r="AC101" i="6" s="1"/>
  <c r="AB101" i="6"/>
  <c r="AB101" i="6" a="1"/>
  <c r="AA101" i="6" a="1"/>
  <c r="AA101" i="6" s="1"/>
  <c r="Z101" i="6" a="1"/>
  <c r="Z101" i="6" s="1"/>
  <c r="Y101" i="6" a="1"/>
  <c r="Y101" i="6" s="1"/>
  <c r="X101" i="6" a="1"/>
  <c r="X101" i="6" s="1"/>
  <c r="W101" i="6" a="1"/>
  <c r="W101" i="6" s="1"/>
  <c r="V101" i="6" a="1"/>
  <c r="V101" i="6" s="1"/>
  <c r="U101" i="6" a="1"/>
  <c r="U101" i="6" s="1"/>
  <c r="T101" i="6"/>
  <c r="T101" i="6" a="1"/>
  <c r="S101" i="6" a="1"/>
  <c r="S101" i="6" s="1"/>
  <c r="R101" i="6" a="1"/>
  <c r="R101" i="6" s="1"/>
  <c r="Q101" i="6" a="1"/>
  <c r="Q101" i="6" s="1"/>
  <c r="P101" i="6" a="1"/>
  <c r="P101" i="6" s="1"/>
  <c r="O101" i="6" a="1"/>
  <c r="O101" i="6" s="1"/>
  <c r="N101" i="6" a="1"/>
  <c r="N101" i="6" s="1"/>
  <c r="M101" i="6" a="1"/>
  <c r="M101" i="6" s="1"/>
  <c r="L101" i="6"/>
  <c r="L101" i="6" a="1"/>
  <c r="K101" i="6" a="1"/>
  <c r="K101" i="6" s="1"/>
  <c r="AI100" i="6" a="1"/>
  <c r="AI100" i="6" s="1"/>
  <c r="AH100" i="6" a="1"/>
  <c r="AH100" i="6" s="1"/>
  <c r="AG100" i="6" a="1"/>
  <c r="AG100" i="6" s="1"/>
  <c r="AF100" i="6" a="1"/>
  <c r="AF100" i="6" s="1"/>
  <c r="AE100" i="6" a="1"/>
  <c r="AE100" i="6" s="1"/>
  <c r="AD100" i="6" a="1"/>
  <c r="AD100" i="6" s="1"/>
  <c r="AC100" i="6" a="1"/>
  <c r="AC100" i="6" s="1"/>
  <c r="AB100" i="6" a="1"/>
  <c r="AB100" i="6" s="1"/>
  <c r="AA100" i="6" a="1"/>
  <c r="AA100" i="6" s="1"/>
  <c r="Z100" i="6" a="1"/>
  <c r="Z100" i="6" s="1"/>
  <c r="Y100" i="6"/>
  <c r="Y100" i="6" a="1"/>
  <c r="X100" i="6" a="1"/>
  <c r="X100" i="6" s="1"/>
  <c r="W100" i="6" a="1"/>
  <c r="W100" i="6" s="1"/>
  <c r="V100" i="6" a="1"/>
  <c r="V100" i="6" s="1"/>
  <c r="U100" i="6" a="1"/>
  <c r="U100" i="6" s="1"/>
  <c r="T100" i="6" a="1"/>
  <c r="T100" i="6" s="1"/>
  <c r="S100" i="6" a="1"/>
  <c r="S100" i="6" s="1"/>
  <c r="R100" i="6" a="1"/>
  <c r="R100" i="6" s="1"/>
  <c r="Q100" i="6"/>
  <c r="Q100" i="6" a="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c r="AC99" i="6" a="1"/>
  <c r="AB99" i="6" a="1"/>
  <c r="AB99" i="6" s="1"/>
  <c r="AA99" i="6" a="1"/>
  <c r="AA99" i="6" s="1"/>
  <c r="Z99" i="6" a="1"/>
  <c r="Z99" i="6" s="1"/>
  <c r="Y99" i="6" a="1"/>
  <c r="Y99" i="6" s="1"/>
  <c r="X99" i="6" a="1"/>
  <c r="X99" i="6" s="1"/>
  <c r="W99" i="6" a="1"/>
  <c r="W99" i="6" s="1"/>
  <c r="V99" i="6" a="1"/>
  <c r="V99" i="6" s="1"/>
  <c r="U99" i="6"/>
  <c r="U99" i="6" a="1"/>
  <c r="T99" i="6" a="1"/>
  <c r="T99" i="6" s="1"/>
  <c r="S99" i="6" a="1"/>
  <c r="S99" i="6" s="1"/>
  <c r="R99" i="6" a="1"/>
  <c r="R99" i="6" s="1"/>
  <c r="Q99" i="6" a="1"/>
  <c r="Q99" i="6" s="1"/>
  <c r="P99" i="6" a="1"/>
  <c r="P99" i="6" s="1"/>
  <c r="O99" i="6" a="1"/>
  <c r="O99" i="6" s="1"/>
  <c r="N99" i="6" a="1"/>
  <c r="N99" i="6" s="1"/>
  <c r="M99" i="6"/>
  <c r="M99" i="6" a="1"/>
  <c r="L99" i="6" a="1"/>
  <c r="L99" i="6" s="1"/>
  <c r="K99" i="6" a="1"/>
  <c r="K99" i="6" s="1"/>
  <c r="AI98" i="6" a="1"/>
  <c r="AI98" i="6" s="1"/>
  <c r="AH98" i="6" a="1"/>
  <c r="AH98" i="6" s="1"/>
  <c r="AG98" i="6"/>
  <c r="AG98" i="6" a="1"/>
  <c r="AF98" i="6" a="1"/>
  <c r="AF98" i="6" s="1"/>
  <c r="AE98" i="6" a="1"/>
  <c r="AE98" i="6" s="1"/>
  <c r="AD98" i="6" a="1"/>
  <c r="AD98" i="6" s="1"/>
  <c r="AC98" i="6" a="1"/>
  <c r="AC98" i="6" s="1"/>
  <c r="AB98" i="6" a="1"/>
  <c r="AB98" i="6" s="1"/>
  <c r="AA98" i="6" a="1"/>
  <c r="AA98" i="6" s="1"/>
  <c r="Z98" i="6" a="1"/>
  <c r="Z98" i="6" s="1"/>
  <c r="Y98" i="6"/>
  <c r="Y98" i="6" a="1"/>
  <c r="X98" i="6" a="1"/>
  <c r="X98" i="6" s="1"/>
  <c r="W98" i="6" a="1"/>
  <c r="W98" i="6" s="1"/>
  <c r="V98" i="6" a="1"/>
  <c r="V98" i="6" s="1"/>
  <c r="U98" i="6" a="1"/>
  <c r="U98" i="6" s="1"/>
  <c r="T98" i="6" a="1"/>
  <c r="T98" i="6" s="1"/>
  <c r="S98" i="6" a="1"/>
  <c r="S98" i="6" s="1"/>
  <c r="R98" i="6" a="1"/>
  <c r="R98" i="6" s="1"/>
  <c r="Q98" i="6"/>
  <c r="Q98" i="6" a="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a="1"/>
  <c r="X97" i="6" s="1"/>
  <c r="W97" i="6" a="1"/>
  <c r="W97" i="6" s="1"/>
  <c r="V97" i="6" a="1"/>
  <c r="V97" i="6" s="1"/>
  <c r="U97" i="6" a="1"/>
  <c r="U97" i="6" s="1"/>
  <c r="T97" i="6" a="1"/>
  <c r="T97" i="6" s="1"/>
  <c r="S97" i="6" a="1"/>
  <c r="S97" i="6" s="1"/>
  <c r="R97" i="6" a="1"/>
  <c r="R97" i="6" s="1"/>
  <c r="Q97" i="6" a="1"/>
  <c r="Q97" i="6" s="1"/>
  <c r="P97" i="6" a="1"/>
  <c r="P97" i="6" s="1"/>
  <c r="O97" i="6" a="1"/>
  <c r="O97" i="6" s="1"/>
  <c r="N97" i="6" a="1"/>
  <c r="N97" i="6" s="1"/>
  <c r="M97" i="6" a="1"/>
  <c r="M97" i="6" s="1"/>
  <c r="L97" i="6" a="1"/>
  <c r="L97" i="6" s="1"/>
  <c r="K97" i="6" a="1"/>
  <c r="K97" i="6" s="1"/>
  <c r="AI96" i="6" a="1"/>
  <c r="AI96" i="6" s="1"/>
  <c r="AH96" i="6" a="1"/>
  <c r="AH96" i="6" s="1"/>
  <c r="AG96" i="6" a="1"/>
  <c r="AG96" i="6" s="1"/>
  <c r="AF96" i="6" a="1"/>
  <c r="AF96" i="6" s="1"/>
  <c r="AE96" i="6" a="1"/>
  <c r="AE96" i="6" s="1"/>
  <c r="AD96" i="6" a="1"/>
  <c r="AD96" i="6" s="1"/>
  <c r="AC96" i="6" a="1"/>
  <c r="AC96" i="6" s="1"/>
  <c r="AB96" i="6" a="1"/>
  <c r="AB96" i="6" s="1"/>
  <c r="AA96" i="6" a="1"/>
  <c r="AA96" i="6" s="1"/>
  <c r="Z96" i="6" a="1"/>
  <c r="Z96" i="6" s="1"/>
  <c r="Y96" i="6" a="1"/>
  <c r="Y96" i="6" s="1"/>
  <c r="X96" i="6" a="1"/>
  <c r="X96" i="6" s="1"/>
  <c r="W96" i="6" a="1"/>
  <c r="W96" i="6" s="1"/>
  <c r="V96" i="6" a="1"/>
  <c r="V96" i="6" s="1"/>
  <c r="U96" i="6" a="1"/>
  <c r="U96" i="6" s="1"/>
  <c r="T96" i="6" a="1"/>
  <c r="T96" i="6" s="1"/>
  <c r="S96" i="6" a="1"/>
  <c r="S96" i="6" s="1"/>
  <c r="R96" i="6" a="1"/>
  <c r="R96" i="6" s="1"/>
  <c r="Q96" i="6" a="1"/>
  <c r="Q96" i="6" s="1"/>
  <c r="P96" i="6" a="1"/>
  <c r="P96" i="6" s="1"/>
  <c r="O96" i="6" a="1"/>
  <c r="O96" i="6" s="1"/>
  <c r="N96" i="6" a="1"/>
  <c r="N96" i="6" s="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a="1"/>
  <c r="T95" i="6" s="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a="1"/>
  <c r="R94" i="6" s="1"/>
  <c r="Q94" i="6" a="1"/>
  <c r="Q94" i="6" s="1"/>
  <c r="P94" i="6" a="1"/>
  <c r="P94" i="6" s="1"/>
  <c r="O94" i="6" a="1"/>
  <c r="O94" i="6" s="1"/>
  <c r="N94" i="6" a="1"/>
  <c r="N94" i="6" s="1"/>
  <c r="M94" i="6" a="1"/>
  <c r="M94" i="6" s="1"/>
  <c r="L94" i="6" a="1"/>
  <c r="L94" i="6" s="1"/>
  <c r="K94" i="6" a="1"/>
  <c r="K94" i="6" s="1"/>
  <c r="AI93" i="6" a="1"/>
  <c r="AI93" i="6" s="1"/>
  <c r="AH93" i="6" a="1"/>
  <c r="AH93" i="6" s="1"/>
  <c r="AG93" i="6" a="1"/>
  <c r="AG93" i="6" s="1"/>
  <c r="AF93" i="6" a="1"/>
  <c r="AF93" i="6" s="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a="1"/>
  <c r="P93" i="6" s="1"/>
  <c r="O93" i="6" a="1"/>
  <c r="O93" i="6" s="1"/>
  <c r="N93" i="6" a="1"/>
  <c r="N93" i="6" s="1"/>
  <c r="M93" i="6" a="1"/>
  <c r="M93" i="6" s="1"/>
  <c r="L93" i="6" a="1"/>
  <c r="L93" i="6" s="1"/>
  <c r="K93" i="6" a="1"/>
  <c r="K93" i="6" s="1"/>
  <c r="AI92" i="6" a="1"/>
  <c r="AI92" i="6" s="1"/>
  <c r="AH92" i="6" a="1"/>
  <c r="AH92" i="6" s="1"/>
  <c r="AG92" i="6" a="1"/>
  <c r="AG92" i="6" s="1"/>
  <c r="AF92" i="6" a="1"/>
  <c r="AF92" i="6" s="1"/>
  <c r="AE92" i="6" a="1"/>
  <c r="AE92" i="6" s="1"/>
  <c r="AD92" i="6" a="1"/>
  <c r="AD92" i="6" s="1"/>
  <c r="AC92" i="6" a="1"/>
  <c r="AC92" i="6" s="1"/>
  <c r="AB92" i="6" a="1"/>
  <c r="AB92" i="6" s="1"/>
  <c r="AA92" i="6" a="1"/>
  <c r="AA92" i="6" s="1"/>
  <c r="Z92" i="6" a="1"/>
  <c r="Z92" i="6" s="1"/>
  <c r="Y92" i="6" a="1"/>
  <c r="Y92" i="6" s="1"/>
  <c r="X92" i="6" a="1"/>
  <c r="X92" i="6" s="1"/>
  <c r="W92" i="6" a="1"/>
  <c r="W92" i="6" s="1"/>
  <c r="V92" i="6" a="1"/>
  <c r="V92" i="6" s="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a="1"/>
  <c r="T91" i="6" s="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a="1"/>
  <c r="Z90" i="6" s="1"/>
  <c r="Y90" i="6" a="1"/>
  <c r="Y90" i="6" s="1"/>
  <c r="X90" i="6" a="1"/>
  <c r="X90" i="6" s="1"/>
  <c r="W90" i="6" a="1"/>
  <c r="W90" i="6" s="1"/>
  <c r="V90" i="6" a="1"/>
  <c r="V90" i="6" s="1"/>
  <c r="U90" i="6" a="1"/>
  <c r="U90" i="6" s="1"/>
  <c r="T90" i="6" a="1"/>
  <c r="T90" i="6" s="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a="1"/>
  <c r="X89" i="6" s="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a="1"/>
  <c r="AD88" i="6" s="1"/>
  <c r="AC88" i="6" a="1"/>
  <c r="AC88" i="6" s="1"/>
  <c r="AB88" i="6" a="1"/>
  <c r="AB88" i="6" s="1"/>
  <c r="AA88" i="6" a="1"/>
  <c r="AA88" i="6" s="1"/>
  <c r="Z88" i="6" a="1"/>
  <c r="Z88" i="6" s="1"/>
  <c r="Y88" i="6" a="1"/>
  <c r="Y88" i="6" s="1"/>
  <c r="X88" i="6" a="1"/>
  <c r="X88" i="6" s="1"/>
  <c r="W88" i="6" a="1"/>
  <c r="W88" i="6" s="1"/>
  <c r="V88" i="6" a="1"/>
  <c r="V88" i="6" s="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a="1"/>
  <c r="AD87" i="6" s="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a="1"/>
  <c r="N87" i="6" s="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a="1"/>
  <c r="T37" i="6" s="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a="1"/>
  <c r="T33" i="6" s="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a="1"/>
  <c r="AB31" i="6" s="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a="1"/>
  <c r="N27" i="6" s="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a="1"/>
  <c r="N24" i="6" s="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L4" i="6" s="1"/>
  <c r="AK2" i="6"/>
  <c r="AJ2" i="6"/>
  <c r="AI2" i="6"/>
  <c r="AI4" i="6" s="1"/>
  <c r="AH2" i="6"/>
  <c r="AH4" i="6" s="1"/>
  <c r="AG2" i="6"/>
  <c r="AF2" i="6"/>
  <c r="AE2" i="6"/>
  <c r="AE4" i="6" s="1"/>
  <c r="AD2" i="6"/>
  <c r="AD4" i="6" s="1"/>
  <c r="AC2" i="6"/>
  <c r="AB2" i="6"/>
  <c r="AA2" i="6"/>
  <c r="AA4" i="6" s="1"/>
  <c r="Z2" i="6"/>
  <c r="Z4" i="6" s="1"/>
  <c r="Y2" i="6"/>
  <c r="X2" i="6"/>
  <c r="W2" i="6"/>
  <c r="W4" i="6" s="1"/>
  <c r="V2" i="6"/>
  <c r="V4" i="6" s="1"/>
  <c r="U2" i="6"/>
  <c r="T2" i="6"/>
  <c r="S2" i="6"/>
  <c r="S4" i="6" s="1"/>
  <c r="R2" i="6"/>
  <c r="R4" i="6" s="1"/>
  <c r="Q2" i="6"/>
  <c r="P2" i="6"/>
  <c r="O2" i="6"/>
  <c r="O4" i="6" s="1"/>
  <c r="N2" i="6"/>
  <c r="N4" i="6" s="1"/>
  <c r="M2" i="6"/>
  <c r="L2" i="6"/>
  <c r="K2" i="6"/>
  <c r="J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B18" i="5" s="1"/>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9" i="5" s="1"/>
  <c r="B16" i="5" s="1"/>
  <c r="A106" i="5"/>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C89" i="5"/>
  <c r="C90" i="5" s="1"/>
  <c r="M83" i="5"/>
  <c r="L83" i="5"/>
  <c r="K83" i="5"/>
  <c r="I83" i="5"/>
  <c r="J83" i="5" s="1"/>
  <c r="H83" i="5"/>
  <c r="G83" i="5"/>
  <c r="F83" i="5"/>
  <c r="E83" i="5"/>
  <c r="D83" i="5"/>
  <c r="E89" i="5" s="1"/>
  <c r="E90" i="5" s="1"/>
  <c r="B83" i="5"/>
  <c r="M82" i="5"/>
  <c r="L82" i="5"/>
  <c r="K82" i="5"/>
  <c r="I82" i="5"/>
  <c r="J82" i="5" s="1"/>
  <c r="H82" i="5"/>
  <c r="G82" i="5"/>
  <c r="F82" i="5"/>
  <c r="E82" i="5"/>
  <c r="D82" i="5"/>
  <c r="D89" i="5" s="1"/>
  <c r="D90" i="5" s="1"/>
  <c r="B82" i="5"/>
  <c r="M81" i="5"/>
  <c r="L81" i="5"/>
  <c r="K81" i="5"/>
  <c r="J81" i="5"/>
  <c r="I81" i="5"/>
  <c r="H81" i="5"/>
  <c r="G81" i="5"/>
  <c r="F81" i="5"/>
  <c r="E81" i="5"/>
  <c r="D81" i="5"/>
  <c r="B81" i="5"/>
  <c r="M80" i="5"/>
  <c r="L80" i="5"/>
  <c r="K80" i="5"/>
  <c r="I80" i="5"/>
  <c r="J80" i="5" s="1"/>
  <c r="H80" i="5"/>
  <c r="G80" i="5"/>
  <c r="F80" i="5"/>
  <c r="E80" i="5"/>
  <c r="D80" i="5"/>
  <c r="B80" i="5"/>
  <c r="M79" i="5"/>
  <c r="L79" i="5"/>
  <c r="K79" i="5"/>
  <c r="I79" i="5"/>
  <c r="J79" i="5" s="1"/>
  <c r="H79" i="5"/>
  <c r="G79" i="5"/>
  <c r="F79" i="5"/>
  <c r="E79" i="5"/>
  <c r="D79" i="5"/>
  <c r="B79" i="5"/>
  <c r="M78" i="5"/>
  <c r="L78" i="5"/>
  <c r="K78" i="5"/>
  <c r="I78" i="5"/>
  <c r="J78" i="5" s="1"/>
  <c r="H78" i="5"/>
  <c r="G78" i="5"/>
  <c r="F78" i="5"/>
  <c r="E78" i="5"/>
  <c r="D78" i="5"/>
  <c r="B12" i="5" s="1"/>
  <c r="B78" i="5"/>
  <c r="M77" i="5"/>
  <c r="L77" i="5"/>
  <c r="K77" i="5"/>
  <c r="J77" i="5"/>
  <c r="I77" i="5"/>
  <c r="H77" i="5"/>
  <c r="G77" i="5"/>
  <c r="F77" i="5"/>
  <c r="E77" i="5"/>
  <c r="D77" i="5"/>
  <c r="B77" i="5"/>
  <c r="M76" i="5"/>
  <c r="L76" i="5"/>
  <c r="K76" i="5"/>
  <c r="I76" i="5"/>
  <c r="H76" i="5"/>
  <c r="G76" i="5"/>
  <c r="F76" i="5"/>
  <c r="E76" i="5"/>
  <c r="D76" i="5"/>
  <c r="B76" i="5"/>
  <c r="M75" i="5"/>
  <c r="L75" i="5"/>
  <c r="K75" i="5"/>
  <c r="I75" i="5"/>
  <c r="J75" i="5" s="1"/>
  <c r="H75" i="5"/>
  <c r="G75" i="5"/>
  <c r="F75" i="5"/>
  <c r="E75" i="5"/>
  <c r="D75" i="5"/>
  <c r="B89" i="5" s="1"/>
  <c r="B90" i="5" s="1"/>
  <c r="B75" i="5"/>
  <c r="M74" i="5"/>
  <c r="L74" i="5"/>
  <c r="K74" i="5"/>
  <c r="I74" i="5"/>
  <c r="J74" i="5" s="1"/>
  <c r="H74" i="5"/>
  <c r="G74" i="5"/>
  <c r="F74" i="5"/>
  <c r="E74" i="5"/>
  <c r="D74" i="5"/>
  <c r="A89" i="5" s="1"/>
  <c r="A90" i="5" s="1"/>
  <c r="B74" i="5"/>
  <c r="D68" i="5"/>
  <c r="C68" i="5"/>
  <c r="B68" i="5"/>
  <c r="B6" i="5" s="1"/>
  <c r="A68" i="5"/>
  <c r="M65" i="5"/>
  <c r="L65" i="5"/>
  <c r="K65" i="5"/>
  <c r="J65" i="5"/>
  <c r="I65" i="5"/>
  <c r="H65" i="5"/>
  <c r="G65" i="5"/>
  <c r="F65" i="5"/>
  <c r="E65" i="5"/>
  <c r="D65" i="5"/>
  <c r="B65" i="5"/>
  <c r="M64" i="5"/>
  <c r="L64" i="5"/>
  <c r="K64" i="5"/>
  <c r="I64" i="5"/>
  <c r="J64" i="5" s="1"/>
  <c r="H64" i="5"/>
  <c r="G64" i="5"/>
  <c r="F64" i="5"/>
  <c r="E64" i="5"/>
  <c r="D64" i="5"/>
  <c r="B64" i="5"/>
  <c r="M63" i="5"/>
  <c r="L63" i="5"/>
  <c r="K63" i="5"/>
  <c r="I63" i="5"/>
  <c r="J63" i="5" s="1"/>
  <c r="H63" i="5"/>
  <c r="G63" i="5"/>
  <c r="F63" i="5"/>
  <c r="E63" i="5"/>
  <c r="D63" i="5"/>
  <c r="B63" i="5"/>
  <c r="M62" i="5"/>
  <c r="L62" i="5"/>
  <c r="K62" i="5"/>
  <c r="I62" i="5"/>
  <c r="J62" i="5" s="1"/>
  <c r="H62" i="5"/>
  <c r="G62" i="5"/>
  <c r="F62" i="5"/>
  <c r="E62" i="5"/>
  <c r="D62" i="5"/>
  <c r="B62" i="5"/>
  <c r="M61" i="5"/>
  <c r="L61" i="5"/>
  <c r="K61" i="5"/>
  <c r="J61" i="5"/>
  <c r="I61" i="5"/>
  <c r="H61" i="5"/>
  <c r="G61" i="5"/>
  <c r="F61" i="5"/>
  <c r="E61" i="5"/>
  <c r="D61" i="5"/>
  <c r="B61" i="5"/>
  <c r="B55" i="5"/>
  <c r="A55" i="5"/>
  <c r="F51" i="5"/>
  <c r="E51" i="5"/>
  <c r="D51" i="5"/>
  <c r="B51" i="5"/>
  <c r="F50" i="5"/>
  <c r="E50" i="5"/>
  <c r="D50" i="5"/>
  <c r="B50" i="5"/>
  <c r="F49" i="5"/>
  <c r="E49" i="5"/>
  <c r="F43" i="5" s="1"/>
  <c r="G43" i="5" s="1"/>
  <c r="D49" i="5"/>
  <c r="B49" i="5"/>
  <c r="M44" i="5"/>
  <c r="L44" i="5"/>
  <c r="K44" i="5"/>
  <c r="I44" i="5"/>
  <c r="H44" i="5"/>
  <c r="G44" i="5"/>
  <c r="F44" i="5"/>
  <c r="E44" i="5"/>
  <c r="D44" i="5"/>
  <c r="B44" i="5"/>
  <c r="M43" i="5"/>
  <c r="L43" i="5"/>
  <c r="K43" i="5"/>
  <c r="I43" i="5"/>
  <c r="H43" i="5"/>
  <c r="E43" i="5"/>
  <c r="D43" i="5"/>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I31" i="5"/>
  <c r="J44" i="5" s="1"/>
  <c r="H31" i="5"/>
  <c r="G31" i="5"/>
  <c r="F31" i="5"/>
  <c r="E31" i="5"/>
  <c r="D31" i="5"/>
  <c r="B31" i="5"/>
  <c r="M30" i="5"/>
  <c r="L30" i="5"/>
  <c r="K30" i="5"/>
  <c r="I30" i="5"/>
  <c r="J43" i="5" s="1"/>
  <c r="H30" i="5"/>
  <c r="G30" i="5"/>
  <c r="F30" i="5"/>
  <c r="E30" i="5"/>
  <c r="D30" i="5"/>
  <c r="B30" i="5"/>
  <c r="M29" i="5"/>
  <c r="L29" i="5"/>
  <c r="K29" i="5"/>
  <c r="H29" i="5"/>
  <c r="A34" i="5" s="1"/>
  <c r="B4" i="5" s="1"/>
  <c r="G29" i="5"/>
  <c r="I29" i="5" s="1"/>
  <c r="F29" i="5"/>
  <c r="E29" i="5"/>
  <c r="D29" i="5"/>
  <c r="B29" i="5"/>
  <c r="M28" i="5"/>
  <c r="L28" i="5"/>
  <c r="K28" i="5"/>
  <c r="H28" i="5"/>
  <c r="B34" i="5" s="1"/>
  <c r="G28" i="5"/>
  <c r="I28" i="5" s="1"/>
  <c r="F28" i="5"/>
  <c r="E28" i="5"/>
  <c r="D28" i="5"/>
  <c r="B28" i="5"/>
  <c r="M27" i="5"/>
  <c r="L27" i="5"/>
  <c r="K27" i="5"/>
  <c r="I27" i="5"/>
  <c r="J40" i="5" s="1"/>
  <c r="H27" i="5"/>
  <c r="G27" i="5"/>
  <c r="F27" i="5"/>
  <c r="E27" i="5"/>
  <c r="D27" i="5"/>
  <c r="B27" i="5"/>
  <c r="B17" i="5"/>
  <c r="B10" i="5"/>
  <c r="P120" i="4"/>
  <c r="N98" i="4"/>
  <c r="N94" i="4"/>
  <c r="N90" i="4"/>
  <c r="N68" i="4"/>
  <c r="N63" i="4"/>
  <c r="N59" i="4"/>
  <c r="N55" i="4"/>
  <c r="N21" i="4"/>
  <c r="N17" i="4"/>
  <c r="N13" i="4"/>
  <c r="P62" i="3"/>
  <c r="P41" i="2"/>
  <c r="E15" i="6" l="1"/>
  <c r="AG92" i="14"/>
  <c r="N2" i="14"/>
  <c r="O2" i="14" s="1"/>
  <c r="O10" i="14"/>
  <c r="AI18" i="14"/>
  <c r="AE19" i="14"/>
  <c r="O21" i="14"/>
  <c r="AE21" i="14"/>
  <c r="AE22" i="14"/>
  <c r="AH24" i="14"/>
  <c r="AF25" i="14"/>
  <c r="AE26" i="14"/>
  <c r="AD27" i="14"/>
  <c r="AI27" i="14"/>
  <c r="AH28" i="14"/>
  <c r="AF29" i="14"/>
  <c r="AE30" i="14"/>
  <c r="AD31" i="14"/>
  <c r="AI31" i="14"/>
  <c r="AH32" i="14"/>
  <c r="AF33" i="14"/>
  <c r="AE34" i="14"/>
  <c r="AD35" i="14"/>
  <c r="AH36" i="14"/>
  <c r="AH37" i="14"/>
  <c r="AD40" i="14"/>
  <c r="AH41" i="14"/>
  <c r="AH43" i="14"/>
  <c r="AD46" i="14"/>
  <c r="AH47" i="14"/>
  <c r="AD50" i="14"/>
  <c r="AD52" i="14"/>
  <c r="AH53" i="14"/>
  <c r="AD56" i="14"/>
  <c r="AD58" i="14"/>
  <c r="AD60" i="14"/>
  <c r="AD62" i="14"/>
  <c r="AH63" i="14"/>
  <c r="AE75" i="14"/>
  <c r="AG76" i="14"/>
  <c r="AE83" i="14"/>
  <c r="AG84" i="14"/>
  <c r="AE94" i="14"/>
  <c r="AE92" i="14"/>
  <c r="AE90" i="14"/>
  <c r="AE88" i="14"/>
  <c r="AE86" i="14"/>
  <c r="AE84" i="14"/>
  <c r="AE82" i="14"/>
  <c r="AE80" i="14"/>
  <c r="AE78" i="14"/>
  <c r="AE76" i="14"/>
  <c r="AE74" i="14"/>
  <c r="AE72" i="14"/>
  <c r="AE71" i="14"/>
  <c r="AE70" i="14"/>
  <c r="AE69" i="14"/>
  <c r="AE68"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38" i="14"/>
  <c r="AE37" i="14"/>
  <c r="O95" i="14"/>
  <c r="O93" i="14"/>
  <c r="O91" i="14"/>
  <c r="O89" i="14"/>
  <c r="O87" i="14"/>
  <c r="O85" i="14"/>
  <c r="O83" i="14"/>
  <c r="O81" i="14"/>
  <c r="O79" i="14"/>
  <c r="O77" i="14"/>
  <c r="O75"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31" i="14"/>
  <c r="O30" i="14"/>
  <c r="O29" i="14"/>
  <c r="O28" i="14"/>
  <c r="O27" i="14"/>
  <c r="O26" i="14"/>
  <c r="O25" i="14"/>
  <c r="O23" i="14"/>
  <c r="O19" i="14"/>
  <c r="O17" i="14"/>
  <c r="O16" i="14"/>
  <c r="O12" i="14"/>
  <c r="O8" i="14"/>
  <c r="O4" i="14"/>
  <c r="O97" i="14"/>
  <c r="O94" i="14"/>
  <c r="O92" i="14"/>
  <c r="O90" i="14"/>
  <c r="O88" i="14"/>
  <c r="O86" i="14"/>
  <c r="O84" i="14"/>
  <c r="O82" i="14"/>
  <c r="O80" i="14"/>
  <c r="O78" i="14"/>
  <c r="O76" i="14"/>
  <c r="O74" i="14"/>
  <c r="O5" i="14"/>
  <c r="O11" i="14"/>
  <c r="AF94" i="14"/>
  <c r="AF92" i="14"/>
  <c r="AF90" i="14"/>
  <c r="AF88" i="14"/>
  <c r="AF86" i="14"/>
  <c r="AF84" i="14"/>
  <c r="AF82" i="14"/>
  <c r="AF80" i="14"/>
  <c r="AF78" i="14"/>
  <c r="AF76" i="14"/>
  <c r="AF74"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AG42" i="14"/>
  <c r="AG41" i="14"/>
  <c r="AG40" i="14"/>
  <c r="AG39" i="14"/>
  <c r="AG38" i="14"/>
  <c r="AG37" i="14"/>
  <c r="AG36" i="14"/>
  <c r="AG35" i="14"/>
  <c r="AG34" i="14"/>
  <c r="AG33" i="14"/>
  <c r="AG32" i="14"/>
  <c r="AG31" i="14"/>
  <c r="AG30" i="14"/>
  <c r="AG29" i="14"/>
  <c r="AG28" i="14"/>
  <c r="AG27" i="14"/>
  <c r="AG26" i="14"/>
  <c r="AG25" i="14"/>
  <c r="AG24" i="14"/>
  <c r="AF23" i="14"/>
  <c r="AG22" i="14"/>
  <c r="AF21" i="14"/>
  <c r="AG18" i="14"/>
  <c r="AG93" i="14"/>
  <c r="AG91" i="14"/>
  <c r="AG89" i="14"/>
  <c r="AG87" i="14"/>
  <c r="AG85" i="14"/>
  <c r="AG83" i="14"/>
  <c r="AG81" i="14"/>
  <c r="AG79" i="14"/>
  <c r="AG77" i="14"/>
  <c r="AG75" i="14"/>
  <c r="AG73" i="14"/>
  <c r="AF72" i="14"/>
  <c r="AF71" i="14"/>
  <c r="AF70" i="14"/>
  <c r="AF69" i="14"/>
  <c r="AF68" i="14"/>
  <c r="AF67" i="14"/>
  <c r="AF66" i="14"/>
  <c r="AF65" i="14"/>
  <c r="AF93" i="14"/>
  <c r="AF91" i="14"/>
  <c r="AF89" i="14"/>
  <c r="AF87" i="14"/>
  <c r="AF85" i="14"/>
  <c r="AF83" i="14"/>
  <c r="AF81" i="14"/>
  <c r="AF79" i="14"/>
  <c r="AF77" i="14"/>
  <c r="AF75" i="14"/>
  <c r="AF73" i="14"/>
  <c r="AD18" i="14"/>
  <c r="AD20" i="14"/>
  <c r="AH23" i="14"/>
  <c r="AI35" i="14"/>
  <c r="AD38" i="14"/>
  <c r="AH39" i="14"/>
  <c r="AD42" i="14"/>
  <c r="AD44" i="14"/>
  <c r="AH45" i="14"/>
  <c r="AD48" i="14"/>
  <c r="AH49" i="14"/>
  <c r="AH51" i="14"/>
  <c r="AD54" i="14"/>
  <c r="AH55" i="14"/>
  <c r="AH57" i="14"/>
  <c r="AH59" i="14"/>
  <c r="AH61" i="14"/>
  <c r="AD64" i="14"/>
  <c r="K2" i="14"/>
  <c r="L96" i="14" s="1"/>
  <c r="M96" i="14" s="1"/>
  <c r="O9" i="14"/>
  <c r="O14" i="14"/>
  <c r="O15" i="14"/>
  <c r="AH94" i="14"/>
  <c r="AH93" i="14"/>
  <c r="AH92" i="14"/>
  <c r="AH91" i="14"/>
  <c r="AH90" i="14"/>
  <c r="AH89" i="14"/>
  <c r="AH88" i="14"/>
  <c r="AH87" i="14"/>
  <c r="AH86" i="14"/>
  <c r="AH85" i="14"/>
  <c r="AH84" i="14"/>
  <c r="AH83" i="14"/>
  <c r="AH82" i="14"/>
  <c r="AH81" i="14"/>
  <c r="AH80" i="14"/>
  <c r="AH79" i="14"/>
  <c r="AH78" i="14"/>
  <c r="AH77" i="14"/>
  <c r="AH76" i="14"/>
  <c r="AH75" i="14"/>
  <c r="AH74" i="14"/>
  <c r="AH73" i="14"/>
  <c r="AI93" i="14"/>
  <c r="AI91" i="14"/>
  <c r="AI89" i="14"/>
  <c r="AI87" i="14"/>
  <c r="AI85" i="14"/>
  <c r="AI83" i="14"/>
  <c r="AI81" i="14"/>
  <c r="AI79" i="14"/>
  <c r="AI77" i="14"/>
  <c r="AI75" i="14"/>
  <c r="AI73" i="14"/>
  <c r="AI20" i="14"/>
  <c r="AH19" i="14"/>
  <c r="AA98" i="14"/>
  <c r="AI94" i="14"/>
  <c r="AI92" i="14"/>
  <c r="AI90" i="14"/>
  <c r="AI88" i="14"/>
  <c r="AI86" i="14"/>
  <c r="AI84" i="14"/>
  <c r="AI82" i="14"/>
  <c r="AI80" i="14"/>
  <c r="AI78" i="14"/>
  <c r="AI76" i="14"/>
  <c r="AI74" i="14"/>
  <c r="AI72" i="14"/>
  <c r="AI71" i="14"/>
  <c r="AI70" i="14"/>
  <c r="AI69"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O18" i="14"/>
  <c r="AE18" i="14"/>
  <c r="AF19" i="14"/>
  <c r="O20" i="14"/>
  <c r="AF20" i="14"/>
  <c r="AG21" i="14"/>
  <c r="AF22" i="14"/>
  <c r="AD23" i="14"/>
  <c r="AI23" i="14"/>
  <c r="AD24" i="14"/>
  <c r="AI24" i="14"/>
  <c r="AH25" i="14"/>
  <c r="AF26" i="14"/>
  <c r="AE27" i="14"/>
  <c r="AD28" i="14"/>
  <c r="AI28" i="14"/>
  <c r="AH29" i="14"/>
  <c r="AF30" i="14"/>
  <c r="AE31" i="14"/>
  <c r="AD32" i="14"/>
  <c r="AI32" i="14"/>
  <c r="AH33" i="14"/>
  <c r="L34" i="14"/>
  <c r="AF34" i="14"/>
  <c r="AE35" i="14"/>
  <c r="AD36" i="14"/>
  <c r="AI36" i="14"/>
  <c r="AF38" i="14"/>
  <c r="AF40" i="14"/>
  <c r="AF42" i="14"/>
  <c r="AF44" i="14"/>
  <c r="AF46" i="14"/>
  <c r="AF48" i="14"/>
  <c r="AF50" i="14"/>
  <c r="AF52" i="14"/>
  <c r="AF54" i="14"/>
  <c r="AF56" i="14"/>
  <c r="AF58" i="14"/>
  <c r="AF60" i="14"/>
  <c r="AF62" i="14"/>
  <c r="AF64" i="14"/>
  <c r="AD65" i="14"/>
  <c r="AD66" i="14"/>
  <c r="AD67" i="14"/>
  <c r="AD68" i="14"/>
  <c r="AD69" i="14"/>
  <c r="AD70" i="14"/>
  <c r="AD71" i="14"/>
  <c r="AD72" i="14"/>
  <c r="AE73" i="14"/>
  <c r="AG74" i="14"/>
  <c r="AE81" i="14"/>
  <c r="AG82" i="14"/>
  <c r="AE89" i="14"/>
  <c r="AG90" i="14"/>
  <c r="O96" i="14"/>
  <c r="O3" i="14"/>
  <c r="O13" i="14"/>
  <c r="AF18" i="14"/>
  <c r="AG19" i="14"/>
  <c r="AG20" i="14"/>
  <c r="AH21" i="14"/>
  <c r="AH22" i="14"/>
  <c r="L23" i="14"/>
  <c r="M23" i="14" s="1"/>
  <c r="AE23" i="14"/>
  <c r="O24" i="14"/>
  <c r="AE24" i="14"/>
  <c r="AD25" i="14"/>
  <c r="AI25" i="14"/>
  <c r="AH26" i="14"/>
  <c r="L27" i="14"/>
  <c r="M27" i="14" s="1"/>
  <c r="AF27" i="14"/>
  <c r="AE28" i="14"/>
  <c r="AD29" i="14"/>
  <c r="AI29" i="14"/>
  <c r="AH30" i="14"/>
  <c r="AF31" i="14"/>
  <c r="AE32" i="14"/>
  <c r="AD33" i="14"/>
  <c r="AI33" i="14"/>
  <c r="M34" i="14"/>
  <c r="AH34" i="14"/>
  <c r="AF35" i="14"/>
  <c r="AE36" i="14"/>
  <c r="AD37" i="14"/>
  <c r="AH38" i="14"/>
  <c r="AD39" i="14"/>
  <c r="AH40" i="14"/>
  <c r="AD41" i="14"/>
  <c r="AH42" i="14"/>
  <c r="AD43" i="14"/>
  <c r="AH44" i="14"/>
  <c r="AD45" i="14"/>
  <c r="AH46" i="14"/>
  <c r="AD47" i="14"/>
  <c r="AH48" i="14"/>
  <c r="AD49" i="14"/>
  <c r="AH50" i="14"/>
  <c r="AD51" i="14"/>
  <c r="AH52" i="14"/>
  <c r="AD53" i="14"/>
  <c r="AH54" i="14"/>
  <c r="AD55" i="14"/>
  <c r="AH56" i="14"/>
  <c r="AD57" i="14"/>
  <c r="AH58" i="14"/>
  <c r="AD59" i="14"/>
  <c r="AH60" i="14"/>
  <c r="AD61" i="14"/>
  <c r="AH62" i="14"/>
  <c r="AD63" i="14"/>
  <c r="AH64" i="14"/>
  <c r="AH65" i="14"/>
  <c r="AH66" i="14"/>
  <c r="AH67" i="14"/>
  <c r="AH68" i="14"/>
  <c r="AH69" i="14"/>
  <c r="AH70" i="14"/>
  <c r="AH71" i="14"/>
  <c r="AH72" i="14"/>
  <c r="AE79" i="14"/>
  <c r="AG80" i="14"/>
  <c r="AE87" i="14"/>
  <c r="AG88" i="14"/>
  <c r="O6" i="14"/>
  <c r="O7" i="14"/>
  <c r="AH18" i="14"/>
  <c r="AI19" i="14"/>
  <c r="L20" i="14"/>
  <c r="M20" i="14" s="1"/>
  <c r="AH20" i="14"/>
  <c r="AD21" i="14"/>
  <c r="AI21" i="14"/>
  <c r="AD22" i="14"/>
  <c r="AI22" i="14"/>
  <c r="AG23" i="14"/>
  <c r="AF24" i="14"/>
  <c r="AE25" i="14"/>
  <c r="AD26" i="14"/>
  <c r="AI26" i="14"/>
  <c r="AH27" i="14"/>
  <c r="AF28" i="14"/>
  <c r="AE29" i="14"/>
  <c r="AD30" i="14"/>
  <c r="AI30" i="14"/>
  <c r="AH31" i="14"/>
  <c r="L32" i="14"/>
  <c r="M32" i="14" s="1"/>
  <c r="AF32" i="14"/>
  <c r="AE33" i="14"/>
  <c r="AD34" i="14"/>
  <c r="AI34" i="14"/>
  <c r="AH35" i="14"/>
  <c r="AF36" i="14"/>
  <c r="AF37" i="14"/>
  <c r="AF39" i="14"/>
  <c r="AF41" i="14"/>
  <c r="AF43" i="14"/>
  <c r="AF45" i="14"/>
  <c r="AF47" i="14"/>
  <c r="AF49" i="14"/>
  <c r="AF51" i="14"/>
  <c r="AF53" i="14"/>
  <c r="AF55" i="14"/>
  <c r="AF57" i="14"/>
  <c r="AF59" i="14"/>
  <c r="AF61" i="14"/>
  <c r="AF63" i="14"/>
  <c r="AE77" i="14"/>
  <c r="AG78" i="14"/>
  <c r="AE85" i="14"/>
  <c r="AG86" i="14"/>
  <c r="AE93" i="14"/>
  <c r="AG94" i="14"/>
  <c r="AD94" i="14"/>
  <c r="AD93" i="14"/>
  <c r="AD92" i="14"/>
  <c r="AD91" i="14"/>
  <c r="AD90" i="14"/>
  <c r="AD89" i="14"/>
  <c r="AD88" i="14"/>
  <c r="AD87" i="14"/>
  <c r="AD86" i="14"/>
  <c r="AD85" i="14"/>
  <c r="AD84" i="14"/>
  <c r="AD83" i="14"/>
  <c r="AD82" i="14"/>
  <c r="AD81" i="14"/>
  <c r="AD80" i="14"/>
  <c r="AD79" i="14"/>
  <c r="AD78" i="14"/>
  <c r="AD77" i="14"/>
  <c r="AD76" i="14"/>
  <c r="AD75" i="14"/>
  <c r="AD74" i="14"/>
  <c r="AD73" i="14"/>
  <c r="AD19" i="14"/>
  <c r="AE20" i="14"/>
  <c r="H48" i="11"/>
  <c r="H42" i="11"/>
  <c r="H38" i="11"/>
  <c r="H32" i="11"/>
  <c r="H26" i="11"/>
  <c r="H22" i="11"/>
  <c r="H16" i="11"/>
  <c r="H47" i="11"/>
  <c r="H41" i="11"/>
  <c r="H35" i="11"/>
  <c r="H31" i="11"/>
  <c r="H25" i="11"/>
  <c r="H21" i="11"/>
  <c r="H15" i="11"/>
  <c r="H44" i="11"/>
  <c r="H40" i="11"/>
  <c r="H34" i="11"/>
  <c r="H28" i="11"/>
  <c r="H24" i="11"/>
  <c r="H18" i="11"/>
  <c r="H14" i="11"/>
  <c r="H49" i="11"/>
  <c r="J49" i="11" s="1"/>
  <c r="H43" i="11"/>
  <c r="H39" i="11"/>
  <c r="H33" i="11"/>
  <c r="H27" i="11"/>
  <c r="H23" i="11"/>
  <c r="H17" i="11"/>
  <c r="E51" i="11"/>
  <c r="H14" i="10"/>
  <c r="I19" i="10"/>
  <c r="H15" i="10"/>
  <c r="H16" i="10"/>
  <c r="H17" i="10"/>
  <c r="H13" i="10"/>
  <c r="E19" i="10"/>
  <c r="I13" i="10"/>
  <c r="E12" i="6"/>
  <c r="F12" i="6"/>
  <c r="E9" i="6"/>
  <c r="F9" i="6"/>
  <c r="E13" i="6"/>
  <c r="F13" i="6"/>
  <c r="E10" i="6"/>
  <c r="F10" i="6"/>
  <c r="E14" i="6"/>
  <c r="F14" i="6"/>
  <c r="E11" i="6"/>
  <c r="F11" i="6"/>
  <c r="F804" i="6"/>
  <c r="F802" i="6"/>
  <c r="F800" i="6"/>
  <c r="E804" i="6"/>
  <c r="E802" i="6"/>
  <c r="E800" i="6"/>
  <c r="F798" i="6"/>
  <c r="F797" i="6"/>
  <c r="F796" i="6"/>
  <c r="F795" i="6"/>
  <c r="F803" i="6"/>
  <c r="E803" i="6"/>
  <c r="E801" i="6"/>
  <c r="F799" i="6"/>
  <c r="E797" i="6"/>
  <c r="E795" i="6"/>
  <c r="E799" i="6"/>
  <c r="F794" i="6"/>
  <c r="F793" i="6"/>
  <c r="F792" i="6"/>
  <c r="F791" i="6"/>
  <c r="F790" i="6"/>
  <c r="F789" i="6"/>
  <c r="F788" i="6"/>
  <c r="F787" i="6"/>
  <c r="F786" i="6"/>
  <c r="F785" i="6"/>
  <c r="E794" i="6"/>
  <c r="E792" i="6"/>
  <c r="E790" i="6"/>
  <c r="E788" i="6"/>
  <c r="E786" i="6"/>
  <c r="F784" i="6"/>
  <c r="F783" i="6"/>
  <c r="F782" i="6"/>
  <c r="F781" i="6"/>
  <c r="F780" i="6"/>
  <c r="F779" i="6"/>
  <c r="F778" i="6"/>
  <c r="F777" i="6"/>
  <c r="F776" i="6"/>
  <c r="F775" i="6"/>
  <c r="F774" i="6"/>
  <c r="F773" i="6"/>
  <c r="F772" i="6"/>
  <c r="F771" i="6"/>
  <c r="F770" i="6"/>
  <c r="F769" i="6"/>
  <c r="F768" i="6"/>
  <c r="F767" i="6"/>
  <c r="F766" i="6"/>
  <c r="F765" i="6"/>
  <c r="F764" i="6"/>
  <c r="E796" i="6"/>
  <c r="E791" i="6"/>
  <c r="E784" i="6"/>
  <c r="E780" i="6"/>
  <c r="E778" i="6"/>
  <c r="E776" i="6"/>
  <c r="E774" i="6"/>
  <c r="E772" i="6"/>
  <c r="E770" i="6"/>
  <c r="E768" i="6"/>
  <c r="E766" i="6"/>
  <c r="E764" i="6"/>
  <c r="E763" i="6"/>
  <c r="E762" i="6"/>
  <c r="E761" i="6"/>
  <c r="E760" i="6"/>
  <c r="E759" i="6"/>
  <c r="E793" i="6"/>
  <c r="E785" i="6"/>
  <c r="E783" i="6"/>
  <c r="E798" i="6"/>
  <c r="E787" i="6"/>
  <c r="E782" i="6"/>
  <c r="E779" i="6"/>
  <c r="E777" i="6"/>
  <c r="E775" i="6"/>
  <c r="E773" i="6"/>
  <c r="E771" i="6"/>
  <c r="E769" i="6"/>
  <c r="E789" i="6"/>
  <c r="E767" i="6"/>
  <c r="F763" i="6"/>
  <c r="F762" i="6"/>
  <c r="F761" i="6"/>
  <c r="F760" i="6"/>
  <c r="F759" i="6"/>
  <c r="E757" i="6"/>
  <c r="E755" i="6"/>
  <c r="E753" i="6"/>
  <c r="E751" i="6"/>
  <c r="E749" i="6"/>
  <c r="E747" i="6"/>
  <c r="E745" i="6"/>
  <c r="E765" i="6"/>
  <c r="F758" i="6"/>
  <c r="F756" i="6"/>
  <c r="F754" i="6"/>
  <c r="F752" i="6"/>
  <c r="F801" i="6"/>
  <c r="E781" i="6"/>
  <c r="E758" i="6"/>
  <c r="E756" i="6"/>
  <c r="E754" i="6"/>
  <c r="E752" i="6"/>
  <c r="E750" i="6"/>
  <c r="E748" i="6"/>
  <c r="E746" i="6"/>
  <c r="E744" i="6"/>
  <c r="F757" i="6"/>
  <c r="F755" i="6"/>
  <c r="F753" i="6"/>
  <c r="F748" i="6"/>
  <c r="F744" i="6"/>
  <c r="E742" i="6"/>
  <c r="E740" i="6"/>
  <c r="E738" i="6"/>
  <c r="E736" i="6"/>
  <c r="E734" i="6"/>
  <c r="E732" i="6"/>
  <c r="E730" i="6"/>
  <c r="E728" i="6"/>
  <c r="E726" i="6"/>
  <c r="E724" i="6"/>
  <c r="E722" i="6"/>
  <c r="F751" i="6"/>
  <c r="F747" i="6"/>
  <c r="F743" i="6"/>
  <c r="F741" i="6"/>
  <c r="F739" i="6"/>
  <c r="F737" i="6"/>
  <c r="F735" i="6"/>
  <c r="F733" i="6"/>
  <c r="F731" i="6"/>
  <c r="F729" i="6"/>
  <c r="F727" i="6"/>
  <c r="F725" i="6"/>
  <c r="F723"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750" i="6"/>
  <c r="F746" i="6"/>
  <c r="E743" i="6"/>
  <c r="E741" i="6"/>
  <c r="E739" i="6"/>
  <c r="E737" i="6"/>
  <c r="E735" i="6"/>
  <c r="E733" i="6"/>
  <c r="E731" i="6"/>
  <c r="E729" i="6"/>
  <c r="E727" i="6"/>
  <c r="E725" i="6"/>
  <c r="E723" i="6"/>
  <c r="E721" i="6"/>
  <c r="E720" i="6"/>
  <c r="E719" i="6"/>
  <c r="E718" i="6"/>
  <c r="E717" i="6"/>
  <c r="E716" i="6"/>
  <c r="E715" i="6"/>
  <c r="E714" i="6"/>
  <c r="E713" i="6"/>
  <c r="E712" i="6"/>
  <c r="E711" i="6"/>
  <c r="E710" i="6"/>
  <c r="E709" i="6"/>
  <c r="E708" i="6"/>
  <c r="E707" i="6"/>
  <c r="E706" i="6"/>
  <c r="E705" i="6"/>
  <c r="E704" i="6"/>
  <c r="E703" i="6"/>
  <c r="E702" i="6"/>
  <c r="F749" i="6"/>
  <c r="E701" i="6"/>
  <c r="E699" i="6"/>
  <c r="E697" i="6"/>
  <c r="E695" i="6"/>
  <c r="E693" i="6"/>
  <c r="E691" i="6"/>
  <c r="E689" i="6"/>
  <c r="E687" i="6"/>
  <c r="E685" i="6"/>
  <c r="E683" i="6"/>
  <c r="E681" i="6"/>
  <c r="F745" i="6"/>
  <c r="F742" i="6"/>
  <c r="F740" i="6"/>
  <c r="F738" i="6"/>
  <c r="F736" i="6"/>
  <c r="F734" i="6"/>
  <c r="F732" i="6"/>
  <c r="F730" i="6"/>
  <c r="F728" i="6"/>
  <c r="F726" i="6"/>
  <c r="F724" i="6"/>
  <c r="F722" i="6"/>
  <c r="E678" i="6"/>
  <c r="E674" i="6"/>
  <c r="E670" i="6"/>
  <c r="E668" i="6"/>
  <c r="E666" i="6"/>
  <c r="E664" i="6"/>
  <c r="E662" i="6"/>
  <c r="E660" i="6"/>
  <c r="E658" i="6"/>
  <c r="E656" i="6"/>
  <c r="E654" i="6"/>
  <c r="E652" i="6"/>
  <c r="E650" i="6"/>
  <c r="E648" i="6"/>
  <c r="E646" i="6"/>
  <c r="E644" i="6"/>
  <c r="E642" i="6"/>
  <c r="E640" i="6"/>
  <c r="E638" i="6"/>
  <c r="E636" i="6"/>
  <c r="E634" i="6"/>
  <c r="E632" i="6"/>
  <c r="E630" i="6"/>
  <c r="E628" i="6"/>
  <c r="E677" i="6"/>
  <c r="E673" i="6"/>
  <c r="E616" i="6"/>
  <c r="E700" i="6"/>
  <c r="E698" i="6"/>
  <c r="E696" i="6"/>
  <c r="E694" i="6"/>
  <c r="E692" i="6"/>
  <c r="E690" i="6"/>
  <c r="E688" i="6"/>
  <c r="E686" i="6"/>
  <c r="E684" i="6"/>
  <c r="E682" i="6"/>
  <c r="E680" i="6"/>
  <c r="E676" i="6"/>
  <c r="E672" i="6"/>
  <c r="E669" i="6"/>
  <c r="E667" i="6"/>
  <c r="E665" i="6"/>
  <c r="E663" i="6"/>
  <c r="E661" i="6"/>
  <c r="E659" i="6"/>
  <c r="E657" i="6"/>
  <c r="E655" i="6"/>
  <c r="E653" i="6"/>
  <c r="E651" i="6"/>
  <c r="E649" i="6"/>
  <c r="E647" i="6"/>
  <c r="E645" i="6"/>
  <c r="E643" i="6"/>
  <c r="E641" i="6"/>
  <c r="E639" i="6"/>
  <c r="E637" i="6"/>
  <c r="E635" i="6"/>
  <c r="E633" i="6"/>
  <c r="E631" i="6"/>
  <c r="E629" i="6"/>
  <c r="E627" i="6"/>
  <c r="E625" i="6"/>
  <c r="E623" i="6"/>
  <c r="E621" i="6"/>
  <c r="E619" i="6"/>
  <c r="E617" i="6"/>
  <c r="E679" i="6"/>
  <c r="E675" i="6"/>
  <c r="E671" i="6"/>
  <c r="E624" i="6"/>
  <c r="E615" i="6"/>
  <c r="E613" i="6"/>
  <c r="E611" i="6"/>
  <c r="E609" i="6"/>
  <c r="E608" i="6"/>
  <c r="E607" i="6"/>
  <c r="E606" i="6"/>
  <c r="E605" i="6"/>
  <c r="E604" i="6"/>
  <c r="E603" i="6"/>
  <c r="E602" i="6"/>
  <c r="E601" i="6"/>
  <c r="E600" i="6"/>
  <c r="E599" i="6"/>
  <c r="E598" i="6"/>
  <c r="E597" i="6"/>
  <c r="E596" i="6"/>
  <c r="E595" i="6"/>
  <c r="E594" i="6"/>
  <c r="E593" i="6"/>
  <c r="E592" i="6"/>
  <c r="E591" i="6"/>
  <c r="E590" i="6"/>
  <c r="E626" i="6"/>
  <c r="E618" i="6"/>
  <c r="F614" i="6"/>
  <c r="F612" i="6"/>
  <c r="F610" i="6"/>
  <c r="E622" i="6"/>
  <c r="E614" i="6"/>
  <c r="F613" i="6"/>
  <c r="E589" i="6"/>
  <c r="E587" i="6"/>
  <c r="E585" i="6"/>
  <c r="E583" i="6"/>
  <c r="E581" i="6"/>
  <c r="E579" i="6"/>
  <c r="E577" i="6"/>
  <c r="E575" i="6"/>
  <c r="E573" i="6"/>
  <c r="E571" i="6"/>
  <c r="E569" i="6"/>
  <c r="E567" i="6"/>
  <c r="E565" i="6"/>
  <c r="E563" i="6"/>
  <c r="E561" i="6"/>
  <c r="E559" i="6"/>
  <c r="E557" i="6"/>
  <c r="E555" i="6"/>
  <c r="E553" i="6"/>
  <c r="E551" i="6"/>
  <c r="E549" i="6"/>
  <c r="E547" i="6"/>
  <c r="E545" i="6"/>
  <c r="E543" i="6"/>
  <c r="E541" i="6"/>
  <c r="E539" i="6"/>
  <c r="E537" i="6"/>
  <c r="E535" i="6"/>
  <c r="E533" i="6"/>
  <c r="E531" i="6"/>
  <c r="E529" i="6"/>
  <c r="E527" i="6"/>
  <c r="E525" i="6"/>
  <c r="E620" i="6"/>
  <c r="E612" i="6"/>
  <c r="F611" i="6"/>
  <c r="F588" i="6"/>
  <c r="F586" i="6"/>
  <c r="F584" i="6"/>
  <c r="F582" i="6"/>
  <c r="F580" i="6"/>
  <c r="F578" i="6"/>
  <c r="F576" i="6"/>
  <c r="F574" i="6"/>
  <c r="F572" i="6"/>
  <c r="F570" i="6"/>
  <c r="F568" i="6"/>
  <c r="F566" i="6"/>
  <c r="F564" i="6"/>
  <c r="F562" i="6"/>
  <c r="F560" i="6"/>
  <c r="F558" i="6"/>
  <c r="F556" i="6"/>
  <c r="F554" i="6"/>
  <c r="F552" i="6"/>
  <c r="F550" i="6"/>
  <c r="F548" i="6"/>
  <c r="F546" i="6"/>
  <c r="F544" i="6"/>
  <c r="F542" i="6"/>
  <c r="F540" i="6"/>
  <c r="F538" i="6"/>
  <c r="F536" i="6"/>
  <c r="F534" i="6"/>
  <c r="F532" i="6"/>
  <c r="F530" i="6"/>
  <c r="F528" i="6"/>
  <c r="F526" i="6"/>
  <c r="F524" i="6"/>
  <c r="F522" i="6"/>
  <c r="E610" i="6"/>
  <c r="F609" i="6"/>
  <c r="F608" i="6"/>
  <c r="F607" i="6"/>
  <c r="F606" i="6"/>
  <c r="F605" i="6"/>
  <c r="F604" i="6"/>
  <c r="F603" i="6"/>
  <c r="F602" i="6"/>
  <c r="F601" i="6"/>
  <c r="F600" i="6"/>
  <c r="F599" i="6"/>
  <c r="F598" i="6"/>
  <c r="F597" i="6"/>
  <c r="F596" i="6"/>
  <c r="F595" i="6"/>
  <c r="F594" i="6"/>
  <c r="F593" i="6"/>
  <c r="F592" i="6"/>
  <c r="F591" i="6"/>
  <c r="F590" i="6"/>
  <c r="E588" i="6"/>
  <c r="F616" i="6"/>
  <c r="F615" i="6"/>
  <c r="F585" i="6"/>
  <c r="E580" i="6"/>
  <c r="F577" i="6"/>
  <c r="F575" i="6"/>
  <c r="E568" i="6"/>
  <c r="F567" i="6"/>
  <c r="E560" i="6"/>
  <c r="F559" i="6"/>
  <c r="E552" i="6"/>
  <c r="F551" i="6"/>
  <c r="E544" i="6"/>
  <c r="F543" i="6"/>
  <c r="E536" i="6"/>
  <c r="F535" i="6"/>
  <c r="E528" i="6"/>
  <c r="F527" i="6"/>
  <c r="F523" i="6"/>
  <c r="F521" i="6"/>
  <c r="F519" i="6"/>
  <c r="F517" i="6"/>
  <c r="F515" i="6"/>
  <c r="F513" i="6"/>
  <c r="F511" i="6"/>
  <c r="F509" i="6"/>
  <c r="F507" i="6"/>
  <c r="F505" i="6"/>
  <c r="F503" i="6"/>
  <c r="F501" i="6"/>
  <c r="F499" i="6"/>
  <c r="F497" i="6"/>
  <c r="F495" i="6"/>
  <c r="F493" i="6"/>
  <c r="F491" i="6"/>
  <c r="F489" i="6"/>
  <c r="F487" i="6"/>
  <c r="F485" i="6"/>
  <c r="F483" i="6"/>
  <c r="F481" i="6"/>
  <c r="F479" i="6"/>
  <c r="F477" i="6"/>
  <c r="F475" i="6"/>
  <c r="F473" i="6"/>
  <c r="F471" i="6"/>
  <c r="F469" i="6"/>
  <c r="F467" i="6"/>
  <c r="F465" i="6"/>
  <c r="F463" i="6"/>
  <c r="F461" i="6"/>
  <c r="F459" i="6"/>
  <c r="F457" i="6"/>
  <c r="F455" i="6"/>
  <c r="F453" i="6"/>
  <c r="F451" i="6"/>
  <c r="F589" i="6"/>
  <c r="E582" i="6"/>
  <c r="F579" i="6"/>
  <c r="E574" i="6"/>
  <c r="F573" i="6"/>
  <c r="E566" i="6"/>
  <c r="F565" i="6"/>
  <c r="E558" i="6"/>
  <c r="F557" i="6"/>
  <c r="E550" i="6"/>
  <c r="F549" i="6"/>
  <c r="E542" i="6"/>
  <c r="F541" i="6"/>
  <c r="E534" i="6"/>
  <c r="F533" i="6"/>
  <c r="E526" i="6"/>
  <c r="F525" i="6"/>
  <c r="E523" i="6"/>
  <c r="E521" i="6"/>
  <c r="E519" i="6"/>
  <c r="E517" i="6"/>
  <c r="E515" i="6"/>
  <c r="E513" i="6"/>
  <c r="E511" i="6"/>
  <c r="E509" i="6"/>
  <c r="E507" i="6"/>
  <c r="E505" i="6"/>
  <c r="E503" i="6"/>
  <c r="E501" i="6"/>
  <c r="E499" i="6"/>
  <c r="E497" i="6"/>
  <c r="E495" i="6"/>
  <c r="E493" i="6"/>
  <c r="E491" i="6"/>
  <c r="E489" i="6"/>
  <c r="E487" i="6"/>
  <c r="E485" i="6"/>
  <c r="E483" i="6"/>
  <c r="E481" i="6"/>
  <c r="E479" i="6"/>
  <c r="E477" i="6"/>
  <c r="E475" i="6"/>
  <c r="E473" i="6"/>
  <c r="E471" i="6"/>
  <c r="E469" i="6"/>
  <c r="E467" i="6"/>
  <c r="E465" i="6"/>
  <c r="E463" i="6"/>
  <c r="E461" i="6"/>
  <c r="E459" i="6"/>
  <c r="E457" i="6"/>
  <c r="E455" i="6"/>
  <c r="E453" i="6"/>
  <c r="E451" i="6"/>
  <c r="E449" i="6"/>
  <c r="E447" i="6"/>
  <c r="E445" i="6"/>
  <c r="E443" i="6"/>
  <c r="E441" i="6"/>
  <c r="E439" i="6"/>
  <c r="E437" i="6"/>
  <c r="E435" i="6"/>
  <c r="E433" i="6"/>
  <c r="E431" i="6"/>
  <c r="E429" i="6"/>
  <c r="E427" i="6"/>
  <c r="E425" i="6"/>
  <c r="E423" i="6"/>
  <c r="E584" i="6"/>
  <c r="F581" i="6"/>
  <c r="E576" i="6"/>
  <c r="E572" i="6"/>
  <c r="F571" i="6"/>
  <c r="E564" i="6"/>
  <c r="F563" i="6"/>
  <c r="E556" i="6"/>
  <c r="F555" i="6"/>
  <c r="E548" i="6"/>
  <c r="F547" i="6"/>
  <c r="E540" i="6"/>
  <c r="F539" i="6"/>
  <c r="E532" i="6"/>
  <c r="F531" i="6"/>
  <c r="F520" i="6"/>
  <c r="F518" i="6"/>
  <c r="F516" i="6"/>
  <c r="F514" i="6"/>
  <c r="F512" i="6"/>
  <c r="F510" i="6"/>
  <c r="F508" i="6"/>
  <c r="F506" i="6"/>
  <c r="F504" i="6"/>
  <c r="F502" i="6"/>
  <c r="F500" i="6"/>
  <c r="F498" i="6"/>
  <c r="F496" i="6"/>
  <c r="F494" i="6"/>
  <c r="F492" i="6"/>
  <c r="F490" i="6"/>
  <c r="F488" i="6"/>
  <c r="F486" i="6"/>
  <c r="F484" i="6"/>
  <c r="F482" i="6"/>
  <c r="F480" i="6"/>
  <c r="F478" i="6"/>
  <c r="F476" i="6"/>
  <c r="F474" i="6"/>
  <c r="F472" i="6"/>
  <c r="F470" i="6"/>
  <c r="F468" i="6"/>
  <c r="F466" i="6"/>
  <c r="F464" i="6"/>
  <c r="F462" i="6"/>
  <c r="F460" i="6"/>
  <c r="F458" i="6"/>
  <c r="F456" i="6"/>
  <c r="F454" i="6"/>
  <c r="F452" i="6"/>
  <c r="F450" i="6"/>
  <c r="F448" i="6"/>
  <c r="F446" i="6"/>
  <c r="F444" i="6"/>
  <c r="F442" i="6"/>
  <c r="F440" i="6"/>
  <c r="F438" i="6"/>
  <c r="F436" i="6"/>
  <c r="F434" i="6"/>
  <c r="F432" i="6"/>
  <c r="F430" i="6"/>
  <c r="F428" i="6"/>
  <c r="F426" i="6"/>
  <c r="F424" i="6"/>
  <c r="F587" i="6"/>
  <c r="E586" i="6"/>
  <c r="F583" i="6"/>
  <c r="E578" i="6"/>
  <c r="E570" i="6"/>
  <c r="F569" i="6"/>
  <c r="E562" i="6"/>
  <c r="F561" i="6"/>
  <c r="E554" i="6"/>
  <c r="F553" i="6"/>
  <c r="E546" i="6"/>
  <c r="F545" i="6"/>
  <c r="E538" i="6"/>
  <c r="F537" i="6"/>
  <c r="E530" i="6"/>
  <c r="F529" i="6"/>
  <c r="E524" i="6"/>
  <c r="E522" i="6"/>
  <c r="E520" i="6"/>
  <c r="E518" i="6"/>
  <c r="E516" i="6"/>
  <c r="E514" i="6"/>
  <c r="E512" i="6"/>
  <c r="E510" i="6"/>
  <c r="E508" i="6"/>
  <c r="E506" i="6"/>
  <c r="E504" i="6"/>
  <c r="E502" i="6"/>
  <c r="E500" i="6"/>
  <c r="E498" i="6"/>
  <c r="E496" i="6"/>
  <c r="E494" i="6"/>
  <c r="E486" i="6"/>
  <c r="E474" i="6"/>
  <c r="E468" i="6"/>
  <c r="E460" i="6"/>
  <c r="E452" i="6"/>
  <c r="E448" i="6"/>
  <c r="F445" i="6"/>
  <c r="E440" i="6"/>
  <c r="F437" i="6"/>
  <c r="E432" i="6"/>
  <c r="F429" i="6"/>
  <c r="E424" i="6"/>
  <c r="F422" i="6"/>
  <c r="F421" i="6"/>
  <c r="F419" i="6"/>
  <c r="E492" i="6"/>
  <c r="E484" i="6"/>
  <c r="E480" i="6"/>
  <c r="E472" i="6"/>
  <c r="E466" i="6"/>
  <c r="E458" i="6"/>
  <c r="E450" i="6"/>
  <c r="F447" i="6"/>
  <c r="E442" i="6"/>
  <c r="F439" i="6"/>
  <c r="E434" i="6"/>
  <c r="F431" i="6"/>
  <c r="E426" i="6"/>
  <c r="E422" i="6"/>
  <c r="E421" i="6"/>
  <c r="E419" i="6"/>
  <c r="F417" i="6"/>
  <c r="F416" i="6"/>
  <c r="F415" i="6"/>
  <c r="F414" i="6"/>
  <c r="F413" i="6"/>
  <c r="F412" i="6"/>
  <c r="F411" i="6"/>
  <c r="F410" i="6"/>
  <c r="F409" i="6"/>
  <c r="F408" i="6"/>
  <c r="F407" i="6"/>
  <c r="F406" i="6"/>
  <c r="F405" i="6"/>
  <c r="F404" i="6"/>
  <c r="F403" i="6"/>
  <c r="F402" i="6"/>
  <c r="F401" i="6"/>
  <c r="E490" i="6"/>
  <c r="E482" i="6"/>
  <c r="E478" i="6"/>
  <c r="E470" i="6"/>
  <c r="E464" i="6"/>
  <c r="E456" i="6"/>
  <c r="F449" i="6"/>
  <c r="E444" i="6"/>
  <c r="F441" i="6"/>
  <c r="E436" i="6"/>
  <c r="F433" i="6"/>
  <c r="E428" i="6"/>
  <c r="F425" i="6"/>
  <c r="F420" i="6"/>
  <c r="F418" i="6"/>
  <c r="E417" i="6"/>
  <c r="E416" i="6"/>
  <c r="E488" i="6"/>
  <c r="E476" i="6"/>
  <c r="E462" i="6"/>
  <c r="E454" i="6"/>
  <c r="E446" i="6"/>
  <c r="F443" i="6"/>
  <c r="E438" i="6"/>
  <c r="F435" i="6"/>
  <c r="E430" i="6"/>
  <c r="F427" i="6"/>
  <c r="F423" i="6"/>
  <c r="E420" i="6"/>
  <c r="E418" i="6"/>
  <c r="E407" i="6"/>
  <c r="E405" i="6"/>
  <c r="E403" i="6"/>
  <c r="E401" i="6"/>
  <c r="E408" i="6"/>
  <c r="E406" i="6"/>
  <c r="E404" i="6"/>
  <c r="E402" i="6"/>
  <c r="F400" i="6"/>
  <c r="F399" i="6"/>
  <c r="F398" i="6"/>
  <c r="F397" i="6"/>
  <c r="F396" i="6"/>
  <c r="F395" i="6"/>
  <c r="F394" i="6"/>
  <c r="F393" i="6"/>
  <c r="F392" i="6"/>
  <c r="F391" i="6"/>
  <c r="F390" i="6"/>
  <c r="F389" i="6"/>
  <c r="F388" i="6"/>
  <c r="F387" i="6"/>
  <c r="F386" i="6"/>
  <c r="F385" i="6"/>
  <c r="F384" i="6"/>
  <c r="F383" i="6"/>
  <c r="F382" i="6"/>
  <c r="F381" i="6"/>
  <c r="F380" i="6"/>
  <c r="F379" i="6"/>
  <c r="E415" i="6"/>
  <c r="E414" i="6"/>
  <c r="E413" i="6"/>
  <c r="E412" i="6"/>
  <c r="E411" i="6"/>
  <c r="E410" i="6"/>
  <c r="E40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2" i="6"/>
  <c r="F331" i="6"/>
  <c r="E400" i="6"/>
  <c r="E399" i="6"/>
  <c r="E398" i="6"/>
  <c r="E397" i="6"/>
  <c r="E396" i="6"/>
  <c r="E395" i="6"/>
  <c r="E394" i="6"/>
  <c r="E393" i="6"/>
  <c r="E392" i="6"/>
  <c r="E391" i="6"/>
  <c r="E390" i="6"/>
  <c r="E389" i="6"/>
  <c r="E388" i="6"/>
  <c r="E387" i="6"/>
  <c r="E386"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49" i="6"/>
  <c r="E347" i="6"/>
  <c r="E345" i="6"/>
  <c r="E343" i="6"/>
  <c r="E341" i="6"/>
  <c r="E339" i="6"/>
  <c r="E337" i="6"/>
  <c r="E335" i="6"/>
  <c r="E333" i="6"/>
  <c r="E331" i="6"/>
  <c r="E350" i="6"/>
  <c r="E348" i="6"/>
  <c r="E346" i="6"/>
  <c r="E344" i="6"/>
  <c r="E342" i="6"/>
  <c r="E340" i="6"/>
  <c r="E338" i="6"/>
  <c r="E336" i="6"/>
  <c r="E334" i="6"/>
  <c r="E332"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E330" i="6"/>
  <c r="E329" i="6"/>
  <c r="E328" i="6"/>
  <c r="E327" i="6"/>
  <c r="E326" i="6"/>
  <c r="E325" i="6"/>
  <c r="E324" i="6"/>
  <c r="E323" i="6"/>
  <c r="E322" i="6"/>
  <c r="E321" i="6"/>
  <c r="E320" i="6"/>
  <c r="E319" i="6"/>
  <c r="E318" i="6"/>
  <c r="E317" i="6"/>
  <c r="E316" i="6"/>
  <c r="E315" i="6"/>
  <c r="E314" i="6"/>
  <c r="E313" i="6"/>
  <c r="E312" i="6"/>
  <c r="E311" i="6"/>
  <c r="E310" i="6"/>
  <c r="E309" i="6"/>
  <c r="E308" i="6"/>
  <c r="E307" i="6"/>
  <c r="E306" i="6"/>
  <c r="E305" i="6"/>
  <c r="E304" i="6"/>
  <c r="E303" i="6"/>
  <c r="E302" i="6"/>
  <c r="E301" i="6"/>
  <c r="E300" i="6"/>
  <c r="E299" i="6"/>
  <c r="E298" i="6"/>
  <c r="E297" i="6"/>
  <c r="E296" i="6"/>
  <c r="E295" i="6"/>
  <c r="E294" i="6"/>
  <c r="E293" i="6"/>
  <c r="E292" i="6"/>
  <c r="E291" i="6"/>
  <c r="E290" i="6"/>
  <c r="E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E288" i="6"/>
  <c r="E287" i="6"/>
  <c r="E286" i="6"/>
  <c r="E285" i="6"/>
  <c r="E284" i="6"/>
  <c r="E283" i="6"/>
  <c r="E282" i="6"/>
  <c r="E281" i="6"/>
  <c r="E280" i="6"/>
  <c r="E279" i="6"/>
  <c r="E278" i="6"/>
  <c r="E277" i="6"/>
  <c r="E276" i="6"/>
  <c r="E275" i="6"/>
  <c r="E274" i="6"/>
  <c r="E273" i="6"/>
  <c r="E272" i="6"/>
  <c r="E271" i="6"/>
  <c r="E270" i="6"/>
  <c r="E269" i="6"/>
  <c r="E268" i="6"/>
  <c r="E267" i="6"/>
  <c r="E266" i="6"/>
  <c r="E265" i="6"/>
  <c r="E264" i="6"/>
  <c r="E263" i="6"/>
  <c r="E262" i="6"/>
  <c r="E261" i="6"/>
  <c r="E260" i="6"/>
  <c r="E259" i="6"/>
  <c r="E258" i="6"/>
  <c r="E257" i="6"/>
  <c r="E256" i="6"/>
  <c r="E255" i="6"/>
  <c r="E254" i="6"/>
  <c r="E253" i="6"/>
  <c r="E252" i="6"/>
  <c r="E251" i="6"/>
  <c r="E250" i="6"/>
  <c r="E249" i="6"/>
  <c r="E248" i="6"/>
  <c r="E247" i="6"/>
  <c r="E246" i="6"/>
  <c r="E245" i="6"/>
  <c r="E244" i="6"/>
  <c r="E243" i="6"/>
  <c r="E242" i="6"/>
  <c r="E241" i="6"/>
  <c r="E240" i="6"/>
  <c r="E239" i="6"/>
  <c r="E238" i="6"/>
  <c r="E237" i="6"/>
  <c r="E236" i="6"/>
  <c r="E235" i="6"/>
  <c r="E234" i="6"/>
  <c r="E233" i="6"/>
  <c r="E232" i="6"/>
  <c r="E231" i="6"/>
  <c r="E230" i="6"/>
  <c r="E229" i="6"/>
  <c r="E228" i="6"/>
  <c r="E227" i="6"/>
  <c r="E226" i="6"/>
  <c r="E225" i="6"/>
  <c r="E224" i="6"/>
  <c r="E223" i="6"/>
  <c r="E222" i="6"/>
  <c r="E221" i="6"/>
  <c r="E220" i="6"/>
  <c r="E219" i="6"/>
  <c r="E218" i="6"/>
  <c r="E217" i="6"/>
  <c r="E216" i="6"/>
  <c r="E215" i="6"/>
  <c r="E214" i="6"/>
  <c r="E213" i="6"/>
  <c r="E212" i="6"/>
  <c r="E211" i="6"/>
  <c r="E210" i="6"/>
  <c r="E209" i="6"/>
  <c r="E208" i="6"/>
  <c r="E207" i="6"/>
  <c r="E206" i="6"/>
  <c r="E205" i="6"/>
  <c r="E204" i="6"/>
  <c r="E203" i="6"/>
  <c r="E202" i="6"/>
  <c r="E201" i="6"/>
  <c r="E200" i="6"/>
  <c r="E199" i="6"/>
  <c r="E198" i="6"/>
  <c r="E197" i="6"/>
  <c r="E196" i="6"/>
  <c r="E195" i="6"/>
  <c r="E194" i="6"/>
  <c r="E193" i="6"/>
  <c r="E192" i="6"/>
  <c r="E191" i="6"/>
  <c r="E190" i="6"/>
  <c r="E189" i="6"/>
  <c r="E188" i="6"/>
  <c r="E187" i="6"/>
  <c r="E186" i="6"/>
  <c r="E185" i="6"/>
  <c r="E184" i="6"/>
  <c r="E183" i="6"/>
  <c r="E182" i="6"/>
  <c r="E181" i="6"/>
  <c r="E180" i="6"/>
  <c r="E179" i="6"/>
  <c r="E178" i="6"/>
  <c r="E177" i="6"/>
  <c r="E176" i="6"/>
  <c r="E175" i="6"/>
  <c r="E174" i="6"/>
  <c r="E173" i="6"/>
  <c r="E172" i="6"/>
  <c r="E171" i="6"/>
  <c r="E170" i="6"/>
  <c r="E169" i="6"/>
  <c r="E168" i="6"/>
  <c r="E167" i="6"/>
  <c r="E166" i="6"/>
  <c r="E165" i="6"/>
  <c r="E164" i="6"/>
  <c r="E163" i="6"/>
  <c r="E162" i="6"/>
  <c r="E161" i="6"/>
  <c r="E160" i="6"/>
  <c r="E159" i="6"/>
  <c r="E158" i="6"/>
  <c r="E157" i="6"/>
  <c r="E156" i="6"/>
  <c r="E155" i="6"/>
  <c r="E154" i="6"/>
  <c r="E153" i="6"/>
  <c r="E152" i="6"/>
  <c r="E151" i="6"/>
  <c r="E150" i="6"/>
  <c r="E149" i="6"/>
  <c r="E148" i="6"/>
  <c r="E147" i="6"/>
  <c r="E146" i="6"/>
  <c r="E144" i="6"/>
  <c r="E141" i="6"/>
  <c r="F140" i="6"/>
  <c r="F138" i="6"/>
  <c r="F136" i="6"/>
  <c r="F134" i="6"/>
  <c r="F132" i="6"/>
  <c r="F130" i="6"/>
  <c r="F128" i="6"/>
  <c r="F126" i="6"/>
  <c r="F124" i="6"/>
  <c r="F122" i="6"/>
  <c r="F120" i="6"/>
  <c r="F118" i="6"/>
  <c r="F116" i="6"/>
  <c r="F114" i="6"/>
  <c r="F112" i="6"/>
  <c r="F110" i="6"/>
  <c r="F108" i="6"/>
  <c r="F106" i="6"/>
  <c r="F104" i="6"/>
  <c r="F102" i="6"/>
  <c r="F145" i="6"/>
  <c r="F143" i="6"/>
  <c r="E140" i="6"/>
  <c r="E138" i="6"/>
  <c r="E136" i="6"/>
  <c r="E134" i="6"/>
  <c r="E132" i="6"/>
  <c r="E130" i="6"/>
  <c r="E128" i="6"/>
  <c r="E126" i="6"/>
  <c r="E124" i="6"/>
  <c r="E122" i="6"/>
  <c r="E120" i="6"/>
  <c r="E118" i="6"/>
  <c r="E116" i="6"/>
  <c r="E114" i="6"/>
  <c r="E112" i="6"/>
  <c r="E110" i="6"/>
  <c r="E108" i="6"/>
  <c r="E106" i="6"/>
  <c r="E104" i="6"/>
  <c r="E102" i="6"/>
  <c r="E145" i="6"/>
  <c r="E143" i="6"/>
  <c r="F142" i="6"/>
  <c r="F139" i="6"/>
  <c r="F137" i="6"/>
  <c r="F135" i="6"/>
  <c r="F133" i="6"/>
  <c r="F131" i="6"/>
  <c r="F129" i="6"/>
  <c r="F127" i="6"/>
  <c r="F125" i="6"/>
  <c r="F123" i="6"/>
  <c r="F121" i="6"/>
  <c r="F119" i="6"/>
  <c r="F117" i="6"/>
  <c r="F115" i="6"/>
  <c r="F113" i="6"/>
  <c r="F111" i="6"/>
  <c r="F109" i="6"/>
  <c r="F107" i="6"/>
  <c r="F105" i="6"/>
  <c r="F103" i="6"/>
  <c r="F101" i="6"/>
  <c r="F100" i="6"/>
  <c r="F99" i="6"/>
  <c r="F98" i="6"/>
  <c r="F97" i="6"/>
  <c r="F96" i="6"/>
  <c r="F95" i="6"/>
  <c r="F94" i="6"/>
  <c r="F93" i="6"/>
  <c r="F92" i="6"/>
  <c r="F91" i="6"/>
  <c r="F90" i="6"/>
  <c r="F89" i="6"/>
  <c r="F88" i="6"/>
  <c r="F87" i="6"/>
  <c r="F86" i="6"/>
  <c r="F85" i="6"/>
  <c r="F84" i="6"/>
  <c r="F83" i="6"/>
  <c r="F82" i="6"/>
  <c r="F81" i="6"/>
  <c r="F80" i="6"/>
  <c r="F79" i="6"/>
  <c r="F78" i="6"/>
  <c r="F77" i="6"/>
  <c r="F76" i="6"/>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F23" i="6"/>
  <c r="F22" i="6"/>
  <c r="F21" i="6"/>
  <c r="F20" i="6"/>
  <c r="F19" i="6"/>
  <c r="F18" i="6"/>
  <c r="F17" i="6"/>
  <c r="F16" i="6"/>
  <c r="F144" i="6"/>
  <c r="E142" i="6"/>
  <c r="F141" i="6"/>
  <c r="E139" i="6"/>
  <c r="E137" i="6"/>
  <c r="E135" i="6"/>
  <c r="E133" i="6"/>
  <c r="E131" i="6"/>
  <c r="E129" i="6"/>
  <c r="E127" i="6"/>
  <c r="E125" i="6"/>
  <c r="E123" i="6"/>
  <c r="E121" i="6"/>
  <c r="E119" i="6"/>
  <c r="J3" i="6"/>
  <c r="V5" i="6" s="1"/>
  <c r="M4" i="6"/>
  <c r="Q4" i="6"/>
  <c r="U4" i="6"/>
  <c r="Y4" i="6"/>
  <c r="AC4" i="6"/>
  <c r="AG4" i="6"/>
  <c r="AK4" i="6"/>
  <c r="F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5" i="6"/>
  <c r="G106" i="6"/>
  <c r="E107" i="6"/>
  <c r="E115" i="6"/>
  <c r="H804" i="6"/>
  <c r="H803" i="6"/>
  <c r="H802" i="6"/>
  <c r="H801" i="6"/>
  <c r="H800" i="6"/>
  <c r="H799" i="6"/>
  <c r="G803" i="6"/>
  <c r="G801" i="6"/>
  <c r="G799" i="6"/>
  <c r="G800" i="6"/>
  <c r="H798" i="6"/>
  <c r="H796" i="6"/>
  <c r="G794" i="6"/>
  <c r="G798" i="6"/>
  <c r="G796" i="6"/>
  <c r="G795" i="6"/>
  <c r="H793" i="6"/>
  <c r="H791" i="6"/>
  <c r="H789" i="6"/>
  <c r="H787" i="6"/>
  <c r="H785" i="6"/>
  <c r="G784" i="6"/>
  <c r="G783" i="6"/>
  <c r="G782" i="6"/>
  <c r="G781" i="6"/>
  <c r="G780" i="6"/>
  <c r="G793" i="6"/>
  <c r="G791" i="6"/>
  <c r="G789" i="6"/>
  <c r="G787" i="6"/>
  <c r="G785" i="6"/>
  <c r="H797" i="6"/>
  <c r="H788" i="6"/>
  <c r="G786" i="6"/>
  <c r="H783" i="6"/>
  <c r="H779" i="6"/>
  <c r="H777" i="6"/>
  <c r="H775" i="6"/>
  <c r="H773" i="6"/>
  <c r="H771" i="6"/>
  <c r="H769" i="6"/>
  <c r="H767" i="6"/>
  <c r="H765" i="6"/>
  <c r="G802" i="6"/>
  <c r="G797" i="6"/>
  <c r="H790" i="6"/>
  <c r="G788" i="6"/>
  <c r="H782" i="6"/>
  <c r="G779" i="6"/>
  <c r="G777" i="6"/>
  <c r="G775" i="6"/>
  <c r="G773" i="6"/>
  <c r="G771" i="6"/>
  <c r="G769" i="6"/>
  <c r="G767" i="6"/>
  <c r="G765" i="6"/>
  <c r="H763" i="6"/>
  <c r="H762" i="6"/>
  <c r="H761" i="6"/>
  <c r="H760" i="6"/>
  <c r="H759" i="6"/>
  <c r="H758" i="6"/>
  <c r="H757" i="6"/>
  <c r="H756" i="6"/>
  <c r="H755" i="6"/>
  <c r="H754" i="6"/>
  <c r="H753" i="6"/>
  <c r="H752" i="6"/>
  <c r="H751" i="6"/>
  <c r="H750" i="6"/>
  <c r="H749" i="6"/>
  <c r="H748" i="6"/>
  <c r="H747" i="6"/>
  <c r="H746" i="6"/>
  <c r="H745" i="6"/>
  <c r="H744" i="6"/>
  <c r="H743" i="6"/>
  <c r="H742" i="6"/>
  <c r="H741" i="6"/>
  <c r="H740" i="6"/>
  <c r="H739" i="6"/>
  <c r="H738" i="6"/>
  <c r="H737" i="6"/>
  <c r="H736" i="6"/>
  <c r="H735" i="6"/>
  <c r="H734" i="6"/>
  <c r="H733" i="6"/>
  <c r="H732" i="6"/>
  <c r="H731" i="6"/>
  <c r="H730" i="6"/>
  <c r="H729" i="6"/>
  <c r="H728" i="6"/>
  <c r="H727" i="6"/>
  <c r="H726" i="6"/>
  <c r="H725" i="6"/>
  <c r="H724" i="6"/>
  <c r="H723" i="6"/>
  <c r="H722" i="6"/>
  <c r="H794" i="6"/>
  <c r="H792" i="6"/>
  <c r="G790" i="6"/>
  <c r="H781" i="6"/>
  <c r="H778" i="6"/>
  <c r="H776" i="6"/>
  <c r="H774" i="6"/>
  <c r="H772" i="6"/>
  <c r="H770" i="6"/>
  <c r="H768" i="6"/>
  <c r="H795" i="6"/>
  <c r="G792" i="6"/>
  <c r="G776" i="6"/>
  <c r="G768" i="6"/>
  <c r="H766" i="6"/>
  <c r="G758" i="6"/>
  <c r="G756" i="6"/>
  <c r="G754" i="6"/>
  <c r="G752" i="6"/>
  <c r="G750" i="6"/>
  <c r="G748" i="6"/>
  <c r="G746" i="6"/>
  <c r="G744" i="6"/>
  <c r="H780" i="6"/>
  <c r="G774" i="6"/>
  <c r="G766" i="6"/>
  <c r="H764" i="6"/>
  <c r="H786" i="6"/>
  <c r="H784" i="6"/>
  <c r="G772" i="6"/>
  <c r="G764" i="6"/>
  <c r="G757" i="6"/>
  <c r="G755" i="6"/>
  <c r="G753" i="6"/>
  <c r="G751" i="6"/>
  <c r="G749" i="6"/>
  <c r="G747" i="6"/>
  <c r="G745" i="6"/>
  <c r="G778" i="6"/>
  <c r="G762" i="6"/>
  <c r="G760" i="6"/>
  <c r="G743" i="6"/>
  <c r="G741" i="6"/>
  <c r="G739" i="6"/>
  <c r="G737" i="6"/>
  <c r="G735" i="6"/>
  <c r="G733" i="6"/>
  <c r="G731" i="6"/>
  <c r="G729" i="6"/>
  <c r="G727" i="6"/>
  <c r="G725" i="6"/>
  <c r="G723" i="6"/>
  <c r="G721" i="6"/>
  <c r="G720" i="6"/>
  <c r="G719" i="6"/>
  <c r="G718" i="6"/>
  <c r="G717" i="6"/>
  <c r="G716" i="6"/>
  <c r="G715" i="6"/>
  <c r="G714" i="6"/>
  <c r="G713" i="6"/>
  <c r="G712" i="6"/>
  <c r="G711" i="6"/>
  <c r="G710" i="6"/>
  <c r="G709" i="6"/>
  <c r="G708" i="6"/>
  <c r="G707" i="6"/>
  <c r="G706" i="6"/>
  <c r="G705" i="6"/>
  <c r="G704" i="6"/>
  <c r="G703" i="6"/>
  <c r="G702" i="6"/>
  <c r="G770" i="6"/>
  <c r="G763" i="6"/>
  <c r="G761" i="6"/>
  <c r="G759" i="6"/>
  <c r="G742" i="6"/>
  <c r="G740" i="6"/>
  <c r="G738" i="6"/>
  <c r="G736" i="6"/>
  <c r="G734" i="6"/>
  <c r="G732" i="6"/>
  <c r="G730" i="6"/>
  <c r="G728" i="6"/>
  <c r="G726" i="6"/>
  <c r="G724" i="6"/>
  <c r="G722" i="6"/>
  <c r="G804" i="6"/>
  <c r="H719" i="6"/>
  <c r="H715" i="6"/>
  <c r="H711" i="6"/>
  <c r="H707" i="6"/>
  <c r="H703" i="6"/>
  <c r="G701" i="6"/>
  <c r="G699" i="6"/>
  <c r="G697" i="6"/>
  <c r="G695" i="6"/>
  <c r="G693" i="6"/>
  <c r="G691" i="6"/>
  <c r="G689" i="6"/>
  <c r="G687" i="6"/>
  <c r="G685" i="6"/>
  <c r="G683" i="6"/>
  <c r="G681" i="6"/>
  <c r="G679" i="6"/>
  <c r="G677" i="6"/>
  <c r="G675" i="6"/>
  <c r="G673" i="6"/>
  <c r="G671" i="6"/>
  <c r="H720" i="6"/>
  <c r="H716" i="6"/>
  <c r="H712" i="6"/>
  <c r="H708" i="6"/>
  <c r="H704" i="6"/>
  <c r="H700" i="6"/>
  <c r="H698" i="6"/>
  <c r="H696" i="6"/>
  <c r="H694" i="6"/>
  <c r="H692" i="6"/>
  <c r="H690" i="6"/>
  <c r="H688" i="6"/>
  <c r="H686" i="6"/>
  <c r="H684" i="6"/>
  <c r="H682" i="6"/>
  <c r="H680" i="6"/>
  <c r="H721" i="6"/>
  <c r="H717" i="6"/>
  <c r="H713" i="6"/>
  <c r="H709" i="6"/>
  <c r="H705" i="6"/>
  <c r="G700" i="6"/>
  <c r="G698" i="6"/>
  <c r="G696" i="6"/>
  <c r="G694" i="6"/>
  <c r="G692" i="6"/>
  <c r="G690" i="6"/>
  <c r="G688" i="6"/>
  <c r="G686" i="6"/>
  <c r="G684" i="6"/>
  <c r="G682" i="6"/>
  <c r="G680" i="6"/>
  <c r="G678" i="6"/>
  <c r="G676" i="6"/>
  <c r="G674" i="6"/>
  <c r="G672" i="6"/>
  <c r="H718" i="6"/>
  <c r="H702" i="6"/>
  <c r="H677" i="6"/>
  <c r="H673" i="6"/>
  <c r="H669" i="6"/>
  <c r="H667" i="6"/>
  <c r="H665" i="6"/>
  <c r="H663" i="6"/>
  <c r="H661" i="6"/>
  <c r="H659" i="6"/>
  <c r="H657" i="6"/>
  <c r="H655" i="6"/>
  <c r="H653" i="6"/>
  <c r="H651" i="6"/>
  <c r="H649" i="6"/>
  <c r="H647" i="6"/>
  <c r="H645" i="6"/>
  <c r="H643" i="6"/>
  <c r="H641" i="6"/>
  <c r="H639" i="6"/>
  <c r="H637" i="6"/>
  <c r="H635" i="6"/>
  <c r="H633" i="6"/>
  <c r="H631" i="6"/>
  <c r="H629" i="6"/>
  <c r="H627" i="6"/>
  <c r="H714" i="6"/>
  <c r="H676" i="6"/>
  <c r="H672" i="6"/>
  <c r="G669" i="6"/>
  <c r="G667" i="6"/>
  <c r="G665" i="6"/>
  <c r="G663" i="6"/>
  <c r="G661" i="6"/>
  <c r="G659" i="6"/>
  <c r="G657" i="6"/>
  <c r="G655" i="6"/>
  <c r="G653" i="6"/>
  <c r="G651" i="6"/>
  <c r="G649" i="6"/>
  <c r="G647" i="6"/>
  <c r="G645" i="6"/>
  <c r="G643" i="6"/>
  <c r="G641" i="6"/>
  <c r="G639" i="6"/>
  <c r="G637" i="6"/>
  <c r="G635" i="6"/>
  <c r="G633" i="6"/>
  <c r="G631" i="6"/>
  <c r="G629" i="6"/>
  <c r="G627" i="6"/>
  <c r="G625" i="6"/>
  <c r="G623" i="6"/>
  <c r="G621" i="6"/>
  <c r="G619" i="6"/>
  <c r="G617" i="6"/>
  <c r="H710" i="6"/>
  <c r="H701" i="6"/>
  <c r="H699" i="6"/>
  <c r="H697" i="6"/>
  <c r="H695" i="6"/>
  <c r="H693" i="6"/>
  <c r="H691" i="6"/>
  <c r="H689" i="6"/>
  <c r="H687" i="6"/>
  <c r="H685" i="6"/>
  <c r="H683" i="6"/>
  <c r="H681" i="6"/>
  <c r="H679" i="6"/>
  <c r="H675" i="6"/>
  <c r="H671" i="6"/>
  <c r="H670" i="6"/>
  <c r="H668" i="6"/>
  <c r="H666" i="6"/>
  <c r="H664" i="6"/>
  <c r="H662" i="6"/>
  <c r="H660" i="6"/>
  <c r="H658" i="6"/>
  <c r="H656" i="6"/>
  <c r="H654" i="6"/>
  <c r="H652" i="6"/>
  <c r="H650" i="6"/>
  <c r="H648" i="6"/>
  <c r="H646" i="6"/>
  <c r="H644" i="6"/>
  <c r="H642" i="6"/>
  <c r="H640" i="6"/>
  <c r="H638" i="6"/>
  <c r="H636" i="6"/>
  <c r="H634" i="6"/>
  <c r="H632" i="6"/>
  <c r="H630" i="6"/>
  <c r="H628" i="6"/>
  <c r="H626" i="6"/>
  <c r="H624" i="6"/>
  <c r="H622" i="6"/>
  <c r="H620" i="6"/>
  <c r="H618" i="6"/>
  <c r="H616" i="6"/>
  <c r="H615" i="6"/>
  <c r="H614" i="6"/>
  <c r="H613" i="6"/>
  <c r="H612" i="6"/>
  <c r="H611" i="6"/>
  <c r="H610" i="6"/>
  <c r="H706" i="6"/>
  <c r="H678" i="6"/>
  <c r="H674" i="6"/>
  <c r="G670" i="6"/>
  <c r="G668" i="6"/>
  <c r="G666" i="6"/>
  <c r="G664" i="6"/>
  <c r="G662" i="6"/>
  <c r="G660" i="6"/>
  <c r="G658" i="6"/>
  <c r="G656" i="6"/>
  <c r="G654" i="6"/>
  <c r="G652" i="6"/>
  <c r="G650" i="6"/>
  <c r="G648" i="6"/>
  <c r="G646" i="6"/>
  <c r="G644" i="6"/>
  <c r="G642" i="6"/>
  <c r="G634" i="6"/>
  <c r="G626" i="6"/>
  <c r="H621" i="6"/>
  <c r="G618" i="6"/>
  <c r="G614" i="6"/>
  <c r="G612" i="6"/>
  <c r="G610" i="6"/>
  <c r="G640" i="6"/>
  <c r="G632" i="6"/>
  <c r="H623" i="6"/>
  <c r="G620" i="6"/>
  <c r="G616"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H567" i="6"/>
  <c r="H566" i="6"/>
  <c r="H565" i="6"/>
  <c r="H564" i="6"/>
  <c r="H563" i="6"/>
  <c r="H562" i="6"/>
  <c r="H561" i="6"/>
  <c r="H560" i="6"/>
  <c r="H559" i="6"/>
  <c r="H558" i="6"/>
  <c r="H557" i="6"/>
  <c r="H556" i="6"/>
  <c r="H555" i="6"/>
  <c r="H554" i="6"/>
  <c r="H553" i="6"/>
  <c r="H552" i="6"/>
  <c r="H551" i="6"/>
  <c r="H550" i="6"/>
  <c r="H549" i="6"/>
  <c r="H548" i="6"/>
  <c r="H547" i="6"/>
  <c r="H546" i="6"/>
  <c r="H545" i="6"/>
  <c r="H544" i="6"/>
  <c r="H543" i="6"/>
  <c r="H542" i="6"/>
  <c r="H541" i="6"/>
  <c r="H540" i="6"/>
  <c r="H539" i="6"/>
  <c r="H538" i="6"/>
  <c r="H537" i="6"/>
  <c r="H536" i="6"/>
  <c r="H535" i="6"/>
  <c r="H534" i="6"/>
  <c r="H533" i="6"/>
  <c r="H532" i="6"/>
  <c r="H531" i="6"/>
  <c r="H530" i="6"/>
  <c r="H529" i="6"/>
  <c r="H528" i="6"/>
  <c r="H527" i="6"/>
  <c r="H526" i="6"/>
  <c r="H525" i="6"/>
  <c r="H524" i="6"/>
  <c r="H523" i="6"/>
  <c r="H522" i="6"/>
  <c r="H521" i="6"/>
  <c r="H520" i="6"/>
  <c r="H519" i="6"/>
  <c r="H518" i="6"/>
  <c r="H517" i="6"/>
  <c r="H516" i="6"/>
  <c r="H515" i="6"/>
  <c r="H514" i="6"/>
  <c r="H513" i="6"/>
  <c r="H512" i="6"/>
  <c r="H511" i="6"/>
  <c r="H510" i="6"/>
  <c r="H509" i="6"/>
  <c r="H508" i="6"/>
  <c r="H507" i="6"/>
  <c r="H506" i="6"/>
  <c r="H505" i="6"/>
  <c r="H504" i="6"/>
  <c r="H503" i="6"/>
  <c r="H502" i="6"/>
  <c r="H501" i="6"/>
  <c r="H500" i="6"/>
  <c r="H499" i="6"/>
  <c r="H498" i="6"/>
  <c r="H497" i="6"/>
  <c r="H496" i="6"/>
  <c r="H495" i="6"/>
  <c r="H494" i="6"/>
  <c r="H493" i="6"/>
  <c r="H492" i="6"/>
  <c r="H491" i="6"/>
  <c r="H490" i="6"/>
  <c r="H489" i="6"/>
  <c r="H488" i="6"/>
  <c r="H487" i="6"/>
  <c r="H486" i="6"/>
  <c r="H485" i="6"/>
  <c r="H484" i="6"/>
  <c r="H483" i="6"/>
  <c r="H482" i="6"/>
  <c r="H481" i="6"/>
  <c r="H480" i="6"/>
  <c r="H479" i="6"/>
  <c r="H478" i="6"/>
  <c r="H477" i="6"/>
  <c r="H476" i="6"/>
  <c r="H475" i="6"/>
  <c r="H474" i="6"/>
  <c r="H473" i="6"/>
  <c r="H472" i="6"/>
  <c r="H471" i="6"/>
  <c r="H470" i="6"/>
  <c r="H469" i="6"/>
  <c r="H468" i="6"/>
  <c r="H467" i="6"/>
  <c r="H466" i="6"/>
  <c r="H465" i="6"/>
  <c r="H464" i="6"/>
  <c r="H463" i="6"/>
  <c r="H462" i="6"/>
  <c r="H461" i="6"/>
  <c r="H460" i="6"/>
  <c r="H459" i="6"/>
  <c r="H458" i="6"/>
  <c r="H457" i="6"/>
  <c r="H456" i="6"/>
  <c r="H455" i="6"/>
  <c r="H454" i="6"/>
  <c r="H453" i="6"/>
  <c r="H452" i="6"/>
  <c r="H451" i="6"/>
  <c r="H450" i="6"/>
  <c r="H449" i="6"/>
  <c r="H448" i="6"/>
  <c r="H447" i="6"/>
  <c r="H446" i="6"/>
  <c r="H445" i="6"/>
  <c r="H444" i="6"/>
  <c r="H443" i="6"/>
  <c r="H442" i="6"/>
  <c r="H441" i="6"/>
  <c r="H440" i="6"/>
  <c r="H439" i="6"/>
  <c r="H438" i="6"/>
  <c r="H437" i="6"/>
  <c r="H436" i="6"/>
  <c r="H435" i="6"/>
  <c r="H434" i="6"/>
  <c r="H433" i="6"/>
  <c r="H432" i="6"/>
  <c r="H431" i="6"/>
  <c r="H430" i="6"/>
  <c r="H429" i="6"/>
  <c r="H428" i="6"/>
  <c r="H427" i="6"/>
  <c r="H426" i="6"/>
  <c r="H425" i="6"/>
  <c r="H424" i="6"/>
  <c r="H423" i="6"/>
  <c r="H422" i="6"/>
  <c r="H421" i="6"/>
  <c r="H420" i="6"/>
  <c r="H419" i="6"/>
  <c r="H418" i="6"/>
  <c r="G638" i="6"/>
  <c r="G630" i="6"/>
  <c r="H625" i="6"/>
  <c r="H619" i="6"/>
  <c r="G611" i="6"/>
  <c r="G588" i="6"/>
  <c r="G586" i="6"/>
  <c r="G584" i="6"/>
  <c r="G582" i="6"/>
  <c r="G580" i="6"/>
  <c r="G578" i="6"/>
  <c r="G576" i="6"/>
  <c r="G574" i="6"/>
  <c r="G572" i="6"/>
  <c r="G570" i="6"/>
  <c r="G568" i="6"/>
  <c r="G566" i="6"/>
  <c r="G564" i="6"/>
  <c r="G562" i="6"/>
  <c r="G560" i="6"/>
  <c r="G558" i="6"/>
  <c r="G556" i="6"/>
  <c r="G554" i="6"/>
  <c r="G552" i="6"/>
  <c r="G550" i="6"/>
  <c r="G548" i="6"/>
  <c r="G546" i="6"/>
  <c r="G544" i="6"/>
  <c r="G542" i="6"/>
  <c r="G540" i="6"/>
  <c r="G538" i="6"/>
  <c r="G536" i="6"/>
  <c r="G534" i="6"/>
  <c r="G532" i="6"/>
  <c r="G530" i="6"/>
  <c r="G528" i="6"/>
  <c r="G526" i="6"/>
  <c r="G636" i="6"/>
  <c r="G628" i="6"/>
  <c r="H617" i="6"/>
  <c r="G609" i="6"/>
  <c r="G608" i="6"/>
  <c r="G607" i="6"/>
  <c r="G606" i="6"/>
  <c r="G605" i="6"/>
  <c r="G604" i="6"/>
  <c r="G603" i="6"/>
  <c r="G602" i="6"/>
  <c r="G601" i="6"/>
  <c r="G600" i="6"/>
  <c r="G599" i="6"/>
  <c r="G598" i="6"/>
  <c r="G597" i="6"/>
  <c r="G596" i="6"/>
  <c r="G595" i="6"/>
  <c r="G594" i="6"/>
  <c r="G593" i="6"/>
  <c r="G592" i="6"/>
  <c r="G591" i="6"/>
  <c r="G590" i="6"/>
  <c r="G615" i="6"/>
  <c r="G589" i="6"/>
  <c r="G587" i="6"/>
  <c r="G624" i="6"/>
  <c r="G622" i="6"/>
  <c r="G613" i="6"/>
  <c r="G579" i="6"/>
  <c r="G573" i="6"/>
  <c r="G565" i="6"/>
  <c r="G557" i="6"/>
  <c r="G549" i="6"/>
  <c r="G541" i="6"/>
  <c r="G533" i="6"/>
  <c r="G525" i="6"/>
  <c r="G581" i="6"/>
  <c r="G571" i="6"/>
  <c r="G563" i="6"/>
  <c r="G555" i="6"/>
  <c r="G547" i="6"/>
  <c r="G539" i="6"/>
  <c r="G531" i="6"/>
  <c r="G520" i="6"/>
  <c r="G518" i="6"/>
  <c r="G516" i="6"/>
  <c r="G514" i="6"/>
  <c r="G512" i="6"/>
  <c r="G510" i="6"/>
  <c r="G508" i="6"/>
  <c r="G506" i="6"/>
  <c r="G504" i="6"/>
  <c r="G502" i="6"/>
  <c r="G500" i="6"/>
  <c r="G498" i="6"/>
  <c r="G496" i="6"/>
  <c r="G494" i="6"/>
  <c r="G492" i="6"/>
  <c r="G490" i="6"/>
  <c r="G488" i="6"/>
  <c r="G486" i="6"/>
  <c r="G484" i="6"/>
  <c r="G482" i="6"/>
  <c r="G480" i="6"/>
  <c r="G478" i="6"/>
  <c r="G476" i="6"/>
  <c r="G474" i="6"/>
  <c r="G472" i="6"/>
  <c r="G470" i="6"/>
  <c r="G468" i="6"/>
  <c r="G466" i="6"/>
  <c r="G464" i="6"/>
  <c r="G462" i="6"/>
  <c r="G460" i="6"/>
  <c r="G458" i="6"/>
  <c r="G456" i="6"/>
  <c r="G454" i="6"/>
  <c r="G452" i="6"/>
  <c r="G450" i="6"/>
  <c r="G448" i="6"/>
  <c r="G446" i="6"/>
  <c r="G444" i="6"/>
  <c r="G442" i="6"/>
  <c r="G440" i="6"/>
  <c r="G438" i="6"/>
  <c r="G436" i="6"/>
  <c r="G434" i="6"/>
  <c r="G432" i="6"/>
  <c r="G430" i="6"/>
  <c r="G428" i="6"/>
  <c r="G426" i="6"/>
  <c r="G424" i="6"/>
  <c r="G422" i="6"/>
  <c r="G583" i="6"/>
  <c r="G569" i="6"/>
  <c r="G561" i="6"/>
  <c r="G553" i="6"/>
  <c r="G545" i="6"/>
  <c r="G537" i="6"/>
  <c r="G529" i="6"/>
  <c r="G524" i="6"/>
  <c r="G522" i="6"/>
  <c r="G585" i="6"/>
  <c r="G577" i="6"/>
  <c r="G575" i="6"/>
  <c r="G567" i="6"/>
  <c r="G559" i="6"/>
  <c r="G551" i="6"/>
  <c r="G543" i="6"/>
  <c r="G535" i="6"/>
  <c r="G527" i="6"/>
  <c r="G523" i="6"/>
  <c r="G521" i="6"/>
  <c r="G519" i="6"/>
  <c r="G517" i="6"/>
  <c r="G515" i="6"/>
  <c r="G513" i="6"/>
  <c r="G511" i="6"/>
  <c r="G509" i="6"/>
  <c r="G507" i="6"/>
  <c r="G505" i="6"/>
  <c r="G503" i="6"/>
  <c r="G501" i="6"/>
  <c r="G499" i="6"/>
  <c r="G497" i="6"/>
  <c r="G495" i="6"/>
  <c r="G493" i="6"/>
  <c r="G485" i="6"/>
  <c r="G473" i="6"/>
  <c r="G469" i="6"/>
  <c r="G467" i="6"/>
  <c r="G459" i="6"/>
  <c r="G451" i="6"/>
  <c r="G447" i="6"/>
  <c r="G439" i="6"/>
  <c r="G431" i="6"/>
  <c r="G417" i="6"/>
  <c r="G491" i="6"/>
  <c r="G483" i="6"/>
  <c r="G479" i="6"/>
  <c r="G465" i="6"/>
  <c r="G457" i="6"/>
  <c r="G449" i="6"/>
  <c r="G441" i="6"/>
  <c r="G433" i="6"/>
  <c r="G425" i="6"/>
  <c r="G420" i="6"/>
  <c r="G418" i="6"/>
  <c r="G489" i="6"/>
  <c r="G481" i="6"/>
  <c r="G477" i="6"/>
  <c r="G471" i="6"/>
  <c r="G463" i="6"/>
  <c r="G455" i="6"/>
  <c r="G443" i="6"/>
  <c r="G435" i="6"/>
  <c r="G427" i="6"/>
  <c r="G423" i="6"/>
  <c r="G487" i="6"/>
  <c r="G475" i="6"/>
  <c r="G461" i="6"/>
  <c r="G453" i="6"/>
  <c r="G445" i="6"/>
  <c r="G437" i="6"/>
  <c r="G429" i="6"/>
  <c r="G421" i="6"/>
  <c r="G419" i="6"/>
  <c r="H417" i="6"/>
  <c r="H416" i="6"/>
  <c r="H415" i="6"/>
  <c r="H414" i="6"/>
  <c r="H413" i="6"/>
  <c r="H412" i="6"/>
  <c r="H411" i="6"/>
  <c r="H410" i="6"/>
  <c r="H409" i="6"/>
  <c r="H408" i="6"/>
  <c r="H406" i="6"/>
  <c r="H404" i="6"/>
  <c r="H402" i="6"/>
  <c r="H400" i="6"/>
  <c r="H399" i="6"/>
  <c r="H398" i="6"/>
  <c r="H397" i="6"/>
  <c r="H396" i="6"/>
  <c r="H395" i="6"/>
  <c r="H394" i="6"/>
  <c r="H393" i="6"/>
  <c r="H392" i="6"/>
  <c r="H391" i="6"/>
  <c r="H390" i="6"/>
  <c r="H389" i="6"/>
  <c r="H388" i="6"/>
  <c r="H387" i="6"/>
  <c r="H386" i="6"/>
  <c r="H385" i="6"/>
  <c r="H384" i="6"/>
  <c r="H383" i="6"/>
  <c r="H382" i="6"/>
  <c r="H381" i="6"/>
  <c r="H380" i="6"/>
  <c r="H379" i="6"/>
  <c r="G408" i="6"/>
  <c r="G406" i="6"/>
  <c r="G404" i="6"/>
  <c r="G402" i="6"/>
  <c r="G400" i="6"/>
  <c r="G415" i="6"/>
  <c r="G414" i="6"/>
  <c r="G413" i="6"/>
  <c r="G412" i="6"/>
  <c r="G411" i="6"/>
  <c r="G410" i="6"/>
  <c r="G409" i="6"/>
  <c r="H407" i="6"/>
  <c r="H405" i="6"/>
  <c r="H403" i="6"/>
  <c r="H401" i="6"/>
  <c r="G416" i="6"/>
  <c r="G407" i="6"/>
  <c r="G405" i="6"/>
  <c r="G403" i="6"/>
  <c r="G401" i="6"/>
  <c r="G378" i="6"/>
  <c r="G377" i="6"/>
  <c r="G376" i="6"/>
  <c r="G375" i="6"/>
  <c r="G374" i="6"/>
  <c r="G399" i="6"/>
  <c r="G398" i="6"/>
  <c r="G397" i="6"/>
  <c r="G396" i="6"/>
  <c r="G395" i="6"/>
  <c r="G394" i="6"/>
  <c r="G393" i="6"/>
  <c r="G392" i="6"/>
  <c r="G391" i="6"/>
  <c r="G390" i="6"/>
  <c r="G389" i="6"/>
  <c r="G388" i="6"/>
  <c r="G387" i="6"/>
  <c r="G386" i="6"/>
  <c r="G385" i="6"/>
  <c r="G384" i="6"/>
  <c r="G383" i="6"/>
  <c r="G382" i="6"/>
  <c r="G381" i="6"/>
  <c r="G380" i="6"/>
  <c r="G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G373" i="6"/>
  <c r="H350" i="6"/>
  <c r="H348" i="6"/>
  <c r="H346" i="6"/>
  <c r="H344" i="6"/>
  <c r="H342" i="6"/>
  <c r="H340" i="6"/>
  <c r="H338" i="6"/>
  <c r="H336" i="6"/>
  <c r="H334" i="6"/>
  <c r="H332"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G350" i="6"/>
  <c r="G348" i="6"/>
  <c r="G346" i="6"/>
  <c r="G344" i="6"/>
  <c r="G342" i="6"/>
  <c r="G340" i="6"/>
  <c r="G338" i="6"/>
  <c r="G336" i="6"/>
  <c r="G334" i="6"/>
  <c r="G332" i="6"/>
  <c r="G330" i="6"/>
  <c r="G329" i="6"/>
  <c r="G328" i="6"/>
  <c r="G327" i="6"/>
  <c r="G326" i="6"/>
  <c r="H351" i="6"/>
  <c r="H349" i="6"/>
  <c r="H347" i="6"/>
  <c r="H345" i="6"/>
  <c r="H343" i="6"/>
  <c r="H341" i="6"/>
  <c r="H339" i="6"/>
  <c r="H337" i="6"/>
  <c r="H335" i="6"/>
  <c r="H333" i="6"/>
  <c r="H331" i="6"/>
  <c r="G372" i="6"/>
  <c r="G371" i="6"/>
  <c r="G370" i="6"/>
  <c r="G369" i="6"/>
  <c r="G368" i="6"/>
  <c r="G367" i="6"/>
  <c r="G366" i="6"/>
  <c r="G365" i="6"/>
  <c r="G364" i="6"/>
  <c r="G363" i="6"/>
  <c r="G362" i="6"/>
  <c r="G361" i="6"/>
  <c r="G360" i="6"/>
  <c r="G359" i="6"/>
  <c r="G358" i="6"/>
  <c r="G357" i="6"/>
  <c r="G356" i="6"/>
  <c r="G355" i="6"/>
  <c r="G354" i="6"/>
  <c r="G353" i="6"/>
  <c r="G352" i="6"/>
  <c r="G351" i="6"/>
  <c r="G349" i="6"/>
  <c r="G347" i="6"/>
  <c r="G345" i="6"/>
  <c r="G343" i="6"/>
  <c r="G341" i="6"/>
  <c r="G339" i="6"/>
  <c r="G337" i="6"/>
  <c r="G335" i="6"/>
  <c r="G333" i="6"/>
  <c r="G331"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G325" i="6"/>
  <c r="G324" i="6"/>
  <c r="G323" i="6"/>
  <c r="G322" i="6"/>
  <c r="G321" i="6"/>
  <c r="G320" i="6"/>
  <c r="G319" i="6"/>
  <c r="G318" i="6"/>
  <c r="G317" i="6"/>
  <c r="G316" i="6"/>
  <c r="G315" i="6"/>
  <c r="G314" i="6"/>
  <c r="G313" i="6"/>
  <c r="G312" i="6"/>
  <c r="G311" i="6"/>
  <c r="G310" i="6"/>
  <c r="G309" i="6"/>
  <c r="G308" i="6"/>
  <c r="G307" i="6"/>
  <c r="G306" i="6"/>
  <c r="G305" i="6"/>
  <c r="G304" i="6"/>
  <c r="G303" i="6"/>
  <c r="G302" i="6"/>
  <c r="G301" i="6"/>
  <c r="G300" i="6"/>
  <c r="G299" i="6"/>
  <c r="G298" i="6"/>
  <c r="G297" i="6"/>
  <c r="G296" i="6"/>
  <c r="G295" i="6"/>
  <c r="G294" i="6"/>
  <c r="G293" i="6"/>
  <c r="G292" i="6"/>
  <c r="G291" i="6"/>
  <c r="G290" i="6"/>
  <c r="G289" i="6"/>
  <c r="G242" i="6"/>
  <c r="G241" i="6"/>
  <c r="G240" i="6"/>
  <c r="G239" i="6"/>
  <c r="G238" i="6"/>
  <c r="G237" i="6"/>
  <c r="G236" i="6"/>
  <c r="G235" i="6"/>
  <c r="G234" i="6"/>
  <c r="G288" i="6"/>
  <c r="G287" i="6"/>
  <c r="G286" i="6"/>
  <c r="G285" i="6"/>
  <c r="G284" i="6"/>
  <c r="G283" i="6"/>
  <c r="G282" i="6"/>
  <c r="G281" i="6"/>
  <c r="G280" i="6"/>
  <c r="G279" i="6"/>
  <c r="G278" i="6"/>
  <c r="G277" i="6"/>
  <c r="G276" i="6"/>
  <c r="G275" i="6"/>
  <c r="G274" i="6"/>
  <c r="G273" i="6"/>
  <c r="G272" i="6"/>
  <c r="G271" i="6"/>
  <c r="G270" i="6"/>
  <c r="G269" i="6"/>
  <c r="G268" i="6"/>
  <c r="G267" i="6"/>
  <c r="G266" i="6"/>
  <c r="G265" i="6"/>
  <c r="G264" i="6"/>
  <c r="G263" i="6"/>
  <c r="G262" i="6"/>
  <c r="G261" i="6"/>
  <c r="G260" i="6"/>
  <c r="G259" i="6"/>
  <c r="G258" i="6"/>
  <c r="G257" i="6"/>
  <c r="G256" i="6"/>
  <c r="G255" i="6"/>
  <c r="G254" i="6"/>
  <c r="G253" i="6"/>
  <c r="G252" i="6"/>
  <c r="G251" i="6"/>
  <c r="G250" i="6"/>
  <c r="G249" i="6"/>
  <c r="G248" i="6"/>
  <c r="G247" i="6"/>
  <c r="G246" i="6"/>
  <c r="G245" i="6"/>
  <c r="G244" i="6"/>
  <c r="G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G232" i="6"/>
  <c r="G231" i="6"/>
  <c r="G230" i="6"/>
  <c r="G229" i="6"/>
  <c r="G228" i="6"/>
  <c r="G227" i="6"/>
  <c r="G226" i="6"/>
  <c r="G225" i="6"/>
  <c r="G224" i="6"/>
  <c r="G223" i="6"/>
  <c r="G222" i="6"/>
  <c r="G221" i="6"/>
  <c r="G220" i="6"/>
  <c r="G219" i="6"/>
  <c r="G218" i="6"/>
  <c r="G217" i="6"/>
  <c r="G216" i="6"/>
  <c r="G215" i="6"/>
  <c r="G214" i="6"/>
  <c r="G213" i="6"/>
  <c r="G212" i="6"/>
  <c r="G211" i="6"/>
  <c r="G210" i="6"/>
  <c r="G209" i="6"/>
  <c r="G208" i="6"/>
  <c r="G207" i="6"/>
  <c r="G206" i="6"/>
  <c r="G205" i="6"/>
  <c r="G204" i="6"/>
  <c r="G203" i="6"/>
  <c r="G202" i="6"/>
  <c r="G201" i="6"/>
  <c r="G200" i="6"/>
  <c r="G199" i="6"/>
  <c r="G198" i="6"/>
  <c r="G197" i="6"/>
  <c r="G196" i="6"/>
  <c r="G195" i="6"/>
  <c r="G194" i="6"/>
  <c r="G193" i="6"/>
  <c r="G192" i="6"/>
  <c r="G191" i="6"/>
  <c r="G190" i="6"/>
  <c r="G189" i="6"/>
  <c r="G188" i="6"/>
  <c r="G187" i="6"/>
  <c r="G186" i="6"/>
  <c r="G185" i="6"/>
  <c r="G184" i="6"/>
  <c r="G183" i="6"/>
  <c r="G182" i="6"/>
  <c r="G181" i="6"/>
  <c r="G180" i="6"/>
  <c r="G179" i="6"/>
  <c r="G178" i="6"/>
  <c r="G177" i="6"/>
  <c r="G176" i="6"/>
  <c r="G175" i="6"/>
  <c r="G174" i="6"/>
  <c r="G173" i="6"/>
  <c r="G172" i="6"/>
  <c r="G171" i="6"/>
  <c r="G170" i="6"/>
  <c r="G169" i="6"/>
  <c r="G168" i="6"/>
  <c r="G167" i="6"/>
  <c r="G166" i="6"/>
  <c r="G165" i="6"/>
  <c r="G164" i="6"/>
  <c r="G163" i="6"/>
  <c r="G162" i="6"/>
  <c r="G161" i="6"/>
  <c r="G160" i="6"/>
  <c r="G159" i="6"/>
  <c r="G158" i="6"/>
  <c r="G157" i="6"/>
  <c r="G156" i="6"/>
  <c r="G155" i="6"/>
  <c r="G154" i="6"/>
  <c r="G153" i="6"/>
  <c r="G152" i="6"/>
  <c r="G151" i="6"/>
  <c r="G150" i="6"/>
  <c r="G149" i="6"/>
  <c r="G148" i="6"/>
  <c r="G147" i="6"/>
  <c r="G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G145" i="6"/>
  <c r="G144" i="6"/>
  <c r="G143" i="6"/>
  <c r="G142" i="6"/>
  <c r="G141" i="6"/>
  <c r="G140" i="6"/>
  <c r="G233"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G139" i="6"/>
  <c r="G137" i="6"/>
  <c r="G135" i="6"/>
  <c r="G133" i="6"/>
  <c r="G131" i="6"/>
  <c r="G129" i="6"/>
  <c r="G127" i="6"/>
  <c r="G125" i="6"/>
  <c r="G123" i="6"/>
  <c r="G121" i="6"/>
  <c r="G119" i="6"/>
  <c r="G117" i="6"/>
  <c r="G115" i="6"/>
  <c r="G113" i="6"/>
  <c r="G111" i="6"/>
  <c r="G109" i="6"/>
  <c r="G107" i="6"/>
  <c r="G105" i="6"/>
  <c r="G103" i="6"/>
  <c r="G101" i="6"/>
  <c r="G100" i="6"/>
  <c r="G99" i="6"/>
  <c r="G98" i="6"/>
  <c r="G97" i="6"/>
  <c r="G96" i="6"/>
  <c r="G95" i="6"/>
  <c r="G94" i="6"/>
  <c r="G93" i="6"/>
  <c r="G92" i="6"/>
  <c r="G91" i="6"/>
  <c r="G138" i="6"/>
  <c r="G136" i="6"/>
  <c r="G134" i="6"/>
  <c r="G132" i="6"/>
  <c r="G130" i="6"/>
  <c r="G128" i="6"/>
  <c r="G126" i="6"/>
  <c r="G124" i="6"/>
  <c r="G122" i="6"/>
  <c r="G120" i="6"/>
  <c r="J4"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E94" i="6"/>
  <c r="J94" i="6" s="1"/>
  <c r="E98" i="6"/>
  <c r="J98" i="6" s="1"/>
  <c r="E101" i="6"/>
  <c r="G108" i="6"/>
  <c r="E109" i="6"/>
  <c r="G116" i="6"/>
  <c r="E117" i="6"/>
  <c r="K4" i="6"/>
  <c r="H9" i="6"/>
  <c r="H10" i="6"/>
  <c r="H11" i="6"/>
  <c r="H12" i="6"/>
  <c r="H13" i="6"/>
  <c r="H14" i="6"/>
  <c r="H15" i="6"/>
  <c r="E93" i="6"/>
  <c r="J93" i="6" s="1"/>
  <c r="E97" i="6"/>
  <c r="G102" i="6"/>
  <c r="E103" i="6"/>
  <c r="J103" i="6" s="1"/>
  <c r="G110" i="6"/>
  <c r="E111" i="6"/>
  <c r="J111" i="6" s="1"/>
  <c r="G118" i="6"/>
  <c r="L4" i="6"/>
  <c r="P4" i="6"/>
  <c r="T4" i="6"/>
  <c r="X4" i="6"/>
  <c r="AB4" i="6"/>
  <c r="AF4" i="6"/>
  <c r="AJ4" i="6"/>
  <c r="E92" i="6"/>
  <c r="J92" i="6" s="1"/>
  <c r="E96" i="6"/>
  <c r="J96" i="6" s="1"/>
  <c r="E99" i="6"/>
  <c r="J99" i="6" s="1"/>
  <c r="E100" i="6"/>
  <c r="J100" i="6" s="1"/>
  <c r="G104" i="6"/>
  <c r="E105" i="6"/>
  <c r="G112" i="6"/>
  <c r="E113" i="6"/>
  <c r="C55" i="5"/>
  <c r="B5" i="5" s="1"/>
  <c r="J41" i="5"/>
  <c r="J28" i="5"/>
  <c r="J29" i="5"/>
  <c r="J42" i="5"/>
  <c r="B11" i="5"/>
  <c r="J27" i="5"/>
  <c r="J31" i="5"/>
  <c r="J76" i="5"/>
  <c r="B9" i="5" s="1"/>
  <c r="J30" i="5"/>
  <c r="J105" i="6" l="1"/>
  <c r="J117" i="6"/>
  <c r="J101" i="6"/>
  <c r="J113" i="6"/>
  <c r="J97" i="6"/>
  <c r="J109" i="6"/>
  <c r="L29" i="14"/>
  <c r="M29" i="14" s="1"/>
  <c r="L18" i="14"/>
  <c r="M18" i="14" s="1"/>
  <c r="L38" i="14"/>
  <c r="M38" i="14" s="1"/>
  <c r="L42" i="14"/>
  <c r="M42" i="14" s="1"/>
  <c r="L46" i="14"/>
  <c r="M46" i="14" s="1"/>
  <c r="L50" i="14"/>
  <c r="M50" i="14" s="1"/>
  <c r="L54" i="14"/>
  <c r="M54" i="14" s="1"/>
  <c r="L58" i="14"/>
  <c r="M58" i="14" s="1"/>
  <c r="L62" i="14"/>
  <c r="M62" i="14" s="1"/>
  <c r="L66" i="14"/>
  <c r="M66" i="14" s="1"/>
  <c r="L70" i="14"/>
  <c r="M70" i="14" s="1"/>
  <c r="L75" i="14"/>
  <c r="M75" i="14" s="1"/>
  <c r="L83" i="14"/>
  <c r="M83" i="14" s="1"/>
  <c r="L91" i="14"/>
  <c r="M91" i="14" s="1"/>
  <c r="L78" i="14"/>
  <c r="M78" i="14" s="1"/>
  <c r="L86" i="14"/>
  <c r="M86" i="14" s="1"/>
  <c r="L94" i="14"/>
  <c r="M94" i="14" s="1"/>
  <c r="L36" i="14"/>
  <c r="M36" i="14" s="1"/>
  <c r="L5" i="14"/>
  <c r="M5" i="14" s="1"/>
  <c r="L31" i="14"/>
  <c r="M31" i="14" s="1"/>
  <c r="L12" i="14"/>
  <c r="M12" i="14" s="1"/>
  <c r="L7" i="14"/>
  <c r="M7" i="14" s="1"/>
  <c r="L97" i="14"/>
  <c r="M97" i="14" s="1"/>
  <c r="L37" i="14"/>
  <c r="M37" i="14" s="1"/>
  <c r="L9" i="14"/>
  <c r="M9" i="14" s="1"/>
  <c r="L33" i="14"/>
  <c r="M33" i="14" s="1"/>
  <c r="L17" i="14"/>
  <c r="M17" i="14" s="1"/>
  <c r="L39" i="14"/>
  <c r="M39" i="14" s="1"/>
  <c r="L43" i="14"/>
  <c r="M43" i="14" s="1"/>
  <c r="L47" i="14"/>
  <c r="M47" i="14" s="1"/>
  <c r="L51" i="14"/>
  <c r="M51" i="14" s="1"/>
  <c r="L55" i="14"/>
  <c r="M55" i="14" s="1"/>
  <c r="L59" i="14"/>
  <c r="M59" i="14" s="1"/>
  <c r="L63" i="14"/>
  <c r="M63" i="14" s="1"/>
  <c r="L67" i="14"/>
  <c r="M67" i="14" s="1"/>
  <c r="L71" i="14"/>
  <c r="M71" i="14" s="1"/>
  <c r="L77" i="14"/>
  <c r="M77" i="14" s="1"/>
  <c r="L85" i="14"/>
  <c r="M85" i="14" s="1"/>
  <c r="L93" i="14"/>
  <c r="M93" i="14" s="1"/>
  <c r="L6" i="14"/>
  <c r="M6" i="14" s="1"/>
  <c r="L14" i="14"/>
  <c r="M14" i="14" s="1"/>
  <c r="L80" i="14"/>
  <c r="M80" i="14" s="1"/>
  <c r="L88" i="14"/>
  <c r="M88" i="14" s="1"/>
  <c r="L2" i="14"/>
  <c r="M2" i="14" s="1"/>
  <c r="S2" i="14" a="1"/>
  <c r="S2" i="14" s="1"/>
  <c r="L22" i="14"/>
  <c r="M22" i="14" s="1"/>
  <c r="L26" i="14"/>
  <c r="M26" i="14" s="1"/>
  <c r="L3" i="14"/>
  <c r="M3" i="14" s="1"/>
  <c r="L40" i="14"/>
  <c r="M40" i="14" s="1"/>
  <c r="L44" i="14"/>
  <c r="M44" i="14" s="1"/>
  <c r="L48" i="14"/>
  <c r="M48" i="14" s="1"/>
  <c r="L52" i="14"/>
  <c r="M52" i="14" s="1"/>
  <c r="L56" i="14"/>
  <c r="M56" i="14" s="1"/>
  <c r="L60" i="14"/>
  <c r="M60" i="14" s="1"/>
  <c r="L64" i="14"/>
  <c r="M64" i="14" s="1"/>
  <c r="L68" i="14"/>
  <c r="M68" i="14" s="1"/>
  <c r="L72" i="14"/>
  <c r="M72" i="14" s="1"/>
  <c r="L79" i="14"/>
  <c r="M79" i="14" s="1"/>
  <c r="L87" i="14"/>
  <c r="M87" i="14" s="1"/>
  <c r="L95" i="14"/>
  <c r="M95" i="14" s="1"/>
  <c r="L74" i="14"/>
  <c r="M74" i="14" s="1"/>
  <c r="L82" i="14"/>
  <c r="M82" i="14" s="1"/>
  <c r="L90" i="14"/>
  <c r="M90" i="14" s="1"/>
  <c r="L35" i="14"/>
  <c r="M35" i="14" s="1"/>
  <c r="L16" i="14"/>
  <c r="M16" i="14" s="1"/>
  <c r="L28" i="14"/>
  <c r="M28" i="14" s="1"/>
  <c r="L19" i="14"/>
  <c r="M19" i="14" s="1"/>
  <c r="L15" i="14"/>
  <c r="M15" i="14" s="1"/>
  <c r="L4" i="14"/>
  <c r="M4" i="14" s="1"/>
  <c r="L11" i="14"/>
  <c r="M11" i="14" s="1"/>
  <c r="L30" i="14"/>
  <c r="M30" i="14" s="1"/>
  <c r="L24" i="14"/>
  <c r="M24" i="14" s="1"/>
  <c r="L13" i="14"/>
  <c r="M13" i="14" s="1"/>
  <c r="L8" i="14"/>
  <c r="M8" i="14" s="1"/>
  <c r="L25" i="14"/>
  <c r="M25" i="14" s="1"/>
  <c r="L41" i="14"/>
  <c r="M41" i="14" s="1"/>
  <c r="L45" i="14"/>
  <c r="M45" i="14" s="1"/>
  <c r="L49" i="14"/>
  <c r="M49" i="14" s="1"/>
  <c r="L53" i="14"/>
  <c r="M53" i="14" s="1"/>
  <c r="L57" i="14"/>
  <c r="M57" i="14" s="1"/>
  <c r="L61" i="14"/>
  <c r="M61" i="14" s="1"/>
  <c r="L65" i="14"/>
  <c r="M65" i="14" s="1"/>
  <c r="L69" i="14"/>
  <c r="M69" i="14" s="1"/>
  <c r="L73" i="14"/>
  <c r="M73" i="14" s="1"/>
  <c r="L81" i="14"/>
  <c r="M81" i="14" s="1"/>
  <c r="L89" i="14"/>
  <c r="M89" i="14" s="1"/>
  <c r="L10" i="14"/>
  <c r="M10" i="14" s="1"/>
  <c r="L21" i="14"/>
  <c r="M21" i="14" s="1"/>
  <c r="L76" i="14"/>
  <c r="M76" i="14" s="1"/>
  <c r="L84" i="14"/>
  <c r="M84" i="14" s="1"/>
  <c r="L92" i="14"/>
  <c r="M92" i="14" s="1"/>
  <c r="F44" i="11"/>
  <c r="F40" i="11"/>
  <c r="F34" i="11"/>
  <c r="F28" i="11"/>
  <c r="F24" i="11"/>
  <c r="F18" i="11"/>
  <c r="F14" i="11"/>
  <c r="F49" i="11"/>
  <c r="F43" i="11"/>
  <c r="F39" i="11"/>
  <c r="F33" i="11"/>
  <c r="F27" i="11"/>
  <c r="F23" i="11"/>
  <c r="F17" i="11"/>
  <c r="F48" i="11"/>
  <c r="F42" i="11"/>
  <c r="F38" i="11"/>
  <c r="F32" i="11"/>
  <c r="F26" i="11"/>
  <c r="F22" i="11"/>
  <c r="F16" i="11"/>
  <c r="F47" i="11"/>
  <c r="F41" i="11"/>
  <c r="F35" i="11"/>
  <c r="F31" i="11"/>
  <c r="F25" i="11"/>
  <c r="F21" i="11"/>
  <c r="F15" i="11"/>
  <c r="J23" i="11"/>
  <c r="J43" i="11"/>
  <c r="J24" i="11"/>
  <c r="J44" i="11"/>
  <c r="J31" i="11"/>
  <c r="I51" i="11"/>
  <c r="J32" i="11"/>
  <c r="J27" i="11"/>
  <c r="J28" i="11"/>
  <c r="J15" i="11"/>
  <c r="J35" i="11"/>
  <c r="J16" i="11"/>
  <c r="J38" i="11"/>
  <c r="J33" i="11"/>
  <c r="J14" i="11"/>
  <c r="J34" i="11"/>
  <c r="J21" i="11"/>
  <c r="J41" i="11"/>
  <c r="J22" i="11"/>
  <c r="J42" i="11"/>
  <c r="J17" i="11"/>
  <c r="J39" i="11"/>
  <c r="J18" i="11"/>
  <c r="J40" i="11"/>
  <c r="J25" i="11"/>
  <c r="J47" i="11"/>
  <c r="J26" i="11"/>
  <c r="J48" i="11"/>
  <c r="F16" i="10"/>
  <c r="B27" i="10" s="1"/>
  <c r="F15" i="10"/>
  <c r="B26" i="10" s="1"/>
  <c r="F17" i="10"/>
  <c r="K17" i="10" s="1"/>
  <c r="F13" i="10"/>
  <c r="B24" i="10" s="1"/>
  <c r="F14" i="10"/>
  <c r="B25" i="10" s="1"/>
  <c r="J14" i="10"/>
  <c r="D25" i="10"/>
  <c r="C25" i="10" s="1"/>
  <c r="K13" i="10"/>
  <c r="J13" i="10"/>
  <c r="D24" i="10"/>
  <c r="C24" i="10" s="1"/>
  <c r="K14" i="10"/>
  <c r="J16" i="10"/>
  <c r="D27" i="10"/>
  <c r="C27" i="10" s="1"/>
  <c r="K15" i="10"/>
  <c r="D26" i="10"/>
  <c r="C26" i="10" s="1"/>
  <c r="J15" i="10"/>
  <c r="J95" i="6"/>
  <c r="J88" i="6"/>
  <c r="J84" i="6"/>
  <c r="J80" i="6"/>
  <c r="J76" i="6"/>
  <c r="J72" i="6"/>
  <c r="J68" i="6"/>
  <c r="J64" i="6"/>
  <c r="J60" i="6"/>
  <c r="J56" i="6"/>
  <c r="J52" i="6"/>
  <c r="J48" i="6"/>
  <c r="J44" i="6"/>
  <c r="J40" i="6"/>
  <c r="J36" i="6"/>
  <c r="J32" i="6"/>
  <c r="J28" i="6"/>
  <c r="J24" i="6"/>
  <c r="J20" i="6"/>
  <c r="J16" i="6"/>
  <c r="J123" i="6"/>
  <c r="J131" i="6"/>
  <c r="J139" i="6"/>
  <c r="J102" i="6"/>
  <c r="J110" i="6"/>
  <c r="J118" i="6"/>
  <c r="J126" i="6"/>
  <c r="J134" i="6"/>
  <c r="J146" i="6"/>
  <c r="J150" i="6"/>
  <c r="J154" i="6"/>
  <c r="J158" i="6"/>
  <c r="J162" i="6"/>
  <c r="J166" i="6"/>
  <c r="J170" i="6"/>
  <c r="J174" i="6"/>
  <c r="J178" i="6"/>
  <c r="J182" i="6"/>
  <c r="J186" i="6"/>
  <c r="J190" i="6"/>
  <c r="J194" i="6"/>
  <c r="J198" i="6"/>
  <c r="J202" i="6"/>
  <c r="J206" i="6"/>
  <c r="J210" i="6"/>
  <c r="J214" i="6"/>
  <c r="J218" i="6"/>
  <c r="J222" i="6"/>
  <c r="J226" i="6"/>
  <c r="J230" i="6"/>
  <c r="J234" i="6"/>
  <c r="J238" i="6"/>
  <c r="J242" i="6"/>
  <c r="J246" i="6"/>
  <c r="J250" i="6"/>
  <c r="J254" i="6"/>
  <c r="J258" i="6"/>
  <c r="J262" i="6"/>
  <c r="J266" i="6"/>
  <c r="J270" i="6"/>
  <c r="J274" i="6"/>
  <c r="J278" i="6"/>
  <c r="J282" i="6"/>
  <c r="J286" i="6"/>
  <c r="J291" i="6"/>
  <c r="J295" i="6"/>
  <c r="J299" i="6"/>
  <c r="J303" i="6"/>
  <c r="J307" i="6"/>
  <c r="J311" i="6"/>
  <c r="J315" i="6"/>
  <c r="J319" i="6"/>
  <c r="J323" i="6"/>
  <c r="J327" i="6"/>
  <c r="J336" i="6"/>
  <c r="J344" i="6"/>
  <c r="J331" i="6"/>
  <c r="J339" i="6"/>
  <c r="J347" i="6"/>
  <c r="J353" i="6"/>
  <c r="J357" i="6"/>
  <c r="J361" i="6"/>
  <c r="J365" i="6"/>
  <c r="J369" i="6"/>
  <c r="J373" i="6"/>
  <c r="J377" i="6"/>
  <c r="J381" i="6"/>
  <c r="J385" i="6"/>
  <c r="J389" i="6"/>
  <c r="J393" i="6"/>
  <c r="J397" i="6"/>
  <c r="J409" i="6"/>
  <c r="J413" i="6"/>
  <c r="J408" i="6"/>
  <c r="J407" i="6"/>
  <c r="J476" i="6"/>
  <c r="J478" i="6"/>
  <c r="J419" i="6"/>
  <c r="J472" i="6"/>
  <c r="J468" i="6"/>
  <c r="J496" i="6"/>
  <c r="J504" i="6"/>
  <c r="J512" i="6"/>
  <c r="J520" i="6"/>
  <c r="J530" i="6"/>
  <c r="J546" i="6"/>
  <c r="J562" i="6"/>
  <c r="J576" i="6"/>
  <c r="J425" i="6"/>
  <c r="J433" i="6"/>
  <c r="J441" i="6"/>
  <c r="J449" i="6"/>
  <c r="J457" i="6"/>
  <c r="J465" i="6"/>
  <c r="J473" i="6"/>
  <c r="J481" i="6"/>
  <c r="J489" i="6"/>
  <c r="J497" i="6"/>
  <c r="J505" i="6"/>
  <c r="J513" i="6"/>
  <c r="J521" i="6"/>
  <c r="J620" i="6"/>
  <c r="J531" i="6"/>
  <c r="J539" i="6"/>
  <c r="J547" i="6"/>
  <c r="J555" i="6"/>
  <c r="J563" i="6"/>
  <c r="J571" i="6"/>
  <c r="J579" i="6"/>
  <c r="J587" i="6"/>
  <c r="J622" i="6"/>
  <c r="J618" i="6"/>
  <c r="J592" i="6"/>
  <c r="J596" i="6"/>
  <c r="J600" i="6"/>
  <c r="J604" i="6"/>
  <c r="J608" i="6"/>
  <c r="J615" i="6"/>
  <c r="J679" i="6"/>
  <c r="J623" i="6"/>
  <c r="J631" i="6"/>
  <c r="J639" i="6"/>
  <c r="J647" i="6"/>
  <c r="J655" i="6"/>
  <c r="J663" i="6"/>
  <c r="J672" i="6"/>
  <c r="J684" i="6"/>
  <c r="J692" i="6"/>
  <c r="J700" i="6"/>
  <c r="J628" i="6"/>
  <c r="J636" i="6"/>
  <c r="J644" i="6"/>
  <c r="J652" i="6"/>
  <c r="J660" i="6"/>
  <c r="J668" i="6"/>
  <c r="J681" i="6"/>
  <c r="J689" i="6"/>
  <c r="J697" i="6"/>
  <c r="J702" i="6"/>
  <c r="J706" i="6"/>
  <c r="J710" i="6"/>
  <c r="J714" i="6"/>
  <c r="J718" i="6"/>
  <c r="J723" i="6"/>
  <c r="J731" i="6"/>
  <c r="J739" i="6"/>
  <c r="J724" i="6"/>
  <c r="J732" i="6"/>
  <c r="J740" i="6"/>
  <c r="J746" i="6"/>
  <c r="J754" i="6"/>
  <c r="J749" i="6"/>
  <c r="J757" i="6"/>
  <c r="J769" i="6"/>
  <c r="J777" i="6"/>
  <c r="J798" i="6"/>
  <c r="J759" i="6"/>
  <c r="J763" i="6"/>
  <c r="J770" i="6"/>
  <c r="J778" i="6"/>
  <c r="J796" i="6"/>
  <c r="J790" i="6"/>
  <c r="J800" i="6"/>
  <c r="Y5" i="6"/>
  <c r="G10" i="6"/>
  <c r="G114" i="6"/>
  <c r="AL5" i="6"/>
  <c r="J115" i="6"/>
  <c r="J91" i="6"/>
  <c r="J87" i="6"/>
  <c r="J83" i="6"/>
  <c r="J79" i="6"/>
  <c r="J75" i="6"/>
  <c r="J71" i="6"/>
  <c r="J67" i="6"/>
  <c r="J63" i="6"/>
  <c r="J59" i="6"/>
  <c r="J55" i="6"/>
  <c r="J51" i="6"/>
  <c r="J47" i="6"/>
  <c r="J43" i="6"/>
  <c r="J39" i="6"/>
  <c r="J35" i="6"/>
  <c r="J31" i="6"/>
  <c r="J27" i="6"/>
  <c r="J23" i="6"/>
  <c r="J19" i="6"/>
  <c r="AI5" i="6"/>
  <c r="AE5" i="6"/>
  <c r="AA5" i="6"/>
  <c r="W5" i="6"/>
  <c r="S5" i="6"/>
  <c r="O5" i="6"/>
  <c r="K5" i="6"/>
  <c r="J5" i="6"/>
  <c r="G15" i="6"/>
  <c r="J15" i="6" s="1"/>
  <c r="AJ5" i="6"/>
  <c r="AF5" i="6"/>
  <c r="AB5" i="6"/>
  <c r="X5" i="6"/>
  <c r="T5" i="6"/>
  <c r="P5" i="6"/>
  <c r="L5" i="6"/>
  <c r="J125" i="6"/>
  <c r="J133" i="6"/>
  <c r="J104" i="6"/>
  <c r="J112" i="6"/>
  <c r="J120" i="6"/>
  <c r="J128" i="6"/>
  <c r="J136" i="6"/>
  <c r="J147" i="6"/>
  <c r="J151" i="6"/>
  <c r="J155" i="6"/>
  <c r="J159" i="6"/>
  <c r="J163" i="6"/>
  <c r="J167" i="6"/>
  <c r="J171" i="6"/>
  <c r="J175" i="6"/>
  <c r="J179" i="6"/>
  <c r="J183" i="6"/>
  <c r="J187" i="6"/>
  <c r="J191" i="6"/>
  <c r="J195" i="6"/>
  <c r="J199" i="6"/>
  <c r="J203" i="6"/>
  <c r="J207" i="6"/>
  <c r="J211" i="6"/>
  <c r="J215" i="6"/>
  <c r="J219" i="6"/>
  <c r="J223" i="6"/>
  <c r="J227" i="6"/>
  <c r="J231" i="6"/>
  <c r="J235" i="6"/>
  <c r="J239" i="6"/>
  <c r="J243" i="6"/>
  <c r="J247" i="6"/>
  <c r="J251" i="6"/>
  <c r="J255" i="6"/>
  <c r="J259" i="6"/>
  <c r="J263" i="6"/>
  <c r="J267" i="6"/>
  <c r="J271" i="6"/>
  <c r="J275" i="6"/>
  <c r="J279" i="6"/>
  <c r="J283" i="6"/>
  <c r="J287" i="6"/>
  <c r="J292" i="6"/>
  <c r="J296" i="6"/>
  <c r="J300" i="6"/>
  <c r="J304" i="6"/>
  <c r="J308" i="6"/>
  <c r="J312" i="6"/>
  <c r="J316" i="6"/>
  <c r="J320" i="6"/>
  <c r="J324" i="6"/>
  <c r="J328" i="6"/>
  <c r="J338" i="6"/>
  <c r="J346" i="6"/>
  <c r="J333" i="6"/>
  <c r="J341" i="6"/>
  <c r="J349" i="6"/>
  <c r="J354" i="6"/>
  <c r="J358" i="6"/>
  <c r="J362" i="6"/>
  <c r="J366" i="6"/>
  <c r="J370" i="6"/>
  <c r="J374" i="6"/>
  <c r="J378" i="6"/>
  <c r="J382" i="6"/>
  <c r="J386" i="6"/>
  <c r="J390" i="6"/>
  <c r="J394" i="6"/>
  <c r="J398" i="6"/>
  <c r="J410" i="6"/>
  <c r="J414" i="6"/>
  <c r="J402" i="6"/>
  <c r="J401" i="6"/>
  <c r="J418" i="6"/>
  <c r="J430" i="6"/>
  <c r="J446" i="6"/>
  <c r="J488" i="6"/>
  <c r="J436" i="6"/>
  <c r="J456" i="6"/>
  <c r="J482" i="6"/>
  <c r="J421" i="6"/>
  <c r="J434" i="6"/>
  <c r="J450" i="6"/>
  <c r="J480" i="6"/>
  <c r="J432" i="6"/>
  <c r="J448" i="6"/>
  <c r="J474" i="6"/>
  <c r="J498" i="6"/>
  <c r="J506" i="6"/>
  <c r="J514" i="6"/>
  <c r="J522" i="6"/>
  <c r="J586" i="6"/>
  <c r="J532" i="6"/>
  <c r="J548" i="6"/>
  <c r="J564" i="6"/>
  <c r="J427" i="6"/>
  <c r="J435" i="6"/>
  <c r="J443" i="6"/>
  <c r="J451" i="6"/>
  <c r="J459" i="6"/>
  <c r="J467" i="6"/>
  <c r="J475" i="6"/>
  <c r="J483" i="6"/>
  <c r="J491" i="6"/>
  <c r="J499" i="6"/>
  <c r="J507" i="6"/>
  <c r="J515" i="6"/>
  <c r="J523" i="6"/>
  <c r="J534" i="6"/>
  <c r="J550" i="6"/>
  <c r="J566" i="6"/>
  <c r="J582" i="6"/>
  <c r="J528" i="6"/>
  <c r="J544" i="6"/>
  <c r="J560" i="6"/>
  <c r="J525" i="6"/>
  <c r="J533" i="6"/>
  <c r="J541" i="6"/>
  <c r="J549" i="6"/>
  <c r="J557" i="6"/>
  <c r="J565" i="6"/>
  <c r="J573" i="6"/>
  <c r="J581" i="6"/>
  <c r="J589" i="6"/>
  <c r="J626" i="6"/>
  <c r="J593" i="6"/>
  <c r="J597" i="6"/>
  <c r="J601" i="6"/>
  <c r="J605" i="6"/>
  <c r="J609" i="6"/>
  <c r="J624" i="6"/>
  <c r="J617" i="6"/>
  <c r="J625" i="6"/>
  <c r="J633" i="6"/>
  <c r="J641" i="6"/>
  <c r="J649" i="6"/>
  <c r="J657" i="6"/>
  <c r="J665" i="6"/>
  <c r="J676" i="6"/>
  <c r="J686" i="6"/>
  <c r="J694" i="6"/>
  <c r="J616" i="6"/>
  <c r="J630" i="6"/>
  <c r="J638" i="6"/>
  <c r="J646" i="6"/>
  <c r="J654" i="6"/>
  <c r="J662" i="6"/>
  <c r="J670" i="6"/>
  <c r="J683" i="6"/>
  <c r="J691" i="6"/>
  <c r="J699" i="6"/>
  <c r="J703" i="6"/>
  <c r="J707" i="6"/>
  <c r="J711" i="6"/>
  <c r="J715" i="6"/>
  <c r="J719" i="6"/>
  <c r="J725" i="6"/>
  <c r="J733" i="6"/>
  <c r="J741" i="6"/>
  <c r="J726" i="6"/>
  <c r="J734" i="6"/>
  <c r="J742" i="6"/>
  <c r="J748" i="6"/>
  <c r="J756" i="6"/>
  <c r="J765" i="6"/>
  <c r="J751" i="6"/>
  <c r="J771" i="6"/>
  <c r="J779" i="6"/>
  <c r="J783" i="6"/>
  <c r="J760" i="6"/>
  <c r="J764" i="6"/>
  <c r="J772" i="6"/>
  <c r="J780" i="6"/>
  <c r="J792" i="6"/>
  <c r="J799" i="6"/>
  <c r="J801" i="6"/>
  <c r="J802" i="6"/>
  <c r="AK5" i="6"/>
  <c r="U5" i="6"/>
  <c r="G14" i="6"/>
  <c r="J10" i="6"/>
  <c r="AH5" i="6"/>
  <c r="R5" i="6"/>
  <c r="J107" i="6"/>
  <c r="J90" i="6"/>
  <c r="J86" i="6"/>
  <c r="J82" i="6"/>
  <c r="J78" i="6"/>
  <c r="J74" i="6"/>
  <c r="J70" i="6"/>
  <c r="J66" i="6"/>
  <c r="J62" i="6"/>
  <c r="J58" i="6"/>
  <c r="J54" i="6"/>
  <c r="J50" i="6"/>
  <c r="J46" i="6"/>
  <c r="J42" i="6"/>
  <c r="J38" i="6"/>
  <c r="J34" i="6"/>
  <c r="J30" i="6"/>
  <c r="J26" i="6"/>
  <c r="J22" i="6"/>
  <c r="J18" i="6"/>
  <c r="J119" i="6"/>
  <c r="J127" i="6"/>
  <c r="J135" i="6"/>
  <c r="J142" i="6"/>
  <c r="J143" i="6"/>
  <c r="J106" i="6"/>
  <c r="J114" i="6"/>
  <c r="J122" i="6"/>
  <c r="J130" i="6"/>
  <c r="J138" i="6"/>
  <c r="J141" i="6"/>
  <c r="J148" i="6"/>
  <c r="J152" i="6"/>
  <c r="J156" i="6"/>
  <c r="J160" i="6"/>
  <c r="J164" i="6"/>
  <c r="J168" i="6"/>
  <c r="J172" i="6"/>
  <c r="J176" i="6"/>
  <c r="J180" i="6"/>
  <c r="J184" i="6"/>
  <c r="J188" i="6"/>
  <c r="J192" i="6"/>
  <c r="J196" i="6"/>
  <c r="J200" i="6"/>
  <c r="J204" i="6"/>
  <c r="J208" i="6"/>
  <c r="J212" i="6"/>
  <c r="J216" i="6"/>
  <c r="J220" i="6"/>
  <c r="J224" i="6"/>
  <c r="J228" i="6"/>
  <c r="J232" i="6"/>
  <c r="J236" i="6"/>
  <c r="J240" i="6"/>
  <c r="J244" i="6"/>
  <c r="J248" i="6"/>
  <c r="J252" i="6"/>
  <c r="J256" i="6"/>
  <c r="J260" i="6"/>
  <c r="J264" i="6"/>
  <c r="J268" i="6"/>
  <c r="J272" i="6"/>
  <c r="J276" i="6"/>
  <c r="J280" i="6"/>
  <c r="J284" i="6"/>
  <c r="J288" i="6"/>
  <c r="J289" i="6"/>
  <c r="J293" i="6"/>
  <c r="J297" i="6"/>
  <c r="J301" i="6"/>
  <c r="J305" i="6"/>
  <c r="J309" i="6"/>
  <c r="J313" i="6"/>
  <c r="J317" i="6"/>
  <c r="J321" i="6"/>
  <c r="J325" i="6"/>
  <c r="J329" i="6"/>
  <c r="J332" i="6"/>
  <c r="J340" i="6"/>
  <c r="J348" i="6"/>
  <c r="J335" i="6"/>
  <c r="J343" i="6"/>
  <c r="J351" i="6"/>
  <c r="J355" i="6"/>
  <c r="J359" i="6"/>
  <c r="J363" i="6"/>
  <c r="J367" i="6"/>
  <c r="J371" i="6"/>
  <c r="J375" i="6"/>
  <c r="J379" i="6"/>
  <c r="J383" i="6"/>
  <c r="J387" i="6"/>
  <c r="J391" i="6"/>
  <c r="J395" i="6"/>
  <c r="J399" i="6"/>
  <c r="J411" i="6"/>
  <c r="J415" i="6"/>
  <c r="J404" i="6"/>
  <c r="J403" i="6"/>
  <c r="J420" i="6"/>
  <c r="J454" i="6"/>
  <c r="J416" i="6"/>
  <c r="J464" i="6"/>
  <c r="J490" i="6"/>
  <c r="J422" i="6"/>
  <c r="J458" i="6"/>
  <c r="J484" i="6"/>
  <c r="J452" i="6"/>
  <c r="J486" i="6"/>
  <c r="J500" i="6"/>
  <c r="J508" i="6"/>
  <c r="J516" i="6"/>
  <c r="J524" i="6"/>
  <c r="J538" i="6"/>
  <c r="J554" i="6"/>
  <c r="J570" i="6"/>
  <c r="J584" i="6"/>
  <c r="J429" i="6"/>
  <c r="J437" i="6"/>
  <c r="J445" i="6"/>
  <c r="J453" i="6"/>
  <c r="J461" i="6"/>
  <c r="J469" i="6"/>
  <c r="J477" i="6"/>
  <c r="J485" i="6"/>
  <c r="J493" i="6"/>
  <c r="J501" i="6"/>
  <c r="J509" i="6"/>
  <c r="J517" i="6"/>
  <c r="J580" i="6"/>
  <c r="J588" i="6"/>
  <c r="J527" i="6"/>
  <c r="J535" i="6"/>
  <c r="J543" i="6"/>
  <c r="J551" i="6"/>
  <c r="J559" i="6"/>
  <c r="J567" i="6"/>
  <c r="J575" i="6"/>
  <c r="J583" i="6"/>
  <c r="J590" i="6"/>
  <c r="J594" i="6"/>
  <c r="J598" i="6"/>
  <c r="J602" i="6"/>
  <c r="J606" i="6"/>
  <c r="J611" i="6"/>
  <c r="J671" i="6"/>
  <c r="J619" i="6"/>
  <c r="J627" i="6"/>
  <c r="J635" i="6"/>
  <c r="J643" i="6"/>
  <c r="J651" i="6"/>
  <c r="J659" i="6"/>
  <c r="J667" i="6"/>
  <c r="J680" i="6"/>
  <c r="J688" i="6"/>
  <c r="J696" i="6"/>
  <c r="J673" i="6"/>
  <c r="J632" i="6"/>
  <c r="J640" i="6"/>
  <c r="J648" i="6"/>
  <c r="J656" i="6"/>
  <c r="J664" i="6"/>
  <c r="J674" i="6"/>
  <c r="J685" i="6"/>
  <c r="J693" i="6"/>
  <c r="J701" i="6"/>
  <c r="J704" i="6"/>
  <c r="J708" i="6"/>
  <c r="J712" i="6"/>
  <c r="J716" i="6"/>
  <c r="J720" i="6"/>
  <c r="J727" i="6"/>
  <c r="J735" i="6"/>
  <c r="J743" i="6"/>
  <c r="J728" i="6"/>
  <c r="J736" i="6"/>
  <c r="J750" i="6"/>
  <c r="J758" i="6"/>
  <c r="J745" i="6"/>
  <c r="J753" i="6"/>
  <c r="J767" i="6"/>
  <c r="J773" i="6"/>
  <c r="J782" i="6"/>
  <c r="J785" i="6"/>
  <c r="J761" i="6"/>
  <c r="J766" i="6"/>
  <c r="J774" i="6"/>
  <c r="J784" i="6"/>
  <c r="J786" i="6"/>
  <c r="J794" i="6"/>
  <c r="J795" i="6"/>
  <c r="J803" i="6"/>
  <c r="J804" i="6"/>
  <c r="AG5" i="6"/>
  <c r="Q5" i="6"/>
  <c r="J14" i="6"/>
  <c r="G9" i="6"/>
  <c r="G12" i="6"/>
  <c r="AD5" i="6"/>
  <c r="N5" i="6"/>
  <c r="I803" i="6"/>
  <c r="I801" i="6"/>
  <c r="I799" i="6"/>
  <c r="I804" i="6"/>
  <c r="I797" i="6"/>
  <c r="I795" i="6"/>
  <c r="I800" i="6"/>
  <c r="I802" i="6"/>
  <c r="I798" i="6"/>
  <c r="I792" i="6"/>
  <c r="I790" i="6"/>
  <c r="I788" i="6"/>
  <c r="I786" i="6"/>
  <c r="I793" i="6"/>
  <c r="I785" i="6"/>
  <c r="I782" i="6"/>
  <c r="I763" i="6"/>
  <c r="I762" i="6"/>
  <c r="I761" i="6"/>
  <c r="I760" i="6"/>
  <c r="I759" i="6"/>
  <c r="I794" i="6"/>
  <c r="I787" i="6"/>
  <c r="I781" i="6"/>
  <c r="I778" i="6"/>
  <c r="I776" i="6"/>
  <c r="I774" i="6"/>
  <c r="I772" i="6"/>
  <c r="I770" i="6"/>
  <c r="I768" i="6"/>
  <c r="I766" i="6"/>
  <c r="I764" i="6"/>
  <c r="I789" i="6"/>
  <c r="I784" i="6"/>
  <c r="I780" i="6"/>
  <c r="I775" i="6"/>
  <c r="I765" i="6"/>
  <c r="I796" i="6"/>
  <c r="I783" i="6"/>
  <c r="I773" i="6"/>
  <c r="I757" i="6"/>
  <c r="I755" i="6"/>
  <c r="I753" i="6"/>
  <c r="I779" i="6"/>
  <c r="I771" i="6"/>
  <c r="I777" i="6"/>
  <c r="I767" i="6"/>
  <c r="I758" i="6"/>
  <c r="I756" i="6"/>
  <c r="I754" i="6"/>
  <c r="I752" i="6"/>
  <c r="I751" i="6"/>
  <c r="I747" i="6"/>
  <c r="I750" i="6"/>
  <c r="I746" i="6"/>
  <c r="I742" i="6"/>
  <c r="I740" i="6"/>
  <c r="I738" i="6"/>
  <c r="I736" i="6"/>
  <c r="I734" i="6"/>
  <c r="I732" i="6"/>
  <c r="I730" i="6"/>
  <c r="I728" i="6"/>
  <c r="I726" i="6"/>
  <c r="I724" i="6"/>
  <c r="I722" i="6"/>
  <c r="I769" i="6"/>
  <c r="I749" i="6"/>
  <c r="I745" i="6"/>
  <c r="I721" i="6"/>
  <c r="I720" i="6"/>
  <c r="I719" i="6"/>
  <c r="I718" i="6"/>
  <c r="I717" i="6"/>
  <c r="I716" i="6"/>
  <c r="I715" i="6"/>
  <c r="I714" i="6"/>
  <c r="I713" i="6"/>
  <c r="I712" i="6"/>
  <c r="I711" i="6"/>
  <c r="I710" i="6"/>
  <c r="I709" i="6"/>
  <c r="I708" i="6"/>
  <c r="I707" i="6"/>
  <c r="I706" i="6"/>
  <c r="I705" i="6"/>
  <c r="I704" i="6"/>
  <c r="I703" i="6"/>
  <c r="I702" i="6"/>
  <c r="I748" i="6"/>
  <c r="I700" i="6"/>
  <c r="I698" i="6"/>
  <c r="I696" i="6"/>
  <c r="I694" i="6"/>
  <c r="I692" i="6"/>
  <c r="I690" i="6"/>
  <c r="I688" i="6"/>
  <c r="I686" i="6"/>
  <c r="I684" i="6"/>
  <c r="I682" i="6"/>
  <c r="I680" i="6"/>
  <c r="I678" i="6"/>
  <c r="I676" i="6"/>
  <c r="I674" i="6"/>
  <c r="I672" i="6"/>
  <c r="I791" i="6"/>
  <c r="I744" i="6"/>
  <c r="I743" i="6"/>
  <c r="I741" i="6"/>
  <c r="I739" i="6"/>
  <c r="I737" i="6"/>
  <c r="I735" i="6"/>
  <c r="I733" i="6"/>
  <c r="I731" i="6"/>
  <c r="I729" i="6"/>
  <c r="I727" i="6"/>
  <c r="I725" i="6"/>
  <c r="I723" i="6"/>
  <c r="I701" i="6"/>
  <c r="I699" i="6"/>
  <c r="I697" i="6"/>
  <c r="I695" i="6"/>
  <c r="I693" i="6"/>
  <c r="I691" i="6"/>
  <c r="I689" i="6"/>
  <c r="I687" i="6"/>
  <c r="I685" i="6"/>
  <c r="I683" i="6"/>
  <c r="I681" i="6"/>
  <c r="I679" i="6"/>
  <c r="I677" i="6"/>
  <c r="I675" i="6"/>
  <c r="I673" i="6"/>
  <c r="I671" i="6"/>
  <c r="I670" i="6"/>
  <c r="I668" i="6"/>
  <c r="I666" i="6"/>
  <c r="I664" i="6"/>
  <c r="I662" i="6"/>
  <c r="I660" i="6"/>
  <c r="I658" i="6"/>
  <c r="I656" i="6"/>
  <c r="I654" i="6"/>
  <c r="I652" i="6"/>
  <c r="I650" i="6"/>
  <c r="I648" i="6"/>
  <c r="I646" i="6"/>
  <c r="I644" i="6"/>
  <c r="I642" i="6"/>
  <c r="I640" i="6"/>
  <c r="I638" i="6"/>
  <c r="I636" i="6"/>
  <c r="I634" i="6"/>
  <c r="I632" i="6"/>
  <c r="I630" i="6"/>
  <c r="I628" i="6"/>
  <c r="I626" i="6"/>
  <c r="I624" i="6"/>
  <c r="I622" i="6"/>
  <c r="I620" i="6"/>
  <c r="I618" i="6"/>
  <c r="I616" i="6"/>
  <c r="I669" i="6"/>
  <c r="I667" i="6"/>
  <c r="I665" i="6"/>
  <c r="I663" i="6"/>
  <c r="I661" i="6"/>
  <c r="I659" i="6"/>
  <c r="I657" i="6"/>
  <c r="I655" i="6"/>
  <c r="I653" i="6"/>
  <c r="I651" i="6"/>
  <c r="I649" i="6"/>
  <c r="I647" i="6"/>
  <c r="I645" i="6"/>
  <c r="I643" i="6"/>
  <c r="I641" i="6"/>
  <c r="I633" i="6"/>
  <c r="I623" i="6"/>
  <c r="I609" i="6"/>
  <c r="I608" i="6"/>
  <c r="I607" i="6"/>
  <c r="I606" i="6"/>
  <c r="I605" i="6"/>
  <c r="I604" i="6"/>
  <c r="I603" i="6"/>
  <c r="I602" i="6"/>
  <c r="I601" i="6"/>
  <c r="I600" i="6"/>
  <c r="I599" i="6"/>
  <c r="I598" i="6"/>
  <c r="I597" i="6"/>
  <c r="I596" i="6"/>
  <c r="I595" i="6"/>
  <c r="I594" i="6"/>
  <c r="I593" i="6"/>
  <c r="I592" i="6"/>
  <c r="I591" i="6"/>
  <c r="I590" i="6"/>
  <c r="I639" i="6"/>
  <c r="I631" i="6"/>
  <c r="I625" i="6"/>
  <c r="I617" i="6"/>
  <c r="I615" i="6"/>
  <c r="I613" i="6"/>
  <c r="I611" i="6"/>
  <c r="I637" i="6"/>
  <c r="I629" i="6"/>
  <c r="I612" i="6"/>
  <c r="I635" i="6"/>
  <c r="I627" i="6"/>
  <c r="I610" i="6"/>
  <c r="I589" i="6"/>
  <c r="I587" i="6"/>
  <c r="I585" i="6"/>
  <c r="I583" i="6"/>
  <c r="I581" i="6"/>
  <c r="I579" i="6"/>
  <c r="I577" i="6"/>
  <c r="I575" i="6"/>
  <c r="I573" i="6"/>
  <c r="I571" i="6"/>
  <c r="I569" i="6"/>
  <c r="I567" i="6"/>
  <c r="I565" i="6"/>
  <c r="I563" i="6"/>
  <c r="I561" i="6"/>
  <c r="I559" i="6"/>
  <c r="I557" i="6"/>
  <c r="I555" i="6"/>
  <c r="I553" i="6"/>
  <c r="I551" i="6"/>
  <c r="I549" i="6"/>
  <c r="I547" i="6"/>
  <c r="I545" i="6"/>
  <c r="I543" i="6"/>
  <c r="I541" i="6"/>
  <c r="I539" i="6"/>
  <c r="I537" i="6"/>
  <c r="I535" i="6"/>
  <c r="I533" i="6"/>
  <c r="I531" i="6"/>
  <c r="I529" i="6"/>
  <c r="I527" i="6"/>
  <c r="I525" i="6"/>
  <c r="I523" i="6"/>
  <c r="I521" i="6"/>
  <c r="I621" i="6"/>
  <c r="I619" i="6"/>
  <c r="I614" i="6"/>
  <c r="I582" i="6"/>
  <c r="I574" i="6"/>
  <c r="I566" i="6"/>
  <c r="I558" i="6"/>
  <c r="I550" i="6"/>
  <c r="I542" i="6"/>
  <c r="I534" i="6"/>
  <c r="I526" i="6"/>
  <c r="I520" i="6"/>
  <c r="I518" i="6"/>
  <c r="I516" i="6"/>
  <c r="I514" i="6"/>
  <c r="I512" i="6"/>
  <c r="I510" i="6"/>
  <c r="I508" i="6"/>
  <c r="I506" i="6"/>
  <c r="I504" i="6"/>
  <c r="I502" i="6"/>
  <c r="I500" i="6"/>
  <c r="I498" i="6"/>
  <c r="I496" i="6"/>
  <c r="I494" i="6"/>
  <c r="I492" i="6"/>
  <c r="I490" i="6"/>
  <c r="I488" i="6"/>
  <c r="I486" i="6"/>
  <c r="I484" i="6"/>
  <c r="I482" i="6"/>
  <c r="I480" i="6"/>
  <c r="I478" i="6"/>
  <c r="I476" i="6"/>
  <c r="I474" i="6"/>
  <c r="I472" i="6"/>
  <c r="I470" i="6"/>
  <c r="I468" i="6"/>
  <c r="I466" i="6"/>
  <c r="I464" i="6"/>
  <c r="I462" i="6"/>
  <c r="I460" i="6"/>
  <c r="I458" i="6"/>
  <c r="I456" i="6"/>
  <c r="I454" i="6"/>
  <c r="I452" i="6"/>
  <c r="I450" i="6"/>
  <c r="I584" i="6"/>
  <c r="I576" i="6"/>
  <c r="I572" i="6"/>
  <c r="I564" i="6"/>
  <c r="I556" i="6"/>
  <c r="I548" i="6"/>
  <c r="I540" i="6"/>
  <c r="I532" i="6"/>
  <c r="I524" i="6"/>
  <c r="I522" i="6"/>
  <c r="I588" i="6"/>
  <c r="I586" i="6"/>
  <c r="I578" i="6"/>
  <c r="I570" i="6"/>
  <c r="I562" i="6"/>
  <c r="I554" i="6"/>
  <c r="I546" i="6"/>
  <c r="I538" i="6"/>
  <c r="I530" i="6"/>
  <c r="I519" i="6"/>
  <c r="I517" i="6"/>
  <c r="I515" i="6"/>
  <c r="I513" i="6"/>
  <c r="I511" i="6"/>
  <c r="I509" i="6"/>
  <c r="I507" i="6"/>
  <c r="I505" i="6"/>
  <c r="I503" i="6"/>
  <c r="I501" i="6"/>
  <c r="I499" i="6"/>
  <c r="I497" i="6"/>
  <c r="I495" i="6"/>
  <c r="I493" i="6"/>
  <c r="I491" i="6"/>
  <c r="I489" i="6"/>
  <c r="I487" i="6"/>
  <c r="I485" i="6"/>
  <c r="I483" i="6"/>
  <c r="I481" i="6"/>
  <c r="I479" i="6"/>
  <c r="I477" i="6"/>
  <c r="I475" i="6"/>
  <c r="I473" i="6"/>
  <c r="I471" i="6"/>
  <c r="I469" i="6"/>
  <c r="I467" i="6"/>
  <c r="I465" i="6"/>
  <c r="I463" i="6"/>
  <c r="I461" i="6"/>
  <c r="I459" i="6"/>
  <c r="I457" i="6"/>
  <c r="I455" i="6"/>
  <c r="I453" i="6"/>
  <c r="I451" i="6"/>
  <c r="I449" i="6"/>
  <c r="I447" i="6"/>
  <c r="I445" i="6"/>
  <c r="I443" i="6"/>
  <c r="I441" i="6"/>
  <c r="I439" i="6"/>
  <c r="I437" i="6"/>
  <c r="I435" i="6"/>
  <c r="I433" i="6"/>
  <c r="I431" i="6"/>
  <c r="I429" i="6"/>
  <c r="I427" i="6"/>
  <c r="I425" i="6"/>
  <c r="I580" i="6"/>
  <c r="I568" i="6"/>
  <c r="I560" i="6"/>
  <c r="I552" i="6"/>
  <c r="I544" i="6"/>
  <c r="I536" i="6"/>
  <c r="I528" i="6"/>
  <c r="I442" i="6"/>
  <c r="I434" i="6"/>
  <c r="I426" i="6"/>
  <c r="I420" i="6"/>
  <c r="I418" i="6"/>
  <c r="I444" i="6"/>
  <c r="I436" i="6"/>
  <c r="I428" i="6"/>
  <c r="I423" i="6"/>
  <c r="I446" i="6"/>
  <c r="I438" i="6"/>
  <c r="I430" i="6"/>
  <c r="I421" i="6"/>
  <c r="I419" i="6"/>
  <c r="I417" i="6"/>
  <c r="I416" i="6"/>
  <c r="I448" i="6"/>
  <c r="I440" i="6"/>
  <c r="I432" i="6"/>
  <c r="I424" i="6"/>
  <c r="I422" i="6"/>
  <c r="I415" i="6"/>
  <c r="I414" i="6"/>
  <c r="I413" i="6"/>
  <c r="I412" i="6"/>
  <c r="I411" i="6"/>
  <c r="I410" i="6"/>
  <c r="I409" i="6"/>
  <c r="I407" i="6"/>
  <c r="I405" i="6"/>
  <c r="I403" i="6"/>
  <c r="I401" i="6"/>
  <c r="I408" i="6"/>
  <c r="I406" i="6"/>
  <c r="I404" i="6"/>
  <c r="I402" i="6"/>
  <c r="I399" i="6"/>
  <c r="I398" i="6"/>
  <c r="I397" i="6"/>
  <c r="I396" i="6"/>
  <c r="I395" i="6"/>
  <c r="I394" i="6"/>
  <c r="I393" i="6"/>
  <c r="I392" i="6"/>
  <c r="I391" i="6"/>
  <c r="I390" i="6"/>
  <c r="I389" i="6"/>
  <c r="I388" i="6"/>
  <c r="I387" i="6"/>
  <c r="I386" i="6"/>
  <c r="I385" i="6"/>
  <c r="I384" i="6"/>
  <c r="I383" i="6"/>
  <c r="I382" i="6"/>
  <c r="I381" i="6"/>
  <c r="I380" i="6"/>
  <c r="I379" i="6"/>
  <c r="I400" i="6"/>
  <c r="I378" i="6"/>
  <c r="I377" i="6"/>
  <c r="I376" i="6"/>
  <c r="I375" i="6"/>
  <c r="I374" i="6"/>
  <c r="I373" i="6"/>
  <c r="I351" i="6"/>
  <c r="I349" i="6"/>
  <c r="I347" i="6"/>
  <c r="I345" i="6"/>
  <c r="I343" i="6"/>
  <c r="I341" i="6"/>
  <c r="I339" i="6"/>
  <c r="I337" i="6"/>
  <c r="I335" i="6"/>
  <c r="I333" i="6"/>
  <c r="I331" i="6"/>
  <c r="I372" i="6"/>
  <c r="I371" i="6"/>
  <c r="I370" i="6"/>
  <c r="I369" i="6"/>
  <c r="I368" i="6"/>
  <c r="I367" i="6"/>
  <c r="I366" i="6"/>
  <c r="I365" i="6"/>
  <c r="I364" i="6"/>
  <c r="I363" i="6"/>
  <c r="I362" i="6"/>
  <c r="I361" i="6"/>
  <c r="I360" i="6"/>
  <c r="I359" i="6"/>
  <c r="I358" i="6"/>
  <c r="I357" i="6"/>
  <c r="I356" i="6"/>
  <c r="I355" i="6"/>
  <c r="I354" i="6"/>
  <c r="I353" i="6"/>
  <c r="I352" i="6"/>
  <c r="I350" i="6"/>
  <c r="I348" i="6"/>
  <c r="I346" i="6"/>
  <c r="I344" i="6"/>
  <c r="I342" i="6"/>
  <c r="I340" i="6"/>
  <c r="I338" i="6"/>
  <c r="I336" i="6"/>
  <c r="I334" i="6"/>
  <c r="I332" i="6"/>
  <c r="I330" i="6"/>
  <c r="I329" i="6"/>
  <c r="I328" i="6"/>
  <c r="I327"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326"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7" i="6"/>
  <c r="I155" i="6"/>
  <c r="I153" i="6"/>
  <c r="I151" i="6"/>
  <c r="I149" i="6"/>
  <c r="I147" i="6"/>
  <c r="I145" i="6"/>
  <c r="I143" i="6"/>
  <c r="I139" i="6"/>
  <c r="I137" i="6"/>
  <c r="I135" i="6"/>
  <c r="I133" i="6"/>
  <c r="I131" i="6"/>
  <c r="I129" i="6"/>
  <c r="I127" i="6"/>
  <c r="I125" i="6"/>
  <c r="I123" i="6"/>
  <c r="I121" i="6"/>
  <c r="I119" i="6"/>
  <c r="I117" i="6"/>
  <c r="I115" i="6"/>
  <c r="I113" i="6"/>
  <c r="I111" i="6"/>
  <c r="I109" i="6"/>
  <c r="I107" i="6"/>
  <c r="I105" i="6"/>
  <c r="I103" i="6"/>
  <c r="I101" i="6"/>
  <c r="I142" i="6"/>
  <c r="I158" i="6"/>
  <c r="I156" i="6"/>
  <c r="I154" i="6"/>
  <c r="I152" i="6"/>
  <c r="I150" i="6"/>
  <c r="I148" i="6"/>
  <c r="I146" i="6"/>
  <c r="I144" i="6"/>
  <c r="I141" i="6"/>
  <c r="I138" i="6"/>
  <c r="I136" i="6"/>
  <c r="I134" i="6"/>
  <c r="I132" i="6"/>
  <c r="I130" i="6"/>
  <c r="I128" i="6"/>
  <c r="I126" i="6"/>
  <c r="I124" i="6"/>
  <c r="I122" i="6"/>
  <c r="I120" i="6"/>
  <c r="I118" i="6"/>
  <c r="I116" i="6"/>
  <c r="I114" i="6"/>
  <c r="I112" i="6"/>
  <c r="I110" i="6"/>
  <c r="I108" i="6"/>
  <c r="I106" i="6"/>
  <c r="I104" i="6"/>
  <c r="I102" i="6"/>
  <c r="I140" i="6"/>
  <c r="I97" i="6"/>
  <c r="I93" i="6"/>
  <c r="I15" i="6"/>
  <c r="I14" i="6"/>
  <c r="I13" i="6"/>
  <c r="I12" i="6"/>
  <c r="I11" i="6"/>
  <c r="I10" i="6"/>
  <c r="I98" i="6"/>
  <c r="I94"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95" i="6"/>
  <c r="I91" i="6"/>
  <c r="I9" i="6"/>
  <c r="I100" i="6"/>
  <c r="I99" i="6"/>
  <c r="I96" i="6"/>
  <c r="I92" i="6"/>
  <c r="J89" i="6"/>
  <c r="J85" i="6"/>
  <c r="J81" i="6"/>
  <c r="J77" i="6"/>
  <c r="J73" i="6"/>
  <c r="J69" i="6"/>
  <c r="J65" i="6"/>
  <c r="J61" i="6"/>
  <c r="J57" i="6"/>
  <c r="J53" i="6"/>
  <c r="J49" i="6"/>
  <c r="J45" i="6"/>
  <c r="J41" i="6"/>
  <c r="J37" i="6"/>
  <c r="J33" i="6"/>
  <c r="J29" i="6"/>
  <c r="J25" i="6"/>
  <c r="J21" i="6"/>
  <c r="J17" i="6"/>
  <c r="J121" i="6"/>
  <c r="J129" i="6"/>
  <c r="J137" i="6"/>
  <c r="J145" i="6"/>
  <c r="J108" i="6"/>
  <c r="J116" i="6"/>
  <c r="J124" i="6"/>
  <c r="J132" i="6"/>
  <c r="J140" i="6"/>
  <c r="J144" i="6"/>
  <c r="J149" i="6"/>
  <c r="J153" i="6"/>
  <c r="J157" i="6"/>
  <c r="J161" i="6"/>
  <c r="J165" i="6"/>
  <c r="J169" i="6"/>
  <c r="J173" i="6"/>
  <c r="J177" i="6"/>
  <c r="J181" i="6"/>
  <c r="J185" i="6"/>
  <c r="J189" i="6"/>
  <c r="J193" i="6"/>
  <c r="J197" i="6"/>
  <c r="J201" i="6"/>
  <c r="J205" i="6"/>
  <c r="J209" i="6"/>
  <c r="J213" i="6"/>
  <c r="J217" i="6"/>
  <c r="J221" i="6"/>
  <c r="J225" i="6"/>
  <c r="J229" i="6"/>
  <c r="J233" i="6"/>
  <c r="J237" i="6"/>
  <c r="J241" i="6"/>
  <c r="J245" i="6"/>
  <c r="J249" i="6"/>
  <c r="J253" i="6"/>
  <c r="J257" i="6"/>
  <c r="J261" i="6"/>
  <c r="J265" i="6"/>
  <c r="J269" i="6"/>
  <c r="J273" i="6"/>
  <c r="J277" i="6"/>
  <c r="J281" i="6"/>
  <c r="J285" i="6"/>
  <c r="J290" i="6"/>
  <c r="J294" i="6"/>
  <c r="J298" i="6"/>
  <c r="J302" i="6"/>
  <c r="J306" i="6"/>
  <c r="J310" i="6"/>
  <c r="J314" i="6"/>
  <c r="J318" i="6"/>
  <c r="J322" i="6"/>
  <c r="J326" i="6"/>
  <c r="J330" i="6"/>
  <c r="J334" i="6"/>
  <c r="J342" i="6"/>
  <c r="J350" i="6"/>
  <c r="J337" i="6"/>
  <c r="J345" i="6"/>
  <c r="J352" i="6"/>
  <c r="J356" i="6"/>
  <c r="J360" i="6"/>
  <c r="J364" i="6"/>
  <c r="J368" i="6"/>
  <c r="J372" i="6"/>
  <c r="J376" i="6"/>
  <c r="J380" i="6"/>
  <c r="J384" i="6"/>
  <c r="J388" i="6"/>
  <c r="J392" i="6"/>
  <c r="J396" i="6"/>
  <c r="J400" i="6"/>
  <c r="J412" i="6"/>
  <c r="J406" i="6"/>
  <c r="J405" i="6"/>
  <c r="J438" i="6"/>
  <c r="J462" i="6"/>
  <c r="J417" i="6"/>
  <c r="J428" i="6"/>
  <c r="J444" i="6"/>
  <c r="J470" i="6"/>
  <c r="J426" i="6"/>
  <c r="J442" i="6"/>
  <c r="J466" i="6"/>
  <c r="J492" i="6"/>
  <c r="J424" i="6"/>
  <c r="J440" i="6"/>
  <c r="J460" i="6"/>
  <c r="J494" i="6"/>
  <c r="J502" i="6"/>
  <c r="J510" i="6"/>
  <c r="J518" i="6"/>
  <c r="J578" i="6"/>
  <c r="J540" i="6"/>
  <c r="J556" i="6"/>
  <c r="J572" i="6"/>
  <c r="J423" i="6"/>
  <c r="J431" i="6"/>
  <c r="J439" i="6"/>
  <c r="J447" i="6"/>
  <c r="J455" i="6"/>
  <c r="J463" i="6"/>
  <c r="J471" i="6"/>
  <c r="J479" i="6"/>
  <c r="J487" i="6"/>
  <c r="J495" i="6"/>
  <c r="J503" i="6"/>
  <c r="J511" i="6"/>
  <c r="J519" i="6"/>
  <c r="J526" i="6"/>
  <c r="J542" i="6"/>
  <c r="J558" i="6"/>
  <c r="J574" i="6"/>
  <c r="J536" i="6"/>
  <c r="J552" i="6"/>
  <c r="J568" i="6"/>
  <c r="J610" i="6"/>
  <c r="J612" i="6"/>
  <c r="J529" i="6"/>
  <c r="J537" i="6"/>
  <c r="J545" i="6"/>
  <c r="J553" i="6"/>
  <c r="J561" i="6"/>
  <c r="J569" i="6"/>
  <c r="J577" i="6"/>
  <c r="J585" i="6"/>
  <c r="J614" i="6"/>
  <c r="J591" i="6"/>
  <c r="J595" i="6"/>
  <c r="J599" i="6"/>
  <c r="J603" i="6"/>
  <c r="J607" i="6"/>
  <c r="J613" i="6"/>
  <c r="J675" i="6"/>
  <c r="J621" i="6"/>
  <c r="J629" i="6"/>
  <c r="J637" i="6"/>
  <c r="J645" i="6"/>
  <c r="J653" i="6"/>
  <c r="J661" i="6"/>
  <c r="J669" i="6"/>
  <c r="J682" i="6"/>
  <c r="J690" i="6"/>
  <c r="J698" i="6"/>
  <c r="J677" i="6"/>
  <c r="J634" i="6"/>
  <c r="J642" i="6"/>
  <c r="J650" i="6"/>
  <c r="J658" i="6"/>
  <c r="J666" i="6"/>
  <c r="J678" i="6"/>
  <c r="J687" i="6"/>
  <c r="J695" i="6"/>
  <c r="J705" i="6"/>
  <c r="J709" i="6"/>
  <c r="J713" i="6"/>
  <c r="J717" i="6"/>
  <c r="J721" i="6"/>
  <c r="J729" i="6"/>
  <c r="J737" i="6"/>
  <c r="J722" i="6"/>
  <c r="J730" i="6"/>
  <c r="J738" i="6"/>
  <c r="J744" i="6"/>
  <c r="J752" i="6"/>
  <c r="J781" i="6"/>
  <c r="J747" i="6"/>
  <c r="J755" i="6"/>
  <c r="J789" i="6"/>
  <c r="J775" i="6"/>
  <c r="J787" i="6"/>
  <c r="J793" i="6"/>
  <c r="J762" i="6"/>
  <c r="J768" i="6"/>
  <c r="J776" i="6"/>
  <c r="J791" i="6"/>
  <c r="J788" i="6"/>
  <c r="J797" i="6"/>
  <c r="G11" i="6"/>
  <c r="J11" i="6" s="1"/>
  <c r="AC5" i="6"/>
  <c r="M5" i="6"/>
  <c r="G13" i="6"/>
  <c r="J13" i="6" s="1"/>
  <c r="J9" i="6"/>
  <c r="J12" i="6"/>
  <c r="Z5" i="6"/>
  <c r="X18" i="14" l="1"/>
  <c r="X17" i="14"/>
  <c r="W13" i="14"/>
  <c r="W12" i="14"/>
  <c r="X9" i="14"/>
  <c r="X8" i="14"/>
  <c r="X3" i="14"/>
  <c r="X22" i="14"/>
  <c r="X20" i="14"/>
  <c r="X19" i="14"/>
  <c r="X15" i="14"/>
  <c r="X5" i="14"/>
  <c r="X4" i="14"/>
  <c r="W22" i="14"/>
  <c r="W21" i="14"/>
  <c r="W19" i="14"/>
  <c r="X16" i="14"/>
  <c r="X11" i="14"/>
  <c r="W10" i="14"/>
  <c r="W5" i="14"/>
  <c r="W4" i="14"/>
  <c r="X7" i="14"/>
  <c r="W16" i="14"/>
  <c r="X13" i="14"/>
  <c r="X12" i="14"/>
  <c r="W6" i="14"/>
  <c r="Y13" i="14"/>
  <c r="W7" i="14"/>
  <c r="W14" i="14"/>
  <c r="W18" i="14"/>
  <c r="Y21" i="14"/>
  <c r="Y20" i="14"/>
  <c r="W3" i="14"/>
  <c r="Y19" i="14"/>
  <c r="X6" i="14"/>
  <c r="Y17" i="14"/>
  <c r="X21" i="14"/>
  <c r="Y9" i="14"/>
  <c r="Y8" i="14"/>
  <c r="Y6" i="14"/>
  <c r="W20" i="14"/>
  <c r="W8" i="14"/>
  <c r="Y11" i="14"/>
  <c r="Y4" i="14"/>
  <c r="Y15" i="14"/>
  <c r="Y12" i="14"/>
  <c r="W11" i="14"/>
  <c r="Y14" i="14"/>
  <c r="Y22" i="14"/>
  <c r="Y5" i="14"/>
  <c r="Y23" i="14"/>
  <c r="W15" i="14"/>
  <c r="W9" i="14"/>
  <c r="Y16" i="14"/>
  <c r="X10" i="14"/>
  <c r="Y18" i="14"/>
  <c r="Y3" i="14"/>
  <c r="Y7" i="14"/>
  <c r="Y10" i="14"/>
  <c r="W17" i="14"/>
  <c r="X14" i="14"/>
  <c r="K31" i="11"/>
  <c r="P31" i="11" s="1"/>
  <c r="K47" i="11"/>
  <c r="P47" i="11" s="1"/>
  <c r="K28" i="11"/>
  <c r="P28" i="11" s="1"/>
  <c r="K49" i="11"/>
  <c r="K25" i="11"/>
  <c r="P25" i="11" s="1"/>
  <c r="K41" i="11"/>
  <c r="P41" i="11" s="1"/>
  <c r="K16" i="11"/>
  <c r="P16" i="11" s="1"/>
  <c r="K34" i="11"/>
  <c r="P34" i="11" s="1"/>
  <c r="K15" i="11"/>
  <c r="P15" i="11" s="1"/>
  <c r="K35" i="11"/>
  <c r="P35" i="11" s="1"/>
  <c r="K17" i="11"/>
  <c r="P17" i="11" s="1"/>
  <c r="K33" i="11"/>
  <c r="P33" i="11" s="1"/>
  <c r="K14" i="11"/>
  <c r="P14" i="11" s="1"/>
  <c r="K23" i="11"/>
  <c r="P23" i="11" s="1"/>
  <c r="K39" i="11"/>
  <c r="P39" i="11" s="1"/>
  <c r="K38" i="11"/>
  <c r="P38" i="11" s="1"/>
  <c r="K22" i="11"/>
  <c r="P22" i="11" s="1"/>
  <c r="K40" i="11"/>
  <c r="P40" i="11" s="1"/>
  <c r="K18" i="11"/>
  <c r="P18" i="11" s="1"/>
  <c r="K32" i="11"/>
  <c r="P32" i="11" s="1"/>
  <c r="K48" i="11"/>
  <c r="P48" i="11" s="1"/>
  <c r="K27" i="11"/>
  <c r="P27" i="11" s="1"/>
  <c r="K43" i="11"/>
  <c r="P43" i="11" s="1"/>
  <c r="K26" i="11"/>
  <c r="P26" i="11" s="1"/>
  <c r="K42" i="11"/>
  <c r="P42" i="11" s="1"/>
  <c r="K24" i="11"/>
  <c r="P24" i="11" s="1"/>
  <c r="K44" i="11"/>
  <c r="P44" i="11" s="1"/>
  <c r="K21" i="11"/>
  <c r="P21" i="11" s="1"/>
  <c r="J17" i="10"/>
  <c r="K16" i="10"/>
  <c r="Q18" i="11" l="1"/>
  <c r="Q44" i="11"/>
  <c r="X24" i="14"/>
  <c r="Y24" i="14"/>
  <c r="W24" i="14"/>
  <c r="Q42" i="11"/>
  <c r="Q22" i="11"/>
  <c r="Q21" i="11"/>
  <c r="Q26" i="11"/>
  <c r="Q32" i="11"/>
  <c r="Q38" i="11"/>
  <c r="Q33" i="11"/>
  <c r="Q34" i="11"/>
  <c r="Q39" i="11"/>
  <c r="Q17" i="11"/>
  <c r="Q16" i="11"/>
  <c r="Q28" i="11"/>
  <c r="Q43" i="11"/>
  <c r="Q24" i="11"/>
  <c r="Q27" i="11"/>
  <c r="Q40" i="11"/>
  <c r="Q23" i="11"/>
  <c r="Q35" i="11"/>
  <c r="Q41" i="11"/>
  <c r="Q47" i="11"/>
  <c r="Q48" i="11"/>
  <c r="Q37" i="11"/>
  <c r="Q20" i="11"/>
  <c r="Q14" i="11"/>
  <c r="Q30" i="11"/>
  <c r="Q46" i="11"/>
  <c r="Q29" i="11"/>
  <c r="Q45" i="11"/>
  <c r="Q19" i="11"/>
  <c r="Q36" i="11"/>
  <c r="Q15" i="11"/>
  <c r="Q25" i="11"/>
  <c r="Q31" i="11"/>
  <c r="B39" i="12" l="1"/>
  <c r="B37" i="12"/>
  <c r="B35" i="12"/>
  <c r="B33" i="12"/>
  <c r="B31" i="12"/>
  <c r="B38" i="12"/>
  <c r="B36" i="12"/>
  <c r="B34" i="12"/>
  <c r="B32" i="12"/>
  <c r="B30" i="12"/>
  <c r="B29" i="12"/>
  <c r="B22" i="12"/>
  <c r="B21" i="12"/>
  <c r="B24" i="12"/>
  <c r="B23" i="12"/>
  <c r="B18" i="12"/>
  <c r="B16" i="12"/>
  <c r="B14" i="12"/>
  <c r="B26" i="12"/>
  <c r="B25" i="12"/>
  <c r="B28" i="12"/>
  <c r="B27" i="12"/>
  <c r="B20" i="12"/>
  <c r="B19" i="12"/>
  <c r="B17" i="12"/>
  <c r="B15" i="12"/>
  <c r="B13" i="12"/>
  <c r="A55" i="12" l="1"/>
  <c r="T15" i="12"/>
  <c r="P15" i="12"/>
  <c r="S15" i="12"/>
  <c r="D15" i="12"/>
  <c r="V15" i="12"/>
  <c r="R15" i="12"/>
  <c r="C15" i="12"/>
  <c r="U15" i="12"/>
  <c r="Q15" i="12"/>
  <c r="A77" i="12"/>
  <c r="V37" i="12"/>
  <c r="R37" i="12"/>
  <c r="C37" i="12"/>
  <c r="U37" i="12"/>
  <c r="Q37" i="12"/>
  <c r="T37" i="12"/>
  <c r="P37" i="12"/>
  <c r="S37" i="12"/>
  <c r="D37" i="12"/>
  <c r="A73" i="12"/>
  <c r="V33" i="12"/>
  <c r="R33" i="12"/>
  <c r="C33" i="12"/>
  <c r="U33" i="12"/>
  <c r="Q33" i="12"/>
  <c r="T33" i="12"/>
  <c r="P33" i="12"/>
  <c r="S33" i="12"/>
  <c r="D33" i="12"/>
  <c r="A63" i="12"/>
  <c r="T23" i="12"/>
  <c r="P23" i="12"/>
  <c r="S23" i="12"/>
  <c r="C23" i="12"/>
  <c r="R23" i="12"/>
  <c r="V23" i="12"/>
  <c r="Q23" i="12"/>
  <c r="U23" i="12"/>
  <c r="D23" i="12"/>
  <c r="A71" i="12"/>
  <c r="U31" i="12"/>
  <c r="Q31" i="12"/>
  <c r="T31" i="12"/>
  <c r="P31" i="12"/>
  <c r="S31" i="12"/>
  <c r="D31" i="12"/>
  <c r="C31" i="12"/>
  <c r="V31" i="12"/>
  <c r="R31" i="12"/>
  <c r="A60" i="12"/>
  <c r="V20" i="12"/>
  <c r="R20" i="12"/>
  <c r="C20" i="12"/>
  <c r="Q20" i="12"/>
  <c r="U20" i="12"/>
  <c r="P20" i="12"/>
  <c r="T20" i="12"/>
  <c r="D20" i="12"/>
  <c r="S20" i="12"/>
  <c r="A54" i="12"/>
  <c r="V14" i="12"/>
  <c r="R14" i="12"/>
  <c r="C14" i="12"/>
  <c r="U14" i="12"/>
  <c r="Q14" i="12"/>
  <c r="T14" i="12"/>
  <c r="P14" i="12"/>
  <c r="S14" i="12"/>
  <c r="D14" i="12"/>
  <c r="A65" i="12"/>
  <c r="T25" i="12"/>
  <c r="P25" i="12"/>
  <c r="U25" i="12"/>
  <c r="D25" i="12"/>
  <c r="S25" i="12"/>
  <c r="C25" i="12"/>
  <c r="R25" i="12"/>
  <c r="V25" i="12"/>
  <c r="Q25" i="12"/>
  <c r="A53" i="12"/>
  <c r="T13" i="12"/>
  <c r="P13" i="12"/>
  <c r="S13" i="12"/>
  <c r="D13" i="12"/>
  <c r="V13" i="12"/>
  <c r="R13" i="12"/>
  <c r="C13" i="12"/>
  <c r="U13" i="12"/>
  <c r="Q13" i="12"/>
  <c r="A67" i="12"/>
  <c r="T27" i="12"/>
  <c r="P27" i="12"/>
  <c r="V27" i="12"/>
  <c r="Q27" i="12"/>
  <c r="U27" i="12"/>
  <c r="D27" i="12"/>
  <c r="S27" i="12"/>
  <c r="C27" i="12"/>
  <c r="R27" i="12"/>
  <c r="A57" i="12"/>
  <c r="T17" i="12"/>
  <c r="P17" i="12"/>
  <c r="S17" i="12"/>
  <c r="D17" i="12"/>
  <c r="V17" i="12"/>
  <c r="R17" i="12"/>
  <c r="C17" i="12"/>
  <c r="U17" i="12"/>
  <c r="Q17" i="12"/>
  <c r="A74" i="12"/>
  <c r="T34" i="12"/>
  <c r="P34" i="12"/>
  <c r="S34" i="12"/>
  <c r="D34" i="12"/>
  <c r="V34" i="12"/>
  <c r="R34" i="12"/>
  <c r="C34" i="12"/>
  <c r="U34" i="12"/>
  <c r="Q34" i="12"/>
  <c r="A66" i="12"/>
  <c r="V26" i="12"/>
  <c r="R26" i="12"/>
  <c r="C26" i="12"/>
  <c r="U26" i="12"/>
  <c r="P26" i="12"/>
  <c r="T26" i="12"/>
  <c r="D26" i="12"/>
  <c r="S26" i="12"/>
  <c r="Q26" i="12"/>
  <c r="A75" i="12"/>
  <c r="V35" i="12"/>
  <c r="R35" i="12"/>
  <c r="C35" i="12"/>
  <c r="U35" i="12"/>
  <c r="Q35" i="12"/>
  <c r="T35" i="12"/>
  <c r="P35" i="12"/>
  <c r="S35" i="12"/>
  <c r="D35" i="12"/>
  <c r="A61" i="12"/>
  <c r="T21" i="12"/>
  <c r="P21" i="12"/>
  <c r="R21" i="12"/>
  <c r="V21" i="12"/>
  <c r="Q21" i="12"/>
  <c r="U21" i="12"/>
  <c r="D21" i="12"/>
  <c r="S21" i="12"/>
  <c r="C21" i="12"/>
  <c r="A78" i="12"/>
  <c r="T38" i="12"/>
  <c r="P38" i="12"/>
  <c r="S38" i="12"/>
  <c r="D38" i="12"/>
  <c r="V38" i="12"/>
  <c r="R38" i="12"/>
  <c r="C38" i="12"/>
  <c r="U38" i="12"/>
  <c r="Q38" i="12"/>
  <c r="A64" i="12"/>
  <c r="V24" i="12"/>
  <c r="R24" i="12"/>
  <c r="C24" i="12"/>
  <c r="T24" i="12"/>
  <c r="D24" i="12"/>
  <c r="S24" i="12"/>
  <c r="Q24" i="12"/>
  <c r="U24" i="12"/>
  <c r="P24" i="12"/>
  <c r="A58" i="12"/>
  <c r="V18" i="12"/>
  <c r="R18" i="12"/>
  <c r="C18" i="12"/>
  <c r="U18" i="12"/>
  <c r="Q18" i="12"/>
  <c r="T18" i="12"/>
  <c r="P18" i="12"/>
  <c r="S18" i="12"/>
  <c r="D18" i="12"/>
  <c r="A69" i="12"/>
  <c r="T29" i="12"/>
  <c r="P29" i="12"/>
  <c r="R29" i="12"/>
  <c r="V29" i="12"/>
  <c r="Q29" i="12"/>
  <c r="U29" i="12"/>
  <c r="D29" i="12"/>
  <c r="S29" i="12"/>
  <c r="C29" i="12"/>
  <c r="A59" i="12"/>
  <c r="T19" i="12"/>
  <c r="P19" i="12"/>
  <c r="V19" i="12"/>
  <c r="Q19" i="12"/>
  <c r="U19" i="12"/>
  <c r="D19" i="12"/>
  <c r="S19" i="12"/>
  <c r="C19" i="12"/>
  <c r="R19" i="12"/>
  <c r="A56" i="12"/>
  <c r="V16" i="12"/>
  <c r="R16" i="12"/>
  <c r="C16" i="12"/>
  <c r="U16" i="12"/>
  <c r="Q16" i="12"/>
  <c r="T16" i="12"/>
  <c r="P16" i="12"/>
  <c r="S16" i="12"/>
  <c r="D16" i="12"/>
  <c r="A68" i="12"/>
  <c r="V28" i="12"/>
  <c r="R28" i="12"/>
  <c r="C28" i="12"/>
  <c r="Q28" i="12"/>
  <c r="U28" i="12"/>
  <c r="P28" i="12"/>
  <c r="T28" i="12"/>
  <c r="D28" i="12"/>
  <c r="S28" i="12"/>
  <c r="A62" i="12"/>
  <c r="V22" i="12"/>
  <c r="R22" i="12"/>
  <c r="C22" i="12"/>
  <c r="S22" i="12"/>
  <c r="Q22" i="12"/>
  <c r="U22" i="12"/>
  <c r="P22" i="12"/>
  <c r="T22" i="12"/>
  <c r="D22" i="12"/>
  <c r="A79" i="12"/>
  <c r="V39" i="12"/>
  <c r="R39" i="12"/>
  <c r="C39" i="12"/>
  <c r="U39" i="12"/>
  <c r="Q39" i="12"/>
  <c r="T39" i="12"/>
  <c r="P39" i="12"/>
  <c r="S39" i="12"/>
  <c r="D39" i="12"/>
  <c r="A72" i="12"/>
  <c r="T32" i="12"/>
  <c r="S32" i="12"/>
  <c r="D32" i="12"/>
  <c r="V32" i="12"/>
  <c r="R32" i="12"/>
  <c r="C32" i="12"/>
  <c r="U32" i="12"/>
  <c r="Q32" i="12"/>
  <c r="P32" i="12"/>
  <c r="A76" i="12"/>
  <c r="T36" i="12"/>
  <c r="P36" i="12"/>
  <c r="S36" i="12"/>
  <c r="D36" i="12"/>
  <c r="V36" i="12"/>
  <c r="R36" i="12"/>
  <c r="C36" i="12"/>
  <c r="U36" i="12"/>
  <c r="Q36" i="12"/>
  <c r="A70" i="12"/>
  <c r="V30" i="12"/>
  <c r="R30" i="12"/>
  <c r="C30" i="12"/>
  <c r="U30" i="12"/>
  <c r="Q30" i="12"/>
  <c r="D30" i="12"/>
  <c r="T30" i="12"/>
  <c r="S30" i="12"/>
  <c r="P30" i="12"/>
  <c r="AA70" i="12" l="1"/>
  <c r="W70" i="12"/>
  <c r="S70" i="12"/>
  <c r="O70" i="12"/>
  <c r="K70" i="12"/>
  <c r="G70" i="12"/>
  <c r="C70" i="12"/>
  <c r="Z70" i="12"/>
  <c r="V70" i="12"/>
  <c r="R70" i="12"/>
  <c r="N70" i="12"/>
  <c r="J70" i="12"/>
  <c r="F70" i="12"/>
  <c r="B70" i="12"/>
  <c r="Y70" i="12"/>
  <c r="U70" i="12"/>
  <c r="Q70" i="12"/>
  <c r="M70" i="12"/>
  <c r="I70" i="12"/>
  <c r="E70" i="12"/>
  <c r="T70" i="12"/>
  <c r="D70" i="12"/>
  <c r="P70" i="12"/>
  <c r="AB70" i="12"/>
  <c r="L70" i="12"/>
  <c r="X70" i="12"/>
  <c r="H70" i="12"/>
  <c r="Z62" i="12"/>
  <c r="V62" i="12"/>
  <c r="R62" i="12"/>
  <c r="N62" i="12"/>
  <c r="J62" i="12"/>
  <c r="F62" i="12"/>
  <c r="B62" i="12"/>
  <c r="Y62" i="12"/>
  <c r="U62" i="12"/>
  <c r="Q62" i="12"/>
  <c r="M62" i="12"/>
  <c r="I62" i="12"/>
  <c r="E62" i="12"/>
  <c r="AB62" i="12"/>
  <c r="X62" i="12"/>
  <c r="T62" i="12"/>
  <c r="P62" i="12"/>
  <c r="L62" i="12"/>
  <c r="H62" i="12"/>
  <c r="D62" i="12"/>
  <c r="AA62" i="12"/>
  <c r="W62" i="12"/>
  <c r="S62" i="12"/>
  <c r="O62" i="12"/>
  <c r="K62" i="12"/>
  <c r="G62" i="12"/>
  <c r="C62" i="12"/>
  <c r="AA69" i="12"/>
  <c r="W69" i="12"/>
  <c r="S69" i="12"/>
  <c r="O69" i="12"/>
  <c r="K69" i="12"/>
  <c r="G69" i="12"/>
  <c r="C69" i="12"/>
  <c r="Z69" i="12"/>
  <c r="V69" i="12"/>
  <c r="R69" i="12"/>
  <c r="N69" i="12"/>
  <c r="J69" i="12"/>
  <c r="F69" i="12"/>
  <c r="B69" i="12"/>
  <c r="U69" i="12"/>
  <c r="M69" i="12"/>
  <c r="E69" i="12"/>
  <c r="AB69" i="12"/>
  <c r="T69" i="12"/>
  <c r="L69" i="12"/>
  <c r="D69" i="12"/>
  <c r="Y69" i="12"/>
  <c r="Q69" i="12"/>
  <c r="I69" i="12"/>
  <c r="X69" i="12"/>
  <c r="P69" i="12"/>
  <c r="H69" i="12"/>
  <c r="Z61" i="12"/>
  <c r="V61" i="12"/>
  <c r="R61" i="12"/>
  <c r="N61" i="12"/>
  <c r="J61" i="12"/>
  <c r="F61" i="12"/>
  <c r="B61" i="12"/>
  <c r="Y61" i="12"/>
  <c r="U61" i="12"/>
  <c r="Q61" i="12"/>
  <c r="M61" i="12"/>
  <c r="I61" i="12"/>
  <c r="E61" i="12"/>
  <c r="AB61" i="12"/>
  <c r="X61" i="12"/>
  <c r="T61" i="12"/>
  <c r="P61" i="12"/>
  <c r="L61" i="12"/>
  <c r="H61" i="12"/>
  <c r="D61" i="12"/>
  <c r="AA61" i="12"/>
  <c r="W61" i="12"/>
  <c r="S61" i="12"/>
  <c r="O61" i="12"/>
  <c r="K61" i="12"/>
  <c r="G61" i="12"/>
  <c r="C61" i="12"/>
  <c r="Z57" i="12"/>
  <c r="V57" i="12"/>
  <c r="R57" i="12"/>
  <c r="N57" i="12"/>
  <c r="AB57" i="12"/>
  <c r="X57" i="12"/>
  <c r="T57" i="12"/>
  <c r="P57" i="12"/>
  <c r="AA57" i="12"/>
  <c r="W57" i="12"/>
  <c r="S57" i="12"/>
  <c r="O57" i="12"/>
  <c r="Y57" i="12"/>
  <c r="L57" i="12"/>
  <c r="H57" i="12"/>
  <c r="D57" i="12"/>
  <c r="U57" i="12"/>
  <c r="K57" i="12"/>
  <c r="G57" i="12"/>
  <c r="C57" i="12"/>
  <c r="Q57" i="12"/>
  <c r="J57" i="12"/>
  <c r="F57" i="12"/>
  <c r="B57" i="12"/>
  <c r="M57" i="12"/>
  <c r="I57" i="12"/>
  <c r="E57" i="12"/>
  <c r="R41" i="12"/>
  <c r="P41" i="12"/>
  <c r="AB54" i="12"/>
  <c r="X54" i="12"/>
  <c r="T54" i="12"/>
  <c r="P54" i="12"/>
  <c r="L54" i="12"/>
  <c r="H54" i="12"/>
  <c r="D54" i="12"/>
  <c r="AA54" i="12"/>
  <c r="W54" i="12"/>
  <c r="S54" i="12"/>
  <c r="O54" i="12"/>
  <c r="K54" i="12"/>
  <c r="G54" i="12"/>
  <c r="C54" i="12"/>
  <c r="Z54" i="12"/>
  <c r="V54" i="12"/>
  <c r="R54" i="12"/>
  <c r="N54" i="12"/>
  <c r="J54" i="12"/>
  <c r="F54" i="12"/>
  <c r="B54" i="12"/>
  <c r="Y54" i="12"/>
  <c r="U54" i="12"/>
  <c r="Q54" i="12"/>
  <c r="M54" i="12"/>
  <c r="I54" i="12"/>
  <c r="E54"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Z59" i="12"/>
  <c r="V59" i="12"/>
  <c r="R59" i="12"/>
  <c r="N59" i="12"/>
  <c r="J59" i="12"/>
  <c r="F59" i="12"/>
  <c r="B59" i="12"/>
  <c r="Y59" i="12"/>
  <c r="U59" i="12"/>
  <c r="Q59" i="12"/>
  <c r="M59" i="12"/>
  <c r="I59" i="12"/>
  <c r="E59" i="12"/>
  <c r="AB59" i="12"/>
  <c r="X59" i="12"/>
  <c r="T59" i="12"/>
  <c r="P59" i="12"/>
  <c r="L59" i="12"/>
  <c r="H59" i="12"/>
  <c r="D59" i="12"/>
  <c r="AA59" i="12"/>
  <c r="W59" i="12"/>
  <c r="S59" i="12"/>
  <c r="O59" i="12"/>
  <c r="K59" i="12"/>
  <c r="G59" i="12"/>
  <c r="C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Z65" i="12"/>
  <c r="V65" i="12"/>
  <c r="R65" i="12"/>
  <c r="N65" i="12"/>
  <c r="J65" i="12"/>
  <c r="F65" i="12"/>
  <c r="B65" i="12"/>
  <c r="Y65" i="12"/>
  <c r="U65" i="12"/>
  <c r="Q65" i="12"/>
  <c r="M65" i="12"/>
  <c r="I65" i="12"/>
  <c r="E65" i="12"/>
  <c r="AB65" i="12"/>
  <c r="X65" i="12"/>
  <c r="T65" i="12"/>
  <c r="P65" i="12"/>
  <c r="L65" i="12"/>
  <c r="H65" i="12"/>
  <c r="D65" i="12"/>
  <c r="AA65" i="12"/>
  <c r="W65" i="12"/>
  <c r="S65" i="12"/>
  <c r="O65" i="12"/>
  <c r="K65" i="12"/>
  <c r="G65" i="12"/>
  <c r="C65" i="12"/>
  <c r="Z63" i="12"/>
  <c r="V63" i="12"/>
  <c r="R63" i="12"/>
  <c r="N63" i="12"/>
  <c r="J63" i="12"/>
  <c r="F63" i="12"/>
  <c r="B63" i="12"/>
  <c r="Y63" i="12"/>
  <c r="U63" i="12"/>
  <c r="Q63" i="12"/>
  <c r="M63" i="12"/>
  <c r="I63" i="12"/>
  <c r="E63" i="12"/>
  <c r="AB63" i="12"/>
  <c r="X63" i="12"/>
  <c r="T63" i="12"/>
  <c r="P63" i="12"/>
  <c r="L63" i="12"/>
  <c r="H63" i="12"/>
  <c r="D63" i="12"/>
  <c r="AA63" i="12"/>
  <c r="W63" i="12"/>
  <c r="S63" i="12"/>
  <c r="O63" i="12"/>
  <c r="K63" i="12"/>
  <c r="G63" i="12"/>
  <c r="C63" i="12"/>
  <c r="AB72" i="12"/>
  <c r="X72" i="12"/>
  <c r="T72" i="12"/>
  <c r="P72" i="12"/>
  <c r="L72" i="12"/>
  <c r="H72" i="12"/>
  <c r="D72" i="12"/>
  <c r="AA72" i="12"/>
  <c r="W72" i="12"/>
  <c r="S72" i="12"/>
  <c r="O72" i="12"/>
  <c r="K72" i="12"/>
  <c r="G72" i="12"/>
  <c r="C72" i="12"/>
  <c r="Z72" i="12"/>
  <c r="V72" i="12"/>
  <c r="R72" i="12"/>
  <c r="N72" i="12"/>
  <c r="J72" i="12"/>
  <c r="F72" i="12"/>
  <c r="B72" i="12"/>
  <c r="Y72" i="12"/>
  <c r="U72" i="12"/>
  <c r="Q72" i="12"/>
  <c r="M72" i="12"/>
  <c r="I72" i="12"/>
  <c r="E72" i="12"/>
  <c r="AB56" i="12"/>
  <c r="X56" i="12"/>
  <c r="T56" i="12"/>
  <c r="P56" i="12"/>
  <c r="L56" i="12"/>
  <c r="H56" i="12"/>
  <c r="D56" i="12"/>
  <c r="AA56" i="12"/>
  <c r="W56" i="12"/>
  <c r="S56" i="12"/>
  <c r="O56" i="12"/>
  <c r="K56" i="12"/>
  <c r="G56" i="12"/>
  <c r="C56" i="12"/>
  <c r="Z56" i="12"/>
  <c r="V56" i="12"/>
  <c r="R56" i="12"/>
  <c r="N56" i="12"/>
  <c r="J56" i="12"/>
  <c r="F56" i="12"/>
  <c r="B56" i="12"/>
  <c r="Y56" i="12"/>
  <c r="U56" i="12"/>
  <c r="Q56" i="12"/>
  <c r="M56" i="12"/>
  <c r="I56" i="12"/>
  <c r="E56" i="12"/>
  <c r="Z64" i="12"/>
  <c r="V64" i="12"/>
  <c r="R64" i="12"/>
  <c r="N64" i="12"/>
  <c r="J64" i="12"/>
  <c r="F64" i="12"/>
  <c r="B64" i="12"/>
  <c r="Y64" i="12"/>
  <c r="U64" i="12"/>
  <c r="Q64" i="12"/>
  <c r="M64" i="12"/>
  <c r="I64" i="12"/>
  <c r="E64" i="12"/>
  <c r="AB64" i="12"/>
  <c r="X64" i="12"/>
  <c r="T64" i="12"/>
  <c r="P64" i="12"/>
  <c r="L64" i="12"/>
  <c r="H64" i="12"/>
  <c r="D64" i="12"/>
  <c r="AA64" i="12"/>
  <c r="W64" i="12"/>
  <c r="S64" i="12"/>
  <c r="O64" i="12"/>
  <c r="K64" i="12"/>
  <c r="G64" i="12"/>
  <c r="C64" i="12"/>
  <c r="Z66" i="12"/>
  <c r="V66" i="12"/>
  <c r="R66" i="12"/>
  <c r="N66" i="12"/>
  <c r="J66" i="12"/>
  <c r="F66" i="12"/>
  <c r="B66" i="12"/>
  <c r="Y66" i="12"/>
  <c r="U66" i="12"/>
  <c r="Q66" i="12"/>
  <c r="M66" i="12"/>
  <c r="I66" i="12"/>
  <c r="E66" i="12"/>
  <c r="AB66" i="12"/>
  <c r="X66" i="12"/>
  <c r="T66" i="12"/>
  <c r="P66" i="12"/>
  <c r="L66" i="12"/>
  <c r="H66" i="12"/>
  <c r="D66" i="12"/>
  <c r="AA66" i="12"/>
  <c r="W66" i="12"/>
  <c r="S66" i="12"/>
  <c r="O66" i="12"/>
  <c r="K66" i="12"/>
  <c r="G66" i="12"/>
  <c r="C66" i="12"/>
  <c r="AB53" i="12"/>
  <c r="X53" i="12"/>
  <c r="T53" i="12"/>
  <c r="P53" i="12"/>
  <c r="L53" i="12"/>
  <c r="H53" i="12"/>
  <c r="D53" i="12"/>
  <c r="AA53" i="12"/>
  <c r="W53" i="12"/>
  <c r="S53" i="12"/>
  <c r="O53" i="12"/>
  <c r="K53" i="12"/>
  <c r="G53" i="12"/>
  <c r="C53" i="12"/>
  <c r="Z53" i="12"/>
  <c r="V53" i="12"/>
  <c r="R53" i="12"/>
  <c r="N53" i="12"/>
  <c r="J53" i="12"/>
  <c r="F53" i="12"/>
  <c r="B53" i="12"/>
  <c r="Y53" i="12"/>
  <c r="U53" i="12"/>
  <c r="Q53" i="12"/>
  <c r="M53" i="12"/>
  <c r="I53" i="12"/>
  <c r="E53" i="12"/>
  <c r="AB71" i="12"/>
  <c r="AA71" i="12"/>
  <c r="W71" i="12"/>
  <c r="S71" i="12"/>
  <c r="O71" i="12"/>
  <c r="K71" i="12"/>
  <c r="G71" i="12"/>
  <c r="C71" i="12"/>
  <c r="Z71" i="12"/>
  <c r="V71" i="12"/>
  <c r="R71" i="12"/>
  <c r="N71" i="12"/>
  <c r="J71" i="12"/>
  <c r="F71" i="12"/>
  <c r="B71" i="12"/>
  <c r="Y71" i="12"/>
  <c r="U71" i="12"/>
  <c r="Q71" i="12"/>
  <c r="M71" i="12"/>
  <c r="I71" i="12"/>
  <c r="E71" i="12"/>
  <c r="X71" i="12"/>
  <c r="H71" i="12"/>
  <c r="T71" i="12"/>
  <c r="D71" i="12"/>
  <c r="P71" i="12"/>
  <c r="L71" i="12"/>
  <c r="AB55" i="12"/>
  <c r="X55" i="12"/>
  <c r="T55" i="12"/>
  <c r="P55" i="12"/>
  <c r="L55" i="12"/>
  <c r="H55" i="12"/>
  <c r="D55" i="12"/>
  <c r="AA55" i="12"/>
  <c r="W55" i="12"/>
  <c r="S55" i="12"/>
  <c r="O55" i="12"/>
  <c r="K55" i="12"/>
  <c r="G55" i="12"/>
  <c r="C55" i="12"/>
  <c r="Z55" i="12"/>
  <c r="V55" i="12"/>
  <c r="R55" i="12"/>
  <c r="N55" i="12"/>
  <c r="J55" i="12"/>
  <c r="F55" i="12"/>
  <c r="B55" i="12"/>
  <c r="Y55" i="12"/>
  <c r="U55" i="12"/>
  <c r="Q55" i="12"/>
  <c r="M55" i="12"/>
  <c r="I55" i="12"/>
  <c r="E55"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AA68" i="12"/>
  <c r="W68" i="12"/>
  <c r="S68" i="12"/>
  <c r="O68" i="12"/>
  <c r="K68" i="12"/>
  <c r="G68" i="12"/>
  <c r="C68" i="12"/>
  <c r="Z68" i="12"/>
  <c r="V68" i="12"/>
  <c r="R68" i="12"/>
  <c r="N68" i="12"/>
  <c r="J68" i="12"/>
  <c r="Y68" i="12"/>
  <c r="Q68" i="12"/>
  <c r="I68" i="12"/>
  <c r="D68" i="12"/>
  <c r="X68" i="12"/>
  <c r="P68" i="12"/>
  <c r="H68" i="12"/>
  <c r="B68" i="12"/>
  <c r="U68" i="12"/>
  <c r="M68" i="12"/>
  <c r="F68" i="12"/>
  <c r="AB68" i="12"/>
  <c r="T68" i="12"/>
  <c r="L68" i="12"/>
  <c r="E68" i="12"/>
  <c r="Z58" i="12"/>
  <c r="V58" i="12"/>
  <c r="R58" i="12"/>
  <c r="N58" i="12"/>
  <c r="J58" i="12"/>
  <c r="F58" i="12"/>
  <c r="B58" i="12"/>
  <c r="Y58" i="12"/>
  <c r="U58" i="12"/>
  <c r="Q58" i="12"/>
  <c r="M58" i="12"/>
  <c r="I58" i="12"/>
  <c r="E58" i="12"/>
  <c r="AB58" i="12"/>
  <c r="X58" i="12"/>
  <c r="T58" i="12"/>
  <c r="P58" i="12"/>
  <c r="L58" i="12"/>
  <c r="H58" i="12"/>
  <c r="D58" i="12"/>
  <c r="AA58" i="12"/>
  <c r="W58" i="12"/>
  <c r="S58" i="12"/>
  <c r="O58" i="12"/>
  <c r="K58" i="12"/>
  <c r="G58" i="12"/>
  <c r="C58"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A67" i="12"/>
  <c r="Z67" i="12"/>
  <c r="V67" i="12"/>
  <c r="R67" i="12"/>
  <c r="N67" i="12"/>
  <c r="J67" i="12"/>
  <c r="F67" i="12"/>
  <c r="B67" i="12"/>
  <c r="Y67" i="12"/>
  <c r="U67" i="12"/>
  <c r="Q67" i="12"/>
  <c r="M67" i="12"/>
  <c r="I67" i="12"/>
  <c r="E67" i="12"/>
  <c r="X67" i="12"/>
  <c r="T67" i="12"/>
  <c r="P67" i="12"/>
  <c r="L67" i="12"/>
  <c r="H67" i="12"/>
  <c r="D67" i="12"/>
  <c r="AB67" i="12"/>
  <c r="W67" i="12"/>
  <c r="S67" i="12"/>
  <c r="O67" i="12"/>
  <c r="K67" i="12"/>
  <c r="G67" i="12"/>
  <c r="C67" i="12"/>
  <c r="Z60" i="12"/>
  <c r="V60" i="12"/>
  <c r="R60" i="12"/>
  <c r="N60" i="12"/>
  <c r="J60" i="12"/>
  <c r="F60" i="12"/>
  <c r="B60" i="12"/>
  <c r="Y60" i="12"/>
  <c r="U60" i="12"/>
  <c r="Q60" i="12"/>
  <c r="M60" i="12"/>
  <c r="I60" i="12"/>
  <c r="E60" i="12"/>
  <c r="AB60" i="12"/>
  <c r="X60" i="12"/>
  <c r="T60" i="12"/>
  <c r="P60" i="12"/>
  <c r="L60" i="12"/>
  <c r="H60" i="12"/>
  <c r="D60" i="12"/>
  <c r="AA60" i="12"/>
  <c r="W60" i="12"/>
  <c r="S60" i="12"/>
  <c r="O60" i="12"/>
  <c r="K60" i="12"/>
  <c r="G60" i="12"/>
  <c r="C60"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<sst xmlns="http://schemas.openxmlformats.org/spreadsheetml/2006/main" count="9581" uniqueCount="1808">
  <si>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</si>
  <si>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</si>
  <si>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</si>
  <si>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</si>
  <si>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</si>
  <si>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</si>
  <si>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</si>
  <si>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</si>
  <si>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</si>
  <si>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</si>
  <si>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</si>
  <si>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</si>
  <si>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</si>
  <si>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</si>
  <si>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</si>
  <si>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</si>
  <si>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</si>
  <si>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</si>
  <si>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</si>
  <si>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</si>
  <si>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</si>
  <si>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</si>
  <si>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</si>
  <si>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</si>
  <si>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</si>
  <si>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</si>
  <si>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</si>
  <si>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</si>
  <si>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</si>
  <si>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</si>
  <si>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</si>
  <si>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</si>
  <si>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</si>
  <si>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</si>
  <si>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</si>
  <si>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</si>
  <si>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</si>
  <si>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</si>
  <si>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</si>
  <si>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</si>
  <si>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</si>
  <si>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</si>
  <si>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</si>
  <si>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</si>
  <si>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</si>
  <si>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</si>
  <si>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</si>
  <si>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</si>
  <si>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</si>
  <si>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</si>
  <si>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</si>
  <si>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</si>
  <si>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</si>
  <si>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</si>
  <si>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</si>
  <si>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</si>
  <si>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</si>
  <si>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</si>
  <si>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</si>
  <si>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</si>
  <si>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</si>
  <si>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</si>
  <si>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</si>
  <si>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</si>
  <si>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</si>
  <si>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</si>
  <si>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</si>
  <si>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</si>
  <si>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</si>
  <si>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</si>
  <si>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</si>
  <si>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</si>
  <si>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</si>
  <si>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</si>
  <si>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</si>
  <si>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</si>
  <si>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</si>
  <si>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</si>
  <si>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</si>
  <si>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</si>
  <si>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</si>
  <si>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</si>
  <si>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</si>
  <si>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</si>
  <si>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</si>
  <si>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</si>
  <si>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</si>
  <si>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</si>
  <si>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</si>
  <si>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</si>
  <si>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</si>
  <si>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</si>
  <si>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</si>
  <si>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</si>
  <si>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</si>
  <si>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</si>
  <si>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</si>
  <si>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</si>
  <si>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</si>
  <si>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</si>
  <si>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</si>
  <si>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</si>
  <si>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</si>
  <si>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</si>
  <si>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</si>
  <si>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</si>
  <si>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</si>
  <si>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</si>
  <si>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</si>
  <si>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</si>
  <si>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</si>
  <si>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</si>
  <si>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</si>
  <si>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</si>
  <si>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</si>
  <si>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</si>
  <si>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</si>
  <si>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</si>
  <si>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</si>
  <si>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</si>
  <si>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</si>
  <si>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</si>
  <si>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</si>
  <si>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</si>
  <si>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</si>
  <si>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</si>
  <si>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</si>
  <si>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</si>
  <si>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</si>
  <si>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</si>
  <si>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</si>
  <si>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</si>
  <si>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</si>
  <si>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</si>
  <si>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</si>
  <si>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</si>
  <si>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</si>
  <si>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</si>
  <si>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</si>
  <si>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</si>
  <si>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</si>
  <si>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</si>
  <si>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</si>
  <si>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</si>
  <si>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</si>
  <si>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</si>
  <si>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</si>
  <si>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</si>
  <si>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</si>
  <si>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</si>
  <si>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</si>
  <si>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</si>
  <si>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</si>
  <si>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</si>
  <si>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</si>
  <si>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</si>
  <si>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</si>
  <si>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</si>
  <si>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</si>
  <si>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</si>
  <si>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</si>
  <si>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</si>
  <si>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</si>
  <si>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</si>
  <si>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</si>
  <si>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</si>
  <si>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</si>
  <si>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</si>
  <si>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</si>
  <si>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</si>
  <si>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</si>
  <si>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</si>
  <si>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</si>
  <si>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</si>
  <si>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</si>
  <si>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</si>
  <si>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</si>
  <si>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</si>
  <si>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</si>
  <si>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</si>
  <si>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</si>
  <si>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</si>
  <si>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</si>
  <si>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</si>
  <si>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</si>
  <si>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</si>
  <si>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</si>
  <si>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</si>
  <si>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</si>
  <si>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</si>
  <si>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</si>
  <si>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</si>
  <si>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</si>
  <si>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</si>
  <si>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</si>
  <si>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</si>
  <si>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</si>
  <si>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</si>
  <si>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</si>
  <si>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</si>
  <si>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</si>
  <si>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</si>
  <si>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</si>
  <si>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</si>
  <si>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</si>
  <si>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</si>
  <si>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</si>
  <si>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</si>
  <si>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</si>
  <si>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</si>
  <si>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</si>
  <si>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</si>
  <si>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</si>
  <si>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</si>
  <si>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</si>
  <si>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</si>
  <si>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</si>
  <si>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</si>
  <si>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</si>
  <si>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</si>
  <si>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</si>
  <si>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</si>
  <si>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</si>
  <si>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</si>
  <si>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</si>
  <si>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</si>
  <si>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</si>
  <si>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</si>
  <si>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</si>
  <si>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</si>
  <si>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</si>
  <si>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</si>
  <si>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</si>
  <si>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</si>
  <si>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</si>
  <si>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</si>
  <si>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</si>
  <si>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</si>
  <si>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</si>
  <si>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</si>
  <si>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</si>
  <si>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</si>
  <si>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</si>
  <si>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</si>
  <si>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</si>
  <si>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</si>
  <si>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</si>
  <si>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</si>
  <si>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</si>
  <si>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</si>
  <si>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</si>
  <si>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</si>
  <si>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</si>
  <si>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</si>
  <si>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</si>
  <si>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</si>
  <si>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</si>
  <si>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</si>
  <si>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</si>
  <si>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</si>
  <si>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</si>
  <si>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</si>
  <si>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</si>
  <si>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</si>
  <si>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</si>
  <si>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</si>
  <si>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</si>
  <si>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</si>
  <si>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</si>
  <si>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</si>
  <si>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</si>
  <si>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</si>
  <si>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</si>
  <si>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</si>
  <si>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</si>
  <si>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</si>
  <si>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</si>
  <si>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</si>
  <si>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</si>
  <si>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</si>
  <si>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</si>
  <si>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</si>
  <si>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</si>
  <si>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</si>
  <si>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</si>
  <si>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</si>
  <si>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</si>
  <si>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</si>
  <si>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</si>
  <si>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</si>
  <si>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</si>
  <si>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</si>
  <si>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</si>
  <si>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</si>
  <si>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</si>
  <si>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</si>
  <si>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</si>
  <si>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</si>
  <si>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</si>
  <si>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</si>
  <si>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</si>
  <si>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</si>
  <si>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</si>
  <si>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</si>
  <si>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</si>
  <si>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</si>
  <si>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</si>
  <si>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</si>
  <si>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</si>
  <si>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</si>
  <si>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</si>
  <si>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</si>
  <si>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</si>
  <si>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</si>
  <si>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</si>
  <si>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</si>
  <si>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</si>
  <si>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</si>
  <si>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</si>
  <si>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</si>
  <si>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</si>
  <si>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</si>
  <si>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</si>
  <si>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</si>
  <si>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</si>
  <si>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</si>
  <si>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</si>
  <si>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</si>
  <si>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</si>
  <si>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</si>
  <si>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</si>
  <si>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</si>
  <si>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</si>
  <si>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</si>
  <si>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</si>
  <si>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</si>
  <si>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</si>
  <si>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</si>
  <si>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</si>
  <si>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</si>
  <si>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</si>
  <si>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</si>
  <si>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</si>
  <si>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</si>
  <si>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</si>
  <si>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</si>
  <si>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</si>
  <si>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</si>
  <si>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</si>
  <si>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</si>
  <si>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</si>
  <si>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</si>
  <si>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</si>
  <si>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</si>
  <si>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</si>
  <si>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</si>
  <si>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</si>
  <si>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</si>
  <si>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</si>
  <si>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</si>
  <si>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</si>
  <si>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</si>
  <si>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</si>
  <si>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</si>
  <si>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</si>
  <si>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</si>
  <si>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</si>
  <si>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</si>
  <si>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</si>
  <si>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</si>
  <si>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</si>
  <si>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</si>
  <si>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</si>
  <si>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</si>
  <si>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</si>
  <si>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</si>
  <si>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</si>
  <si>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</si>
  <si>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</si>
  <si>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</si>
  <si>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</si>
  <si>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</si>
  <si>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</si>
  <si>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</si>
  <si>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</si>
  <si>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</si>
  <si>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</si>
  <si>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</si>
  <si>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</si>
  <si>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</si>
  <si>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</si>
  <si>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</si>
  <si>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</si>
  <si>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</si>
  <si>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</si>
  <si>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</si>
  <si>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</si>
  <si>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</si>
  <si>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</si>
  <si>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</si>
  <si>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</si>
  <si>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</si>
  <si>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</si>
  <si>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</si>
  <si>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</si>
  <si>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</si>
  <si>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</si>
  <si>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</si>
  <si>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</si>
  <si>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</si>
  <si>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</si>
  <si>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</si>
  <si>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</si>
  <si>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</si>
  <si>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</si>
  <si>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</si>
  <si>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</si>
  <si>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</si>
  <si>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</si>
  <si>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</si>
  <si>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</si>
  <si>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</si>
  <si>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</si>
  <si>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</si>
  <si>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</si>
  <si>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</si>
  <si>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</si>
  <si>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</si>
  <si>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</si>
  <si>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</si>
  <si>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</si>
  <si>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</si>
  <si>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</si>
  <si>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</si>
  <si>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</si>
  <si>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</si>
  <si>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</si>
  <si>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</si>
  <si>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</si>
  <si>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</si>
  <si>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</si>
  <si>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</si>
  <si>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</si>
  <si>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</si>
  <si>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</si>
  <si>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</si>
  <si>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</si>
  <si>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</si>
  <si>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</si>
  <si>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</si>
  <si>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</si>
  <si>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</si>
  <si>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</si>
  <si>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</si>
  <si>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</si>
  <si>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</si>
  <si>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</si>
  <si>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</si>
  <si>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</si>
  <si>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</si>
  <si>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</si>
  <si>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</si>
  <si>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</si>
  <si>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</si>
  <si>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</si>
  <si>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</si>
  <si>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</si>
  <si>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</si>
  <si>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</si>
  <si>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</si>
  <si>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</si>
  <si>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</si>
  <si>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</si>
  <si>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</si>
  <si>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</si>
  <si>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</si>
  <si>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</si>
  <si>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</si>
  <si>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</si>
  <si>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</si>
  <si>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</si>
  <si>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</si>
  <si>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</si>
  <si>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</si>
  <si>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</si>
  <si>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</si>
  <si>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</si>
  <si>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</si>
  <si>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</si>
  <si>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</si>
  <si>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</si>
  <si>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</si>
  <si>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</si>
  <si>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</si>
  <si>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</si>
  <si>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</si>
  <si>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</si>
  <si>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</si>
  <si>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</si>
  <si>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</si>
  <si>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</si>
  <si>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</si>
  <si>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</si>
  <si>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</si>
  <si>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</si>
  <si>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</si>
  <si>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</si>
  <si>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</si>
  <si>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</si>
  <si>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</si>
  <si>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</si>
  <si>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</si>
  <si>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</si>
  <si>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</si>
  <si>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</si>
  <si>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</si>
  <si>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</si>
  <si>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</si>
  <si>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</si>
  <si>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</si>
  <si>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</si>
  <si>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</si>
  <si>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</si>
  <si>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</si>
  <si>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</si>
  <si>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</si>
  <si>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</si>
  <si>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</si>
  <si>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</si>
  <si>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</si>
  <si>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</si>
  <si>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</si>
  <si>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</si>
  <si>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</si>
  <si>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</si>
  <si>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</si>
  <si>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</si>
  <si>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</si>
  <si>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</si>
  <si>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</si>
  <si>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</si>
  <si>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</si>
  <si>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</si>
  <si>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</si>
  <si>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</si>
  <si>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</si>
  <si>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</si>
  <si>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</si>
  <si>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</si>
  <si>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</si>
  <si>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</si>
  <si>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</si>
  <si>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</si>
  <si>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</si>
  <si>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</si>
  <si>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</si>
  <si>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</si>
  <si>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</si>
  <si>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</si>
  <si>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</si>
  <si>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</si>
  <si>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</si>
  <si>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</si>
  <si>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</si>
  <si>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</si>
  <si>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</si>
  <si>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</si>
  <si>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</si>
  <si>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</si>
  <si>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</si>
  <si>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</si>
  <si>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</si>
  <si>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</si>
  <si>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</si>
  <si>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</si>
  <si>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</si>
  <si>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</si>
  <si>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</si>
  <si>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</si>
  <si>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</si>
  <si>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</si>
  <si>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</si>
  <si>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</si>
  <si>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</si>
  <si>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</si>
  <si>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</si>
  <si>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</si>
  <si>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</si>
  <si>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</si>
  <si>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</si>
  <si>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</si>
  <si>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</si>
  <si>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</si>
  <si>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</si>
  <si>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</si>
  <si>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</si>
  <si>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</si>
  <si>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</si>
  <si>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</si>
  <si>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</si>
  <si>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</si>
  <si>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</si>
  <si>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</si>
  <si>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</si>
  <si>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</si>
  <si>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</si>
  <si>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</si>
  <si>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</si>
  <si>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</si>
  <si>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</si>
  <si>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</si>
  <si>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</si>
  <si>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</si>
  <si>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</si>
  <si>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</si>
  <si>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</si>
  <si>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</si>
  <si>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</si>
  <si>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</si>
  <si>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</si>
  <si>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</si>
  <si>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</si>
  <si>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</si>
  <si>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</si>
  <si>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</si>
  <si>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</si>
  <si>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</si>
  <si>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</si>
  <si>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</si>
  <si>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</si>
  <si>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</si>
  <si>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</si>
  <si>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</si>
  <si>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</si>
  <si>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</si>
  <si>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</si>
  <si>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</si>
  <si>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</si>
  <si>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</si>
  <si>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</si>
  <si>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</si>
  <si>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</si>
  <si>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</si>
  <si>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</si>
  <si>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</si>
  <si>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</si>
  <si>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</si>
  <si>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</si>
  <si>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</si>
  <si>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</si>
  <si>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</si>
  <si>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</si>
  <si>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</si>
  <si>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</si>
  <si>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</si>
  <si>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</si>
  <si>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</si>
  <si>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</si>
  <si>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</si>
  <si>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</si>
  <si>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</si>
  <si>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</si>
  <si>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</si>
  <si>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</si>
  <si>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</si>
  <si>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</si>
  <si>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</si>
  <si>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</si>
  <si>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</si>
  <si>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</si>
  <si>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</si>
  <si>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</si>
  <si>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</si>
  <si>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</si>
  <si>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</si>
  <si>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</si>
  <si>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</si>
  <si>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</si>
  <si>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</si>
  <si>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</si>
  <si>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</si>
  <si>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</si>
  <si>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</si>
  <si>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</si>
  <si>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</si>
  <si>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</si>
  <si>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</si>
  <si>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</si>
  <si>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</si>
  <si>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</si>
  <si>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</si>
  <si>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</si>
  <si>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</si>
  <si>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</si>
  <si>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</si>
  <si>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</si>
  <si>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</si>
  <si>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</si>
  <si>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</si>
  <si>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</si>
  <si>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</si>
  <si>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</si>
  <si>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</si>
  <si>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</si>
  <si>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</si>
  <si>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</si>
  <si>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</si>
  <si>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</si>
  <si>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</si>
  <si>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</si>
  <si>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</si>
  <si>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</si>
  <si>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</si>
  <si>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</si>
  <si>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</si>
  <si>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</si>
  <si>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</si>
  <si>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</si>
  <si>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</si>
  <si>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</si>
  <si>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</si>
  <si>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</si>
  <si>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</si>
  <si>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</si>
  <si>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</si>
  <si>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</si>
  <si>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</si>
  <si>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</si>
  <si>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</si>
  <si>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</si>
  <si>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</si>
  <si>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</si>
  <si>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</si>
  <si>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</si>
  <si>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</si>
  <si>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</si>
  <si>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</si>
  <si>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</si>
  <si>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</si>
  <si>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</si>
  <si>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</si>
  <si>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</si>
  <si>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</si>
  <si>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</si>
  <si>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</si>
  <si>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</si>
  <si>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</si>
  <si>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</si>
  <si>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</si>
  <si>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</si>
  <si>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</si>
  <si>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</si>
  <si>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</si>
  <si>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</si>
  <si>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</si>
  <si>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</si>
  <si>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</si>
  <si>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</si>
  <si>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</si>
  <si>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</si>
  <si>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</si>
  <si>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</si>
  <si>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</si>
  <si>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</si>
  <si>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</si>
  <si>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</si>
  <si>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</si>
  <si>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</si>
  <si>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</si>
  <si>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</si>
  <si>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</si>
  <si>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</si>
  <si>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</si>
  <si>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</si>
  <si>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</si>
  <si>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</si>
  <si>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</si>
  <si>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</si>
  <si>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</si>
  <si>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</si>
  <si>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</si>
  <si>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</si>
  <si>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</si>
  <si>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</si>
  <si>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</si>
  <si>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</si>
  <si>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</si>
  <si>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</si>
  <si>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</si>
  <si>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</si>
  <si>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</si>
  <si>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</si>
  <si>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</si>
  <si>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</si>
  <si>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</si>
  <si>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</si>
  <si>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</si>
  <si>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</si>
  <si>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</si>
  <si>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</si>
  <si>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</si>
  <si>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</si>
  <si>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</si>
  <si>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</si>
  <si>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</si>
  <si>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</si>
  <si>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</si>
  <si>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</si>
  <si>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</si>
  <si>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</si>
  <si>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</si>
  <si>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</si>
  <si>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</si>
  <si>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</si>
  <si>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</si>
  <si>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</si>
  <si>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</si>
  <si>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</si>
  <si>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</si>
  <si>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</si>
  <si>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</si>
  <si>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</si>
  <si>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</si>
  <si>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</si>
  <si>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</si>
  <si>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</si>
  <si>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</si>
  <si>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</si>
  <si>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</si>
  <si>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</si>
  <si>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</si>
  <si>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</si>
  <si>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</si>
  <si>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</si>
  <si>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</si>
  <si>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</si>
  <si>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</si>
  <si>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</si>
  <si>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</si>
  <si>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</si>
  <si>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</si>
  <si>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</si>
  <si>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</si>
  <si>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</si>
  <si>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</si>
  <si>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</si>
  <si>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</si>
  <si>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</si>
  <si>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</si>
  <si>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</si>
  <si>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</si>
  <si>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</si>
  <si>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</si>
  <si>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</si>
  <si>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</si>
  <si>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</si>
  <si>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</si>
  <si>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</si>
  <si>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</si>
  <si>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</si>
  <si>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</si>
  <si>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</si>
  <si>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</si>
  <si>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</si>
  <si>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</si>
  <si>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</si>
  <si>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</si>
  <si>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</si>
  <si>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</si>
  <si>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</si>
  <si>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</si>
  <si>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</si>
  <si>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</si>
  <si>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</si>
  <si>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</si>
  <si>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</si>
  <si>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</si>
  <si>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</si>
  <si>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</si>
  <si>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</si>
  <si>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</si>
  <si>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</si>
  <si>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</si>
  <si>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</si>
  <si>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</si>
  <si>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</si>
  <si>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</si>
  <si>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</si>
  <si>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</si>
  <si>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</si>
  <si>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</si>
  <si>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</si>
  <si>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</si>
  <si>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</si>
  <si>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</si>
  <si>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</si>
  <si>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</si>
  <si>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</si>
  <si>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</si>
  <si>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</si>
  <si>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</si>
  <si>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</si>
  <si>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</si>
  <si>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</si>
  <si>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</si>
  <si>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</si>
  <si>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</si>
  <si>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</si>
  <si>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</si>
  <si>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</si>
  <si>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</si>
  <si>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</si>
  <si>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</si>
  <si>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</si>
  <si>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</si>
  <si>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</si>
  <si>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</si>
  <si>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</si>
  <si>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</si>
  <si>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</si>
  <si>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</si>
  <si>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</si>
  <si>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</si>
  <si>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</si>
  <si>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</si>
  <si>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</si>
  <si>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</si>
  <si>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</si>
  <si>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</si>
  <si>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</si>
  <si>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</si>
  <si>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</si>
  <si>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</si>
  <si>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</si>
  <si>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</si>
  <si>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</si>
  <si>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</si>
  <si>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</si>
  <si>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</si>
  <si>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</si>
  <si>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</si>
  <si>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</si>
  <si>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</si>
  <si>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</si>
  <si>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</si>
  <si>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</si>
  <si>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</si>
  <si>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</si>
  <si>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</si>
  <si>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</si>
  <si>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</si>
  <si>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</si>
  <si>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</si>
  <si>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</si>
  <si>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</si>
  <si>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</si>
  <si>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</si>
  <si>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</si>
  <si>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</si>
  <si>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</si>
  <si>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</si>
  <si>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</si>
  <si>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</si>
  <si>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</si>
  <si>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</si>
  <si>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</si>
  <si>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</si>
  <si>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</si>
  <si>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</si>
  <si>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</si>
  <si>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</si>
  <si>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</si>
  <si>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</si>
  <si>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</si>
  <si>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</si>
  <si>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</si>
  <si>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</si>
  <si>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</si>
  <si>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</si>
  <si>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</si>
  <si>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</si>
  <si>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</si>
  <si>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</si>
  <si>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</si>
  <si>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</si>
  <si>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</si>
  <si>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</si>
  <si>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</si>
  <si>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</si>
  <si>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</si>
  <si>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</si>
  <si>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</si>
  <si>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</si>
  <si>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</si>
  <si>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</si>
  <si>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</si>
  <si>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</si>
  <si>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</si>
  <si>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</si>
  <si>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</si>
  <si>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</si>
  <si>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</si>
  <si>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</si>
  <si>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</si>
  <si>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</si>
  <si>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</si>
  <si>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</si>
  <si>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</si>
  <si>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</si>
  <si>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</si>
  <si>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</si>
  <si>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</si>
  <si>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</si>
  <si>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</si>
  <si>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</si>
  <si>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</si>
  <si>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</si>
  <si>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</si>
  <si>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</si>
  <si>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</si>
  <si>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</si>
  <si>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</si>
  <si>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</si>
  <si>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</si>
  <si>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</si>
  <si>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</si>
  <si>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</si>
  <si>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</si>
  <si>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</si>
  <si>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</si>
  <si>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</si>
  <si>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</si>
  <si>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</si>
  <si>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</si>
  <si>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</si>
  <si>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</si>
  <si>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</si>
  <si>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</si>
  <si>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</si>
  <si>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</si>
  <si>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</si>
  <si>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</si>
  <si>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</si>
  <si>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</si>
  <si>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</si>
  <si>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</si>
  <si>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</si>
  <si>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</si>
  <si>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</si>
  <si>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</si>
  <si>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</si>
  <si>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</si>
  <si>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</si>
  <si>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</si>
  <si>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</si>
  <si>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</si>
  <si>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</si>
  <si>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</si>
  <si>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</si>
  <si>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</si>
  <si>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</si>
  <si>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</si>
  <si>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</si>
  <si>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</si>
  <si>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</si>
  <si>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</si>
  <si>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</si>
  <si>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</si>
  <si>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</si>
  <si>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</si>
  <si>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</si>
  <si>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</si>
  <si>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</si>
  <si>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</si>
  <si>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</si>
  <si>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</si>
  <si>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</si>
  <si>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</si>
  <si>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</si>
  <si>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</si>
  <si>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</si>
  <si>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</si>
  <si>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</si>
  <si>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</si>
  <si>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</si>
  <si>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</si>
  <si>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</si>
  <si>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</si>
  <si>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</si>
  <si>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</si>
  <si>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</si>
  <si>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</si>
  <si>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</si>
  <si>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</si>
  <si>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</si>
  <si>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</si>
  <si>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</si>
  <si>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</si>
  <si>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</si>
  <si>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</si>
  <si>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</si>
  <si>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</si>
  <si>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</si>
  <si>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</si>
  <si>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</si>
  <si>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</si>
  <si>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</si>
  <si>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</si>
  <si>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</si>
  <si>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</si>
  <si>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</si>
  <si>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</si>
  <si>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</si>
  <si>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</si>
  <si>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</si>
  <si>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</si>
  <si>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</si>
  <si>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</si>
  <si>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</si>
  <si>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</si>
  <si>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</si>
  <si>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</si>
  <si>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</si>
  <si>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</si>
  <si>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</si>
  <si>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</si>
  <si>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</si>
  <si>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</si>
  <si>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</si>
  <si>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</si>
  <si>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</si>
  <si>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</si>
  <si>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</si>
  <si>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</si>
  <si>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</si>
  <si>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</si>
  <si>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</si>
  <si>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</si>
  <si>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</si>
  <si>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</si>
  <si>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</si>
  <si>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</si>
  <si>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</si>
  <si>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</si>
  <si>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</si>
  <si>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</si>
  <si>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</si>
  <si>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</si>
  <si>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</si>
  <si>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</si>
  <si>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</si>
  <si>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</si>
  <si>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</si>
  <si>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</si>
  <si>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</si>
  <si>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</si>
  <si>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</si>
  <si>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</si>
  <si>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</si>
  <si>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</si>
  <si>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</si>
  <si>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</si>
  <si>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</si>
  <si>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</si>
  <si>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</si>
  <si>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</si>
  <si>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</si>
  <si>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</si>
  <si>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</si>
  <si>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</si>
  <si>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</si>
  <si>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</si>
  <si>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</si>
  <si>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</si>
  <si>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</si>
  <si>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</si>
  <si>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</si>
  <si>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</si>
  <si>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</si>
  <si>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</si>
  <si>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</si>
  <si>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</si>
  <si>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</si>
  <si>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</si>
  <si>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</si>
  <si>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</si>
  <si>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</si>
  <si>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</si>
  <si>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</si>
  <si>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</si>
  <si>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</si>
  <si>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</si>
  <si>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</si>
  <si>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</si>
  <si>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</si>
  <si>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</si>
  <si>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</si>
  <si>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</si>
  <si>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</si>
  <si>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</si>
  <si>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</si>
  <si>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</si>
  <si>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</si>
  <si>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</si>
  <si>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</si>
  <si>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</si>
  <si>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</si>
  <si>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</si>
  <si>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</si>
  <si>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</si>
  <si>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</si>
  <si>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</si>
  <si>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</si>
  <si>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</si>
  <si>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</si>
  <si>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</si>
  <si>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</si>
  <si>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</si>
  <si>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</si>
  <si>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</si>
  <si>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</si>
  <si>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</si>
  <si>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</si>
  <si>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</si>
  <si>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</si>
  <si>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</si>
  <si>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</si>
  <si>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</si>
  <si>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</si>
  <si>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</si>
  <si>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</si>
  <si>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</si>
  <si>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</si>
  <si>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</si>
  <si>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</si>
  <si>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</si>
  <si>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</si>
  <si>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</si>
  <si>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</si>
  <si>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</si>
  <si>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</si>
  <si>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</si>
  <si>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</si>
  <si>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</si>
  <si>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</si>
  <si>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</si>
  <si>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</si>
  <si>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</si>
  <si>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</si>
  <si>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</si>
  <si>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</si>
  <si>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</si>
  <si>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</si>
  <si>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</si>
  <si>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</si>
  <si>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</si>
  <si>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</si>
  <si>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</si>
  <si>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</si>
  <si>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</si>
  <si>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</si>
  <si>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</si>
  <si>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</si>
  <si>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</si>
  <si>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</si>
  <si>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</si>
  <si>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</si>
  <si>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</si>
  <si>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</si>
  <si>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</si>
  <si>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</si>
  <si>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</si>
  <si>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</si>
  <si>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</si>
  <si>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</si>
  <si>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</si>
  <si>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</si>
  <si>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</si>
  <si>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</si>
  <si>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</si>
  <si>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</si>
  <si>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</si>
  <si>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</si>
  <si>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</si>
  <si>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</si>
  <si>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</si>
  <si>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</si>
  <si>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</si>
  <si>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</si>
  <si>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</si>
  <si>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</si>
  <si>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</si>
  <si>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</si>
  <si>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</si>
  <si>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</si>
  <si>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</si>
  <si>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</si>
  <si>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</si>
  <si>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</si>
  <si>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</si>
  <si>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</si>
  <si>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</si>
  <si>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</si>
  <si>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</si>
  <si>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</si>
  <si>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</si>
  <si>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</si>
  <si>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</si>
  <si>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</si>
  <si>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</si>
  <si>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</si>
  <si>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</si>
  <si>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</si>
  <si>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</si>
  <si>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</si>
  <si>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</si>
  <si>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</si>
  <si>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</si>
  <si>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</si>
  <si>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</si>
  <si>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</si>
  <si>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</si>
  <si>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</si>
  <si>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</si>
  <si>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</si>
  <si>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</si>
  <si>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</si>
  <si>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</si>
  <si>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</si>
  <si>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</si>
  <si>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</si>
  <si>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</si>
  <si>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</si>
  <si>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</si>
  <si>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</si>
  <si>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</si>
  <si>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</si>
  <si>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</si>
  <si>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</si>
  <si>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</si>
  <si>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</si>
  <si>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</si>
  <si>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</si>
  <si>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</si>
  <si>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</si>
  <si>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</si>
  <si>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</si>
  <si>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</si>
  <si>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</si>
  <si>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</si>
  <si>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</si>
  <si>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</si>
  <si>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</si>
  <si>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</si>
  <si>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</si>
  <si>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</si>
  <si>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</si>
  <si>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</si>
  <si>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</si>
  <si>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</si>
  <si>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</si>
  <si>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</si>
  <si>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</si>
  <si>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</si>
  <si>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</si>
  <si>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</si>
  <si>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</si>
  <si>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</si>
  <si>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</si>
  <si>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</si>
  <si>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</si>
  <si>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</si>
  <si>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</si>
  <si>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</si>
  <si>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</si>
  <si>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</si>
  <si>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</si>
  <si>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</si>
  <si>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</si>
  <si>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</si>
  <si>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</si>
  <si>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</si>
  <si>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</si>
  <si>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</si>
  <si>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</si>
  <si>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</si>
  <si>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</si>
  <si>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</si>
  <si>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</si>
  <si>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</si>
  <si>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</si>
  <si>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</si>
  <si>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</si>
  <si>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</si>
  <si>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</si>
  <si>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</si>
  <si>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</si>
  <si>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</si>
  <si>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</si>
  <si>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</si>
  <si>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</si>
  <si>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</si>
  <si>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</si>
  <si>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</si>
  <si>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</si>
  <si>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</si>
  <si>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</si>
  <si>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</si>
  <si>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</si>
  <si>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</si>
  <si>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</si>
  <si>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</si>
  <si>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</si>
  <si>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</si>
  <si>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</si>
  <si>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</si>
  <si>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</si>
  <si>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</si>
  <si>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</si>
  <si>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</si>
  <si>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</si>
  <si>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</si>
  <si>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</si>
  <si>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</si>
  <si>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</si>
  <si>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</si>
  <si>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</si>
  <si>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</si>
  <si>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</si>
  <si>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</si>
  <si>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</si>
  <si>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</si>
  <si>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</si>
  <si>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</si>
  <si>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</si>
  <si>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</si>
  <si>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</si>
  <si>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</si>
  <si>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</si>
  <si>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</si>
  <si>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</si>
  <si>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</si>
  <si>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</si>
  <si>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</si>
  <si>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</si>
  <si>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</si>
  <si>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</si>
  <si>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</si>
  <si>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</si>
  <si>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</si>
  <si>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</si>
  <si>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</si>
  <si>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</si>
  <si>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</si>
  <si>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</si>
  <si>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</si>
  <si>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</si>
  <si>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</si>
  <si>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</si>
  <si>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</si>
  <si>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</si>
  <si>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</si>
  <si>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</si>
  <si>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</si>
  <si>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</si>
  <si>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</si>
  <si>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</si>
  <si>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</si>
  <si>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</si>
  <si>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</si>
  <si>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</si>
  <si>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</si>
  <si>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</si>
  <si>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</si>
  <si>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</si>
  <si>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</si>
  <si>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</si>
  <si>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</si>
  <si>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</si>
  <si>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</si>
  <si>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</si>
  <si>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</si>
  <si>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</si>
  <si>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</si>
  <si>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</si>
  <si>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</si>
  <si>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</si>
  <si>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</si>
  <si>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</si>
  <si>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</si>
  <si>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</si>
  <si>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</si>
  <si>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</si>
  <si>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</si>
  <si>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</si>
  <si>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</si>
  <si>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</si>
  <si>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</si>
  <si>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</si>
  <si>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</si>
  <si>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</si>
  <si>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</si>
  <si>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</si>
  <si>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</si>
  <si>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</si>
  <si>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</si>
  <si>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</si>
  <si>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</si>
  <si>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</si>
  <si>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</si>
  <si>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</si>
  <si>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</si>
  <si>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</si>
  <si>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</si>
  <si>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</si>
  <si>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</si>
  <si>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</si>
  <si>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</si>
  <si>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</si>
  <si>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</si>
  <si>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</si>
  <si>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</si>
  <si>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</si>
  <si>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</si>
  <si>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</si>
  <si>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</si>
  <si>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</si>
  <si>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</si>
  <si>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</si>
  <si>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</si>
  <si>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</si>
  <si>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</si>
  <si>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</si>
  <si>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</si>
  <si>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</si>
  <si>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</si>
  <si>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</si>
  <si>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</si>
  <si>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</si>
  <si>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</si>
  <si>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</si>
  <si>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</si>
  <si>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</si>
  <si>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</si>
  <si>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</si>
  <si>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</si>
  <si>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</si>
  <si>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</si>
  <si>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</si>
  <si>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</si>
  <si>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</si>
  <si>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</si>
  <si>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</si>
  <si>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</si>
  <si>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</si>
  <si>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</si>
  <si>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</si>
  <si>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</si>
  <si>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</si>
  <si>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</si>
  <si>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</si>
  <si>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</si>
  <si>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</si>
  <si>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</si>
  <si>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</si>
  <si>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</si>
  <si>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</si>
  <si>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</si>
  <si>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</si>
  <si>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</si>
  <si>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</si>
  <si>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</si>
  <si>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</si>
  <si>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</si>
  <si>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</si>
  <si>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</si>
  <si>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</si>
  <si>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</si>
  <si>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</si>
  <si>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</si>
  <si>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</si>
  <si>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</si>
  <si>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</si>
  <si>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</si>
  <si>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</si>
  <si>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</si>
  <si>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</si>
  <si>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</si>
  <si>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</si>
  <si>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</si>
  <si>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</si>
  <si>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</si>
  <si>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</si>
  <si>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</si>
  <si>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</si>
  <si>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</si>
  <si>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</si>
  <si>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</si>
  <si>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</si>
  <si>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</si>
  <si>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</si>
  <si>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</si>
  <si>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</si>
  <si>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</si>
  <si>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</si>
  <si>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</si>
  <si>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</si>
  <si>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</si>
  <si>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</si>
  <si>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</si>
  <si>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</si>
  <si>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</si>
  <si>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</si>
  <si>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</si>
  <si>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</si>
  <si>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</si>
  <si>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</si>
  <si>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</si>
  <si>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</si>
  <si>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</si>
  <si>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</si>
  <si>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</si>
  <si>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</si>
  <si>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</si>
  <si>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</si>
  <si>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</si>
  <si>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</si>
  <si>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</si>
  <si>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</si>
  <si>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</si>
  <si>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</si>
  <si>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</si>
  <si>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</si>
  <si>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</si>
  <si>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</si>
  <si>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</si>
  <si>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</si>
  <si>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</si>
  <si>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</si>
  <si>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</si>
  <si>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</si>
  <si>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</si>
  <si>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</si>
  <si>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</si>
  <si>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</si>
  <si>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</si>
  <si>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</si>
  <si>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</si>
  <si>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</si>
  <si>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</si>
  <si>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</si>
  <si>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</si>
  <si>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</si>
  <si>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</si>
  <si>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</si>
  <si>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</si>
  <si>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</si>
  <si>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</si>
  <si>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</si>
  <si>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</si>
  <si>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</si>
  <si>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</si>
  <si>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</si>
  <si>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</si>
  <si>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</si>
  <si>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</si>
  <si>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</si>
  <si>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</si>
  <si>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</si>
  <si>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</si>
  <si>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</si>
  <si>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</si>
  <si>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</si>
  <si>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</si>
  <si>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</si>
  <si>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</si>
  <si>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</si>
  <si>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</si>
  <si>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</si>
  <si>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</si>
  <si>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</si>
  <si>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</si>
  <si>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</si>
  <si>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</si>
  <si>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</si>
  <si>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</si>
  <si>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</si>
  <si>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</si>
  <si>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</si>
  <si>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</si>
  <si>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</si>
  <si>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</si>
  <si>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</si>
  <si>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</si>
  <si>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</si>
  <si>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</si>
  <si>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</si>
  <si>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</si>
  <si>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</si>
  <si>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</si>
  <si>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</si>
  <si>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</si>
  <si>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</si>
  <si>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</si>
  <si>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</si>
  <si>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</si>
  <si>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</si>
  <si>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</si>
  <si>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</si>
  <si>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</si>
  <si>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</si>
  <si>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</si>
  <si>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</si>
  <si>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</si>
  <si>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</si>
  <si>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</si>
  <si>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</si>
  <si>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</si>
  <si>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</si>
  <si>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</si>
  <si>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</si>
  <si>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</si>
  <si>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</si>
  <si>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</si>
  <si>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</si>
  <si>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</si>
  <si>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</si>
  <si>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</si>
  <si>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</si>
  <si>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</si>
  <si>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</si>
  <si>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</si>
  <si>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</si>
  <si>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</si>
  <si>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</si>
  <si>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</si>
  <si>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</si>
  <si>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</si>
  <si>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</si>
  <si>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</si>
  <si>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</si>
  <si>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</si>
  <si>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</si>
  <si>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</si>
  <si>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</si>
  <si>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</si>
  <si>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</si>
  <si>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</si>
  <si>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</si>
  <si>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</si>
  <si>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</si>
  <si>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</si>
  <si>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</si>
  <si>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</si>
  <si>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</si>
  <si>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</si>
  <si>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</si>
  <si>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</si>
  <si>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</si>
  <si>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</si>
  <si>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</si>
  <si>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</si>
  <si>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</si>
  <si>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</si>
  <si>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</si>
  <si>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</si>
  <si>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</si>
  <si>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</si>
  <si>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</si>
  <si>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</si>
  <si>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</si>
  <si>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</si>
  <si>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</si>
  <si>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</si>
  <si>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</si>
  <si>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</si>
  <si>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</si>
  <si>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</si>
  <si>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</si>
  <si>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</si>
  <si>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</si>
  <si>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</si>
  <si>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</si>
  <si>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</si>
  <si>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</si>
  <si>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</si>
  <si>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</si>
  <si>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</si>
  <si>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</si>
  <si>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</si>
  <si>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</si>
  <si>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</si>
  <si>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</si>
  <si>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</si>
  <si>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</si>
  <si>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</si>
  <si>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</si>
  <si>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</si>
  <si>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</si>
  <si>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</si>
  <si>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</si>
  <si>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</si>
  <si>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</si>
  <si>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</si>
  <si>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</si>
  <si>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Newton &amp; Hoole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</si>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</sst>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68C8B194-A337-4F1B-BA62-2BE2B1706119}"/>
    <cellStyle name="Bad 2" xfId="7" xr:uid="{694A5C1D-52AA-43B5-BB32-9D726839F462}"/>
    <cellStyle name="Calculation 2" xfId="10" xr:uid="{EC7E6B4E-ACC5-4AD0-91B6-A697BE66EB89}"/>
    <cellStyle name="Normal" xfId="0" builtinId="0"/>
    <cellStyle name="Normal 10" xfId="8" xr:uid="{B97C0082-AEE7-4FA7-9832-DA5D31F3492E}"/>
    <cellStyle name="Normal 2" xfId="1" xr:uid="{D512E692-1633-4150-994A-7576B133FC19}"/>
    <cellStyle name="Normal 2 2" xfId="2" xr:uid="{09D21DC0-49AE-44C9-85C0-092682473E6E}"/>
    <cellStyle name="Normal 2 3" xfId="11" xr:uid="{F32D66EF-6113-4A36-9243-8036C8F1EC1E}"/>
    <cellStyle name="Normal 6" xfId="6" xr:uid="{7275A501-3846-496F-90DA-CBCB0981510E}"/>
    <cellStyle name="Normal 7" xfId="4" xr:uid="{E0C54B44-7061-46EB-86F4-FEA606C49AC2}"/>
    <cellStyle name="Percent 2" xfId="3" xr:uid="{8ABABA77-0CC4-48C4-8087-C277D1959EE1}"/>
    <cellStyle name="Percent 3" xfId="5" xr:uid="{CBD129B4-5D88-4DE2-B5DB-7E92694E4082}"/>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5D18-4FE5-8B5A-65D1167DCF9D}"/>
              </c:ext>
            </c:extLst>
          </c:dPt>
          <c:dPt>
            <c:idx val="1"/>
            <c:bubble3D val="0"/>
            <c:spPr>
              <a:solidFill>
                <a:srgbClr val="F7EBD9"/>
              </a:solidFill>
            </c:spPr>
            <c:extLst>
              <c:ext xmlns:c16="http://schemas.microsoft.com/office/drawing/2014/chart" uri="{C3380CC4-5D6E-409C-BE32-E72D297353CC}">
                <c16:uniqueId val="{00000003-5D18-4FE5-8B5A-65D1167DCF9D}"/>
              </c:ext>
            </c:extLst>
          </c:dPt>
          <c:val>
            <c:numRef>
              <c:f>'Data - Overview'!$D$89:$D$90</c:f>
              <c:numCache>
                <c:formatCode>0%</c:formatCode>
                <c:ptCount val="2"/>
                <c:pt idx="0">
                  <c:v>0.29577419354838708</c:v>
                </c:pt>
                <c:pt idx="1">
                  <c:v>0.70422580645161292</c:v>
                </c:pt>
              </c:numCache>
            </c:numRef>
          </c:val>
          <c:extLst>
            <c:ext xmlns:c16="http://schemas.microsoft.com/office/drawing/2014/chart" uri="{C3380CC4-5D6E-409C-BE32-E72D297353CC}">
              <c16:uniqueId val="{00000004-5D18-4FE5-8B5A-65D1167DCF9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D115-4EDB-96EB-1BBB7412EC43}"/>
              </c:ext>
            </c:extLst>
          </c:dPt>
          <c:dPt>
            <c:idx val="1"/>
            <c:bubble3D val="0"/>
            <c:spPr>
              <a:solidFill>
                <a:srgbClr val="6C6F71"/>
              </a:solidFill>
            </c:spPr>
            <c:extLst>
              <c:ext xmlns:c16="http://schemas.microsoft.com/office/drawing/2014/chart" uri="{C3380CC4-5D6E-409C-BE32-E72D297353CC}">
                <c16:uniqueId val="{00000003-D115-4EDB-96EB-1BBB7412EC43}"/>
              </c:ext>
            </c:extLst>
          </c:dPt>
          <c:dPt>
            <c:idx val="2"/>
            <c:bubble3D val="0"/>
            <c:spPr>
              <a:solidFill>
                <a:srgbClr val="7A19C1"/>
              </a:solidFill>
            </c:spPr>
            <c:extLst>
              <c:ext xmlns:c16="http://schemas.microsoft.com/office/drawing/2014/chart" uri="{C3380CC4-5D6E-409C-BE32-E72D297353CC}">
                <c16:uniqueId val="{00000005-D115-4EDB-96EB-1BBB7412EC43}"/>
              </c:ext>
            </c:extLst>
          </c:dPt>
          <c:dPt>
            <c:idx val="3"/>
            <c:bubble3D val="0"/>
            <c:spPr>
              <a:solidFill>
                <a:srgbClr val="8CC119"/>
              </a:solidFill>
            </c:spPr>
            <c:extLst>
              <c:ext xmlns:c16="http://schemas.microsoft.com/office/drawing/2014/chart" uri="{C3380CC4-5D6E-409C-BE32-E72D297353CC}">
                <c16:uniqueId val="{00000007-D115-4EDB-96EB-1BBB7412EC43}"/>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D115-4EDB-96EB-1BBB7412EC43}"/>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D115-4EDB-96EB-1BBB7412EC43}"/>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D115-4EDB-96EB-1BBB7412EC43}"/>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D115-4EDB-96EB-1BBB7412EC43}"/>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D115-4EDB-96EB-1BBB7412EC43}"/>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100</c:v>
                </c:pt>
                <c:pt idx="1">
                  <c:v>1 
Index: 103</c:v>
                </c:pt>
                <c:pt idx="2">
                  <c:v>2 
Index: 100</c:v>
                </c:pt>
                <c:pt idx="3">
                  <c:v>3+ 
Index: 99</c:v>
                </c:pt>
              </c:strCache>
            </c:strRef>
          </c:cat>
          <c:val>
            <c:numRef>
              <c:f>'Data - Overview'!$D$128:$D$131</c:f>
              <c:numCache>
                <c:formatCode>0%</c:formatCode>
                <c:ptCount val="4"/>
                <c:pt idx="0">
                  <c:v>0.72200322580645149</c:v>
                </c:pt>
                <c:pt idx="1">
                  <c:v>0.13009354838709677</c:v>
                </c:pt>
                <c:pt idx="2">
                  <c:v>0.10829032258064517</c:v>
                </c:pt>
                <c:pt idx="3">
                  <c:v>3.9912903225806463E-2</c:v>
                </c:pt>
              </c:numCache>
            </c:numRef>
          </c:val>
          <c:extLst>
            <c:ext xmlns:c16="http://schemas.microsoft.com/office/drawing/2014/chart" uri="{C3380CC4-5D6E-409C-BE32-E72D297353CC}">
              <c16:uniqueId val="{00000009-D115-4EDB-96EB-1BBB7412EC43}"/>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DA03-4F03-8FF7-084336F03C94}"/>
              </c:ext>
            </c:extLst>
          </c:dPt>
          <c:dPt>
            <c:idx val="1"/>
            <c:bubble3D val="0"/>
            <c:spPr>
              <a:solidFill>
                <a:srgbClr val="6C6F71"/>
              </a:solidFill>
            </c:spPr>
            <c:extLst>
              <c:ext xmlns:c16="http://schemas.microsoft.com/office/drawing/2014/chart" uri="{C3380CC4-5D6E-409C-BE32-E72D297353CC}">
                <c16:uniqueId val="{00000003-DA03-4F03-8FF7-084336F03C94}"/>
              </c:ext>
            </c:extLst>
          </c:dPt>
          <c:dPt>
            <c:idx val="2"/>
            <c:bubble3D val="0"/>
            <c:spPr>
              <a:solidFill>
                <a:srgbClr val="7A19C1"/>
              </a:solidFill>
            </c:spPr>
            <c:extLst>
              <c:ext xmlns:c16="http://schemas.microsoft.com/office/drawing/2014/chart" uri="{C3380CC4-5D6E-409C-BE32-E72D297353CC}">
                <c16:uniqueId val="{00000005-DA03-4F03-8FF7-084336F03C94}"/>
              </c:ext>
            </c:extLst>
          </c:dPt>
          <c:dPt>
            <c:idx val="3"/>
            <c:bubble3D val="0"/>
            <c:spPr>
              <a:solidFill>
                <a:srgbClr val="8CC119"/>
              </a:solidFill>
            </c:spPr>
            <c:extLst>
              <c:ext xmlns:c16="http://schemas.microsoft.com/office/drawing/2014/chart" uri="{C3380CC4-5D6E-409C-BE32-E72D297353CC}">
                <c16:uniqueId val="{00000007-DA03-4F03-8FF7-084336F03C94}"/>
              </c:ext>
            </c:extLst>
          </c:dPt>
          <c:dPt>
            <c:idx val="4"/>
            <c:bubble3D val="0"/>
            <c:spPr>
              <a:solidFill>
                <a:srgbClr val="EBC61C"/>
              </a:solidFill>
            </c:spPr>
            <c:extLst>
              <c:ext xmlns:c16="http://schemas.microsoft.com/office/drawing/2014/chart" uri="{C3380CC4-5D6E-409C-BE32-E72D297353CC}">
                <c16:uniqueId val="{00000009-DA03-4F03-8FF7-084336F03C94}"/>
              </c:ext>
            </c:extLst>
          </c:dPt>
          <c:dPt>
            <c:idx val="5"/>
            <c:bubble3D val="0"/>
            <c:spPr>
              <a:solidFill>
                <a:srgbClr val="1964C1"/>
              </a:solidFill>
            </c:spPr>
            <c:extLst>
              <c:ext xmlns:c16="http://schemas.microsoft.com/office/drawing/2014/chart" uri="{C3380CC4-5D6E-409C-BE32-E72D297353CC}">
                <c16:uniqueId val="{0000000B-DA03-4F03-8FF7-084336F03C94}"/>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DA03-4F03-8FF7-084336F03C94}"/>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DA03-4F03-8FF7-084336F03C94}"/>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DA03-4F03-8FF7-084336F03C94}"/>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DA03-4F03-8FF7-084336F03C94}"/>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DA03-4F03-8FF7-084336F03C94}"/>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DA03-4F03-8FF7-084336F03C94}"/>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106</c:v>
                </c:pt>
                <c:pt idx="1">
                  <c:v>20k - 40k 
Index: 101</c:v>
                </c:pt>
                <c:pt idx="2">
                  <c:v>40k - 60k 
Index: 99</c:v>
                </c:pt>
                <c:pt idx="3">
                  <c:v>60k - 80k 
Index: 99</c:v>
                </c:pt>
                <c:pt idx="4">
                  <c:v>80k - 100k 
Index: 98</c:v>
                </c:pt>
                <c:pt idx="5">
                  <c:v>100k+ 
Index: 91</c:v>
                </c:pt>
              </c:strCache>
            </c:strRef>
          </c:cat>
          <c:val>
            <c:numRef>
              <c:f>'Data - Overview'!$D$146:$D$151</c:f>
              <c:numCache>
                <c:formatCode>0%</c:formatCode>
                <c:ptCount val="6"/>
                <c:pt idx="0">
                  <c:v>0.1712516129032258</c:v>
                </c:pt>
                <c:pt idx="1">
                  <c:v>0.31510967741935481</c:v>
                </c:pt>
                <c:pt idx="2">
                  <c:v>0.21007419354838711</c:v>
                </c:pt>
                <c:pt idx="3">
                  <c:v>0.14090967741935484</c:v>
                </c:pt>
                <c:pt idx="4">
                  <c:v>7.4367741935483872E-2</c:v>
                </c:pt>
                <c:pt idx="5">
                  <c:v>8.8364516129032261E-2</c:v>
                </c:pt>
              </c:numCache>
            </c:numRef>
          </c:val>
          <c:extLst>
            <c:ext xmlns:c16="http://schemas.microsoft.com/office/drawing/2014/chart" uri="{C3380CC4-5D6E-409C-BE32-E72D297353CC}">
              <c16:uniqueId val="{0000000C-DA03-4F03-8FF7-084336F03C94}"/>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5.5009677419354842E-2</c:v>
                </c:pt>
                <c:pt idx="1">
                  <c:v>0.15236129032258067</c:v>
                </c:pt>
                <c:pt idx="2">
                  <c:v>8.2577419354838713E-2</c:v>
                </c:pt>
                <c:pt idx="3">
                  <c:v>0.13469032258064517</c:v>
                </c:pt>
                <c:pt idx="4">
                  <c:v>0.19163548387096771</c:v>
                </c:pt>
                <c:pt idx="5">
                  <c:v>0.19598709677419354</c:v>
                </c:pt>
                <c:pt idx="6">
                  <c:v>0.1011451612903226</c:v>
                </c:pt>
                <c:pt idx="7">
                  <c:v>8.645483870967742E-2</c:v>
                </c:pt>
              </c:numCache>
            </c:numRef>
          </c:val>
          <c:extLst>
            <c:ext xmlns:c16="http://schemas.microsoft.com/office/drawing/2014/chart" uri="{C3380CC4-5D6E-409C-BE32-E72D297353CC}">
              <c16:uniqueId val="{00000000-E674-4F6F-8E0F-2199BBD3433E}"/>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0.28258709677419358</c:v>
                </c:pt>
              </c:numCache>
            </c:numRef>
          </c:val>
          <c:extLst>
            <c:ext xmlns:c16="http://schemas.microsoft.com/office/drawing/2014/chart" uri="{C3380CC4-5D6E-409C-BE32-E72D297353CC}">
              <c16:uniqueId val="{00000000-7B6A-40AE-B04E-B87110DE7F2E}"/>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7B6A-40AE-B04E-B87110DE7F2E}"/>
              </c:ext>
            </c:extLst>
          </c:dPt>
          <c:val>
            <c:numRef>
              <c:f>'Data - Overview'!$D$116</c:f>
              <c:numCache>
                <c:formatCode>0%</c:formatCode>
                <c:ptCount val="1"/>
                <c:pt idx="0">
                  <c:v>0.19338387096774193</c:v>
                </c:pt>
              </c:numCache>
            </c:numRef>
          </c:val>
          <c:extLst>
            <c:ext xmlns:c16="http://schemas.microsoft.com/office/drawing/2014/chart" uri="{C3380CC4-5D6E-409C-BE32-E72D297353CC}">
              <c16:uniqueId val="{00000003-7B6A-40AE-B04E-B87110DE7F2E}"/>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3.1264516129032249E-2</c:v>
                </c:pt>
              </c:numCache>
            </c:numRef>
          </c:val>
          <c:extLst>
            <c:ext xmlns:c16="http://schemas.microsoft.com/office/drawing/2014/chart" uri="{C3380CC4-5D6E-409C-BE32-E72D297353CC}">
              <c16:uniqueId val="{00000004-7B6A-40AE-B04E-B87110DE7F2E}"/>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0.17795483870967738</c:v>
                </c:pt>
              </c:numCache>
            </c:numRef>
          </c:val>
          <c:extLst>
            <c:ext xmlns:c16="http://schemas.microsoft.com/office/drawing/2014/chart" uri="{C3380CC4-5D6E-409C-BE32-E72D297353CC}">
              <c16:uniqueId val="{00000005-7B6A-40AE-B04E-B87110DE7F2E}"/>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0.31487419354838714</c:v>
                </c:pt>
              </c:numCache>
            </c:numRef>
          </c:val>
          <c:extLst>
            <c:ext xmlns:c16="http://schemas.microsoft.com/office/drawing/2014/chart" uri="{C3380CC4-5D6E-409C-BE32-E72D297353CC}">
              <c16:uniqueId val="{00000006-7B6A-40AE-B04E-B87110DE7F2E}"/>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C411-42C7-8B4B-C2F88215855A}"/>
              </c:ext>
            </c:extLst>
          </c:dPt>
          <c:dPt>
            <c:idx val="1"/>
            <c:bubble3D val="0"/>
            <c:spPr>
              <a:solidFill>
                <a:srgbClr val="DBE6C4"/>
              </a:solidFill>
            </c:spPr>
            <c:extLst>
              <c:ext xmlns:c16="http://schemas.microsoft.com/office/drawing/2014/chart" uri="{C3380CC4-5D6E-409C-BE32-E72D297353CC}">
                <c16:uniqueId val="{00000003-C411-42C7-8B4B-C2F88215855A}"/>
              </c:ext>
            </c:extLst>
          </c:dPt>
          <c:val>
            <c:numRef>
              <c:f>'Data - Overview'!$A$89:$A$90</c:f>
              <c:numCache>
                <c:formatCode>0%</c:formatCode>
                <c:ptCount val="2"/>
                <c:pt idx="0">
                  <c:v>0.37432903225806441</c:v>
                </c:pt>
                <c:pt idx="1">
                  <c:v>0.62567096774193565</c:v>
                </c:pt>
              </c:numCache>
            </c:numRef>
          </c:val>
          <c:extLst>
            <c:ext xmlns:c16="http://schemas.microsoft.com/office/drawing/2014/chart" uri="{C3380CC4-5D6E-409C-BE32-E72D297353CC}">
              <c16:uniqueId val="{00000004-C411-42C7-8B4B-C2F88215855A}"/>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35C6-4CDE-912B-249068460A48}"/>
              </c:ext>
            </c:extLst>
          </c:dPt>
          <c:dPt>
            <c:idx val="1"/>
            <c:bubble3D val="0"/>
            <c:spPr>
              <a:solidFill>
                <a:schemeClr val="accent2">
                  <a:lumMod val="20000"/>
                  <a:lumOff val="80000"/>
                </a:schemeClr>
              </a:solidFill>
            </c:spPr>
            <c:extLst>
              <c:ext xmlns:c16="http://schemas.microsoft.com/office/drawing/2014/chart" uri="{C3380CC4-5D6E-409C-BE32-E72D297353CC}">
                <c16:uniqueId val="{00000003-35C6-4CDE-912B-249068460A48}"/>
              </c:ext>
            </c:extLst>
          </c:dPt>
          <c:val>
            <c:numRef>
              <c:f>'Data - Overview'!$A$89:$A$90</c:f>
              <c:numCache>
                <c:formatCode>0%</c:formatCode>
                <c:ptCount val="2"/>
                <c:pt idx="0">
                  <c:v>0.37432903225806441</c:v>
                </c:pt>
                <c:pt idx="1">
                  <c:v>0.62567096774193565</c:v>
                </c:pt>
              </c:numCache>
            </c:numRef>
          </c:val>
          <c:extLst>
            <c:ext xmlns:c16="http://schemas.microsoft.com/office/drawing/2014/chart" uri="{C3380CC4-5D6E-409C-BE32-E72D297353CC}">
              <c16:uniqueId val="{00000004-35C6-4CDE-912B-249068460A48}"/>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0A30-4D16-BCE4-EE186E98AC49}"/>
              </c:ext>
            </c:extLst>
          </c:dPt>
          <c:dPt>
            <c:idx val="1"/>
            <c:bubble3D val="0"/>
            <c:spPr>
              <a:solidFill>
                <a:srgbClr val="F7EBD9"/>
              </a:solidFill>
            </c:spPr>
            <c:extLst>
              <c:ext xmlns:c16="http://schemas.microsoft.com/office/drawing/2014/chart" uri="{C3380CC4-5D6E-409C-BE32-E72D297353CC}">
                <c16:uniqueId val="{00000003-0A30-4D16-BCE4-EE186E98AC49}"/>
              </c:ext>
            </c:extLst>
          </c:dPt>
          <c:val>
            <c:numRef>
              <c:f>'Data - Overview'!$E$89:$E$90</c:f>
              <c:numCache>
                <c:formatCode>0%</c:formatCode>
                <c:ptCount val="2"/>
                <c:pt idx="0">
                  <c:v>0.43725161290322584</c:v>
                </c:pt>
                <c:pt idx="1">
                  <c:v>0.56274838709677422</c:v>
                </c:pt>
              </c:numCache>
            </c:numRef>
          </c:val>
          <c:extLst>
            <c:ext xmlns:c16="http://schemas.microsoft.com/office/drawing/2014/chart" uri="{C3380CC4-5D6E-409C-BE32-E72D297353CC}">
              <c16:uniqueId val="{00000004-0A30-4D16-BCE4-EE186E98AC4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9215-412D-99B2-8A2F2C9EF244}"/>
              </c:ext>
            </c:extLst>
          </c:dPt>
          <c:dPt>
            <c:idx val="1"/>
            <c:bubble3D val="0"/>
            <c:extLst>
              <c:ext xmlns:c16="http://schemas.microsoft.com/office/drawing/2014/chart" uri="{C3380CC4-5D6E-409C-BE32-E72D297353CC}">
                <c16:uniqueId val="{00000002-9215-412D-99B2-8A2F2C9EF244}"/>
              </c:ext>
            </c:extLst>
          </c:dPt>
          <c:val>
            <c:numRef>
              <c:f>'Data - Overview'!$C$89:$C$90</c:f>
              <c:numCache>
                <c:formatCode>0%</c:formatCode>
                <c:ptCount val="2"/>
                <c:pt idx="0">
                  <c:v>0.13864838709677416</c:v>
                </c:pt>
                <c:pt idx="1">
                  <c:v>0.86135161290322582</c:v>
                </c:pt>
              </c:numCache>
            </c:numRef>
          </c:val>
          <c:extLst>
            <c:ext xmlns:c16="http://schemas.microsoft.com/office/drawing/2014/chart" uri="{C3380CC4-5D6E-409C-BE32-E72D297353CC}">
              <c16:uniqueId val="{00000003-9215-412D-99B2-8A2F2C9EF244}"/>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0.19769677419354836</c:v>
                </c:pt>
              </c:numCache>
            </c:numRef>
          </c:val>
          <c:extLst>
            <c:ext xmlns:c16="http://schemas.microsoft.com/office/drawing/2014/chart" uri="{C3380CC4-5D6E-409C-BE32-E72D297353CC}">
              <c16:uniqueId val="{00000000-F7A4-4926-8854-995DE825CDB4}"/>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F7A4-4926-8854-995DE825CDB4}"/>
              </c:ext>
            </c:extLst>
          </c:dPt>
          <c:val>
            <c:numRef>
              <c:f>'Data - Overview'!$D$138</c:f>
              <c:numCache>
                <c:formatCode>0%</c:formatCode>
                <c:ptCount val="1"/>
                <c:pt idx="0">
                  <c:v>0.37374193548387097</c:v>
                </c:pt>
              </c:numCache>
            </c:numRef>
          </c:val>
          <c:extLst>
            <c:ext xmlns:c16="http://schemas.microsoft.com/office/drawing/2014/chart" uri="{C3380CC4-5D6E-409C-BE32-E72D297353CC}">
              <c16:uniqueId val="{00000003-F7A4-4926-8854-995DE825CDB4}"/>
            </c:ext>
          </c:extLst>
        </c:ser>
        <c:ser>
          <c:idx val="1"/>
          <c:order val="2"/>
          <c:spPr>
            <a:solidFill>
              <a:srgbClr val="1964C1"/>
            </a:solidFill>
          </c:spPr>
          <c:invertIfNegative val="0"/>
          <c:val>
            <c:numRef>
              <c:f>'Data - Overview'!$D$139</c:f>
              <c:numCache>
                <c:formatCode>0%</c:formatCode>
                <c:ptCount val="1"/>
                <c:pt idx="0">
                  <c:v>0.34509999999999996</c:v>
                </c:pt>
              </c:numCache>
            </c:numRef>
          </c:val>
          <c:extLst>
            <c:ext xmlns:c16="http://schemas.microsoft.com/office/drawing/2014/chart" uri="{C3380CC4-5D6E-409C-BE32-E72D297353CC}">
              <c16:uniqueId val="{00000004-F7A4-4926-8854-995DE825CDB4}"/>
            </c:ext>
          </c:extLst>
        </c:ser>
        <c:ser>
          <c:idx val="0"/>
          <c:order val="3"/>
          <c:spPr>
            <a:solidFill>
              <a:srgbClr val="7D38BA"/>
            </a:solidFill>
          </c:spPr>
          <c:invertIfNegative val="0"/>
          <c:val>
            <c:numRef>
              <c:f>'Data - Overview'!$D$140</c:f>
              <c:numCache>
                <c:formatCode>0%</c:formatCode>
                <c:ptCount val="1"/>
                <c:pt idx="0">
                  <c:v>8.3587096774193556E-2</c:v>
                </c:pt>
              </c:numCache>
            </c:numRef>
          </c:val>
          <c:extLst>
            <c:ext xmlns:c16="http://schemas.microsoft.com/office/drawing/2014/chart" uri="{C3380CC4-5D6E-409C-BE32-E72D297353CC}">
              <c16:uniqueId val="{00000005-F7A4-4926-8854-995DE825CDB4}"/>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050F-4E4A-B3DA-24154631E6A6}"/>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050F-4E4A-B3DA-24154631E6A6}"/>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050F-4E4A-B3DA-24154631E6A6}"/>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050F-4E4A-B3DA-24154631E6A6}"/>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050F-4E4A-B3DA-24154631E6A6}"/>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050F-4E4A-B3DA-24154631E6A6}"/>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050F-4E4A-B3DA-24154631E6A6}"/>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050F-4E4A-B3DA-24154631E6A6}"/>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050F-4E4A-B3DA-24154631E6A6}"/>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050F-4E4A-B3DA-24154631E6A6}"/>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050F-4E4A-B3DA-24154631E6A6}"/>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050F-4E4A-B3DA-24154631E6A6}"/>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050F-4E4A-B3DA-24154631E6A6}"/>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050F-4E4A-B3DA-24154631E6A6}"/>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050F-4E4A-B3DA-24154631E6A6}"/>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050F-4E4A-B3DA-24154631E6A6}"/>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050F-4E4A-B3DA-24154631E6A6}"/>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050F-4E4A-B3DA-24154631E6A6}"/>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050F-4E4A-B3DA-24154631E6A6}"/>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050F-4E4A-B3DA-24154631E6A6}"/>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050F-4E4A-B3DA-24154631E6A6}"/>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050F-4E4A-B3DA-24154631E6A6}"/>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050F-4E4A-B3DA-24154631E6A6}"/>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050F-4E4A-B3DA-24154631E6A6}"/>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050F-4E4A-B3DA-24154631E6A6}"/>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{C14F17B4-DDED-4B7A-9275-BEBF8E4E507E}</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050F-4E4A-B3DA-24154631E6A6}"/>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{32E6A7C5-DEA2-487F-A465-858B69762138}</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050F-4E4A-B3DA-24154631E6A6}"/>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{D6B47243-E28E-4E4E-AB9D-90B2DC17CA8B}</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050F-4E4A-B3DA-24154631E6A6}"/>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{03251D4E-6312-4D49-89EE-D32A772675BD}</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050F-4E4A-B3DA-24154631E6A6}"/>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{F9B3A529-1ACD-4F82-A6C0-BDFFAF5A7253}</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050F-4E4A-B3DA-24154631E6A6}"/>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{050F9036-1448-4AA6-9BA6-A6422D136CB7}</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050F-4E4A-B3DA-24154631E6A6}"/>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{A3D8D031-0A54-451F-AD2F-832BFFC8457A}</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050F-4E4A-B3DA-24154631E6A6}"/>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{98A3D5A0-BDC8-4600-932E-C05BD7C679C2}</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050F-4E4A-B3DA-24154631E6A6}"/>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{471E0175-7E60-4A3D-B0C0-83DDBFC7ED60}</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050F-4E4A-B3DA-24154631E6A6}"/>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{FAC946E4-CFEA-4BDA-BD84-8B7B3AFCEBC5}</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050F-4E4A-B3DA-24154631E6A6}"/>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{D3F0AE4A-FE76-4886-9316-3360EC251931}</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050F-4E4A-B3DA-24154631E6A6}"/>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{B7BF37A6-E191-49E9-8FE3-96406119A1A1}</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050F-4E4A-B3DA-24154631E6A6}"/>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{B6711F8A-6A78-4A8C-9905-6C906B280726}</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050F-4E4A-B3DA-24154631E6A6}"/>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{4918C649-C8B4-4DB9-B7FF-5B05F72B69AD}</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050F-4E4A-B3DA-24154631E6A6}"/>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{286790C3-BCA2-4EA2-AF7A-2E150AA3F218}</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050F-4E4A-B3DA-24154631E6A6}"/>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{4F6B0EB4-3995-4FC1-A125-E74F29AEEFDA}</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050F-4E4A-B3DA-24154631E6A6}"/>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{D751F16E-68F4-4549-B13C-5886AB2A1E77}</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050F-4E4A-B3DA-24154631E6A6}"/>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{99E7A098-FD2A-4AC4-B2DB-54CD35CC844B}</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050F-4E4A-B3DA-24154631E6A6}"/>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{126308B9-B507-4BD8-93A9-2618D9BE4E24}</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050F-4E4A-B3DA-24154631E6A6}"/>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{A58C9814-7104-4C8E-A0F6-8CAD5B322282}</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050F-4E4A-B3DA-24154631E6A6}"/>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{1B7439E3-6873-4290-8BAA-09363BBEFBA0}</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050F-4E4A-B3DA-24154631E6A6}"/>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{0DDB0420-67C5-49D1-86AC-1B2C4A862501}</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050F-4E4A-B3DA-24154631E6A6}"/>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{FD35448A-F5B2-4460-A8B2-2081B1660B64}</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050F-4E4A-B3DA-24154631E6A6}"/>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{1CBC75F8-6BC8-4058-93C6-2F4C54E749E9}</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050F-4E4A-B3DA-24154631E6A6}"/>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{625AE54B-C3FE-49F9-BB33-62131F39E8BE}</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050F-4E4A-B3DA-24154631E6A6}"/>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2.2435897435897436E-2</c:v>
                </c:pt>
                <c:pt idx="1">
                  <c:v>5.128205128205128E-2</c:v>
                </c:pt>
                <c:pt idx="2">
                  <c:v>4.807692307692308E-2</c:v>
                </c:pt>
                <c:pt idx="3">
                  <c:v>3.8461538461538464E-2</c:v>
                </c:pt>
                <c:pt idx="4">
                  <c:v>3.205128205128205E-3</c:v>
                </c:pt>
                <c:pt idx="5">
                  <c:v>0</c:v>
                </c:pt>
                <c:pt idx="6">
                  <c:v>6.41025641025641E-3</c:v>
                </c:pt>
                <c:pt idx="7">
                  <c:v>0</c:v>
                </c:pt>
                <c:pt idx="8">
                  <c:v>8.6538461538461536E-2</c:v>
                </c:pt>
                <c:pt idx="9">
                  <c:v>1.6025641025641024E-2</c:v>
                </c:pt>
                <c:pt idx="10">
                  <c:v>2.564102564102564E-2</c:v>
                </c:pt>
                <c:pt idx="11">
                  <c:v>1.9230769230769232E-2</c:v>
                </c:pt>
                <c:pt idx="12">
                  <c:v>7.0512820512820512E-2</c:v>
                </c:pt>
                <c:pt idx="13">
                  <c:v>2.564102564102564E-2</c:v>
                </c:pt>
                <c:pt idx="14">
                  <c:v>6.0897435897435896E-2</c:v>
                </c:pt>
                <c:pt idx="15">
                  <c:v>3.8461538461538464E-2</c:v>
                </c:pt>
                <c:pt idx="16">
                  <c:v>2.8846153846153848E-2</c:v>
                </c:pt>
                <c:pt idx="17">
                  <c:v>0</c:v>
                </c:pt>
                <c:pt idx="18">
                  <c:v>2.8846153846153848E-2</c:v>
                </c:pt>
                <c:pt idx="19">
                  <c:v>0.1</c:v>
                </c:pt>
                <c:pt idx="20">
                  <c:v>1.9230769230769232E-2</c:v>
                </c:pt>
                <c:pt idx="21">
                  <c:v>2.2435897435897436E-2</c:v>
                </c:pt>
                <c:pt idx="22">
                  <c:v>0.1</c:v>
                </c:pt>
                <c:pt idx="23">
                  <c:v>6.41025641025641E-3</c:v>
                </c:pt>
                <c:pt idx="24">
                  <c:v>0.1</c:v>
                </c:pt>
              </c:numCache>
            </c:numRef>
          </c:xVal>
          <c:yVal>
            <c:numRef>
              <c:f>'Customer View Chart'!$F$49:$F$73</c:f>
              <c:numCache>
                <c:formatCode>0</c:formatCode>
                <c:ptCount val="25"/>
                <c:pt idx="0">
                  <c:v>200</c:v>
                </c:pt>
                <c:pt idx="1">
                  <c:v>160.43186339522543</c:v>
                </c:pt>
                <c:pt idx="2">
                  <c:v>97.95360277479115</c:v>
                </c:pt>
                <c:pt idx="3">
                  <c:v>94.294646240459059</c:v>
                </c:pt>
                <c:pt idx="4">
                  <c:v>9.2296724188359178</c:v>
                </c:pt>
                <c:pt idx="5">
                  <c:v>0</c:v>
                </c:pt>
                <c:pt idx="6">
                  <c:v>31.555907001010858</c:v>
                </c:pt>
                <c:pt idx="7">
                  <c:v>0</c:v>
                </c:pt>
                <c:pt idx="8">
                  <c:v>184.54034259185144</c:v>
                </c:pt>
                <c:pt idx="9">
                  <c:v>46.339880861170698</c:v>
                </c:pt>
                <c:pt idx="10">
                  <c:v>128.97554365934383</c:v>
                </c:pt>
                <c:pt idx="11">
                  <c:v>106.64811549482039</c:v>
                </c:pt>
                <c:pt idx="12">
                  <c:v>200</c:v>
                </c:pt>
                <c:pt idx="13">
                  <c:v>68.163648636750494</c:v>
                </c:pt>
                <c:pt idx="14">
                  <c:v>140.34206268032423</c:v>
                </c:pt>
                <c:pt idx="15">
                  <c:v>59.772802920860194</c:v>
                </c:pt>
                <c:pt idx="16">
                  <c:v>37.989838290843849</c:v>
                </c:pt>
                <c:pt idx="17">
                  <c:v>0</c:v>
                </c:pt>
                <c:pt idx="18">
                  <c:v>20.570797951153306</c:v>
                </c:pt>
                <c:pt idx="19">
                  <c:v>195.86451062890228</c:v>
                </c:pt>
                <c:pt idx="20">
                  <c:v>127.5392083644511</c:v>
                </c:pt>
                <c:pt idx="21">
                  <c:v>200</c:v>
                </c:pt>
                <c:pt idx="22">
                  <c:v>200</c:v>
                </c:pt>
                <c:pt idx="23">
                  <c:v>7.3504428229265297</c:v>
                </c:pt>
                <c:pt idx="24">
                  <c:v>187.34190148419015</c:v>
                </c:pt>
              </c:numCache>
            </c:numRef>
          </c:yVal>
          <c:smooth val="0"/>
          <c:extLst>
            <c:ext xmlns:c16="http://schemas.microsoft.com/office/drawing/2014/chart" uri="{C3380CC4-5D6E-409C-BE32-E72D297353CC}">
              <c16:uniqueId val="{00000019-050F-4E4A-B3DA-24154631E6A6}"/>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100.91925585822044</c:v>
                </c:pt>
                <c:pt idx="1">
                  <c:v>97.515277703515366</c:v>
                </c:pt>
                <c:pt idx="2">
                  <c:v>94.481541285358475</c:v>
                </c:pt>
                <c:pt idx="3">
                  <c:v>96.696245659317157</c:v>
                </c:pt>
                <c:pt idx="4">
                  <c:v>95.663306084291662</c:v>
                </c:pt>
                <c:pt idx="5">
                  <c:v>102.43727185138536</c:v>
                </c:pt>
                <c:pt idx="6">
                  <c:v>99.143204734524488</c:v>
                </c:pt>
                <c:pt idx="7">
                  <c:v>100.59516136068345</c:v>
                </c:pt>
                <c:pt idx="8">
                  <c:v>103.75436479095809</c:v>
                </c:pt>
                <c:pt idx="9">
                  <c:v>102.62603532129681</c:v>
                </c:pt>
                <c:pt idx="10">
                  <c:v>102.26942595248654</c:v>
                </c:pt>
                <c:pt idx="11">
                  <c:v>98.164846799727229</c:v>
                </c:pt>
                <c:pt idx="12">
                  <c:v>99.332829792634044</c:v>
                </c:pt>
                <c:pt idx="13">
                  <c:v>100.44096208490743</c:v>
                </c:pt>
                <c:pt idx="14">
                  <c:v>99.764300322564125</c:v>
                </c:pt>
                <c:pt idx="15">
                  <c:v>97.291223967891057</c:v>
                </c:pt>
                <c:pt idx="16">
                  <c:v>98.855815707517692</c:v>
                </c:pt>
                <c:pt idx="17">
                  <c:v>101.53292142377784</c:v>
                </c:pt>
                <c:pt idx="18">
                  <c:v>102.26681620679653</c:v>
                </c:pt>
                <c:pt idx="19">
                  <c:v>97.629250120863389</c:v>
                </c:pt>
                <c:pt idx="20">
                  <c:v>92.934561971063715</c:v>
                </c:pt>
                <c:pt idx="21">
                  <c:v>205.3294377198736</c:v>
                </c:pt>
                <c:pt idx="22">
                  <c:v>95.169356921266129</c:v>
                </c:pt>
                <c:pt idx="23">
                  <c:v>96.614318875676275</c:v>
                </c:pt>
                <c:pt idx="24">
                  <c:v>99.540158456725109</c:v>
                </c:pt>
                <c:pt idx="25">
                  <c:v>99.823951833659024</c:v>
                </c:pt>
                <c:pt idx="26">
                  <c:v>101.6659887066488</c:v>
                </c:pt>
                <c:pt idx="27">
                  <c:v>100</c:v>
                </c:pt>
                <c:pt idx="28">
                  <c:v>102.77798493376157</c:v>
                </c:pt>
                <c:pt idx="29">
                  <c:v>102.37916052231949</c:v>
                </c:pt>
                <c:pt idx="30">
                  <c:v>109.15872885417276</c:v>
                </c:pt>
                <c:pt idx="31">
                  <c:v>103.72889215963062</c:v>
                </c:pt>
                <c:pt idx="32">
                  <c:v>103.02718204629974</c:v>
                </c:pt>
                <c:pt idx="33">
                  <c:v>100.73041694669354</c:v>
                </c:pt>
                <c:pt idx="34">
                  <c:v>103.24790683621924</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DA4C-434B-A268-099C47A7E96D}"/>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7D6F-40BD-8076-C490F0516B36}"/>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EEE5-47FF-AD7F-632BBC034697}"/>
              </c:ext>
            </c:extLst>
          </c:dPt>
          <c:dPt>
            <c:idx val="1"/>
            <c:invertIfNegative val="0"/>
            <c:bubble3D val="0"/>
            <c:spPr>
              <a:solidFill>
                <a:srgbClr val="89756E"/>
              </a:solidFill>
            </c:spPr>
            <c:extLst>
              <c:ext xmlns:c16="http://schemas.microsoft.com/office/drawing/2014/chart" uri="{C3380CC4-5D6E-409C-BE32-E72D297353CC}">
                <c16:uniqueId val="{00000003-EEE5-47FF-AD7F-632BBC034697}"/>
              </c:ext>
            </c:extLst>
          </c:dPt>
          <c:dPt>
            <c:idx val="2"/>
            <c:invertIfNegative val="0"/>
            <c:bubble3D val="0"/>
            <c:spPr>
              <a:solidFill>
                <a:srgbClr val="30499F"/>
              </a:solidFill>
            </c:spPr>
            <c:extLst>
              <c:ext xmlns:c16="http://schemas.microsoft.com/office/drawing/2014/chart" uri="{C3380CC4-5D6E-409C-BE32-E72D297353CC}">
                <c16:uniqueId val="{00000005-EEE5-47FF-AD7F-632BBC034697}"/>
              </c:ext>
            </c:extLst>
          </c:dPt>
          <c:dPt>
            <c:idx val="3"/>
            <c:invertIfNegative val="0"/>
            <c:bubble3D val="0"/>
            <c:spPr>
              <a:solidFill>
                <a:srgbClr val="C1C630"/>
              </a:solidFill>
            </c:spPr>
            <c:extLst>
              <c:ext xmlns:c16="http://schemas.microsoft.com/office/drawing/2014/chart" uri="{C3380CC4-5D6E-409C-BE32-E72D297353CC}">
                <c16:uniqueId val="{00000007-EEE5-47FF-AD7F-632BBC034697}"/>
              </c:ext>
            </c:extLst>
          </c:dPt>
          <c:dPt>
            <c:idx val="4"/>
            <c:invertIfNegative val="0"/>
            <c:bubble3D val="0"/>
            <c:spPr>
              <a:solidFill>
                <a:srgbClr val="AB347D"/>
              </a:solidFill>
            </c:spPr>
            <c:extLst>
              <c:ext xmlns:c16="http://schemas.microsoft.com/office/drawing/2014/chart" uri="{C3380CC4-5D6E-409C-BE32-E72D297353CC}">
                <c16:uniqueId val="{00000009-EEE5-47FF-AD7F-632BBC034697}"/>
              </c:ext>
            </c:extLst>
          </c:dPt>
          <c:val>
            <c:numRef>
              <c:f>'Wellbeing Acorn Group'!$K$13:$K$17</c:f>
              <c:numCache>
                <c:formatCode>0</c:formatCode>
                <c:ptCount val="5"/>
                <c:pt idx="0">
                  <c:v>97.62882604280685</c:v>
                </c:pt>
                <c:pt idx="1">
                  <c:v>131.49356321482094</c:v>
                </c:pt>
                <c:pt idx="2">
                  <c:v>69.428064098910497</c:v>
                </c:pt>
                <c:pt idx="3">
                  <c:v>105.3909373320069</c:v>
                </c:pt>
                <c:pt idx="4">
                  <c:v>55.511099638616415</c:v>
                </c:pt>
              </c:numCache>
            </c:numRef>
          </c:val>
          <c:extLst>
            <c:ext xmlns:c16="http://schemas.microsoft.com/office/drawing/2014/chart" uri="{C3380CC4-5D6E-409C-BE32-E72D297353CC}">
              <c16:uniqueId val="{0000000A-EEE5-47FF-AD7F-632BBC034697}"/>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8F3C-40A8-83FE-ED1F9F86C733}"/>
              </c:ext>
            </c:extLst>
          </c:dPt>
          <c:dPt>
            <c:idx val="1"/>
            <c:invertIfNegative val="0"/>
            <c:bubble3D val="0"/>
            <c:spPr>
              <a:solidFill>
                <a:srgbClr val="89756E"/>
              </a:solidFill>
            </c:spPr>
            <c:extLst>
              <c:ext xmlns:c16="http://schemas.microsoft.com/office/drawing/2014/chart" uri="{C3380CC4-5D6E-409C-BE32-E72D297353CC}">
                <c16:uniqueId val="{00000003-8F3C-40A8-83FE-ED1F9F86C733}"/>
              </c:ext>
            </c:extLst>
          </c:dPt>
          <c:dPt>
            <c:idx val="2"/>
            <c:invertIfNegative val="0"/>
            <c:bubble3D val="0"/>
            <c:spPr>
              <a:solidFill>
                <a:srgbClr val="30499F"/>
              </a:solidFill>
            </c:spPr>
            <c:extLst>
              <c:ext xmlns:c16="http://schemas.microsoft.com/office/drawing/2014/chart" uri="{C3380CC4-5D6E-409C-BE32-E72D297353CC}">
                <c16:uniqueId val="{00000005-8F3C-40A8-83FE-ED1F9F86C733}"/>
              </c:ext>
            </c:extLst>
          </c:dPt>
          <c:dPt>
            <c:idx val="3"/>
            <c:invertIfNegative val="0"/>
            <c:bubble3D val="0"/>
            <c:spPr>
              <a:solidFill>
                <a:srgbClr val="C1C630"/>
              </a:solidFill>
            </c:spPr>
            <c:extLst>
              <c:ext xmlns:c16="http://schemas.microsoft.com/office/drawing/2014/chart" uri="{C3380CC4-5D6E-409C-BE32-E72D297353CC}">
                <c16:uniqueId val="{00000007-8F3C-40A8-83FE-ED1F9F86C733}"/>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0.16346153846153846</c:v>
                </c:pt>
                <c:pt idx="1">
                  <c:v>0.22435897435897437</c:v>
                </c:pt>
                <c:pt idx="2">
                  <c:v>0.15384615384615385</c:v>
                </c:pt>
                <c:pt idx="3">
                  <c:v>0.45192307692307693</c:v>
                </c:pt>
              </c:numCache>
            </c:numRef>
          </c:val>
          <c:extLst>
            <c:ext xmlns:c16="http://schemas.microsoft.com/office/drawing/2014/chart" uri="{C3380CC4-5D6E-409C-BE32-E72D297353CC}">
              <c16:uniqueId val="{00000008-8F3C-40A8-83FE-ED1F9F86C733}"/>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8F3C-40A8-83FE-ED1F9F86C733}"/>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206.39663017204603</c:v>
                </c:pt>
                <c:pt idx="1">
                  <c:v>160.43186339522543</c:v>
                </c:pt>
                <c:pt idx="2">
                  <c:v>97.95360277479115</c:v>
                </c:pt>
                <c:pt idx="3">
                  <c:v>94.294646240459059</c:v>
                </c:pt>
                <c:pt idx="4">
                  <c:v>9.2296724188359178</c:v>
                </c:pt>
              </c:numCache>
            </c:numRef>
          </c:val>
          <c:extLst>
            <c:ext xmlns:c16="http://schemas.microsoft.com/office/drawing/2014/chart" uri="{C3380CC4-5D6E-409C-BE32-E72D297353CC}">
              <c16:uniqueId val="{00000000-64E0-4A51-9D26-689955F17D28}"/>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0</c:v>
                </c:pt>
                <c:pt idx="1">
                  <c:v>31.555907001010858</c:v>
                </c:pt>
                <c:pt idx="2">
                  <c:v>0</c:v>
                </c:pt>
                <c:pt idx="3">
                  <c:v>184.54034259185144</c:v>
                </c:pt>
                <c:pt idx="4">
                  <c:v>46.339880861170698</c:v>
                </c:pt>
                <c:pt idx="5">
                  <c:v>128.97554365934383</c:v>
                </c:pt>
                <c:pt idx="6">
                  <c:v>106.64811549482039</c:v>
                </c:pt>
                <c:pt idx="7">
                  <c:v>331.42642907551163</c:v>
                </c:pt>
              </c:numCache>
            </c:numRef>
          </c:val>
          <c:extLst>
            <c:ext xmlns:c16="http://schemas.microsoft.com/office/drawing/2014/chart" uri="{C3380CC4-5D6E-409C-BE32-E72D297353CC}">
              <c16:uniqueId val="{00000000-D4C2-4BEC-952E-4DC62E1A7E81}"/>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68.163648636750494</c:v>
                </c:pt>
                <c:pt idx="1">
                  <c:v>140.34206268032423</c:v>
                </c:pt>
                <c:pt idx="2">
                  <c:v>59.772802920860194</c:v>
                </c:pt>
                <c:pt idx="3">
                  <c:v>37.989838290843849</c:v>
                </c:pt>
                <c:pt idx="4">
                  <c:v>0</c:v>
                </c:pt>
              </c:numCache>
            </c:numRef>
          </c:val>
          <c:extLst>
            <c:ext xmlns:c16="http://schemas.microsoft.com/office/drawing/2014/chart" uri="{C3380CC4-5D6E-409C-BE32-E72D297353CC}">
              <c16:uniqueId val="{00000000-03BD-4733-BFE1-25745FAE5255}"/>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20.570797951153306</c:v>
                </c:pt>
                <c:pt idx="1">
                  <c:v>195.86451062890228</c:v>
                </c:pt>
                <c:pt idx="2">
                  <c:v>127.5392083644511</c:v>
                </c:pt>
                <c:pt idx="3">
                  <c:v>598.02910364310526</c:v>
                </c:pt>
                <c:pt idx="4">
                  <c:v>248.71983853410745</c:v>
                </c:pt>
                <c:pt idx="5">
                  <c:v>7.3504428229265297</c:v>
                </c:pt>
                <c:pt idx="6">
                  <c:v>187.34190148419015</c:v>
                </c:pt>
              </c:numCache>
            </c:numRef>
          </c:val>
          <c:extLst>
            <c:ext xmlns:c16="http://schemas.microsoft.com/office/drawing/2014/chart" uri="{C3380CC4-5D6E-409C-BE32-E72D297353CC}">
              <c16:uniqueId val="{00000000-F856-4138-B088-4C9178B21D05}"/>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58.986041692063871</c:v>
                </c:pt>
                <c:pt idx="2">
                  <c:v>0</c:v>
                </c:pt>
              </c:numCache>
            </c:numRef>
          </c:val>
          <c:extLst>
            <c:ext xmlns:c16="http://schemas.microsoft.com/office/drawing/2014/chart" uri="{C3380CC4-5D6E-409C-BE32-E72D297353CC}">
              <c16:uniqueId val="{00000000-9649-4354-A868-30D53BA51204}"/>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598.02910364310526</c:v>
                </c:pt>
                <c:pt idx="1">
                  <c:v>331.42642907551163</c:v>
                </c:pt>
                <c:pt idx="2">
                  <c:v>248.71983853410745</c:v>
                </c:pt>
                <c:pt idx="3">
                  <c:v>206.39663017204603</c:v>
                </c:pt>
                <c:pt idx="4">
                  <c:v>195.86451062890228</c:v>
                </c:pt>
                <c:pt idx="5">
                  <c:v>187.34190148419015</c:v>
                </c:pt>
                <c:pt idx="6">
                  <c:v>184.54034259185144</c:v>
                </c:pt>
                <c:pt idx="7">
                  <c:v>160.43186339522543</c:v>
                </c:pt>
                <c:pt idx="8">
                  <c:v>140.34206268032423</c:v>
                </c:pt>
                <c:pt idx="9">
                  <c:v>128.97554365934383</c:v>
                </c:pt>
                <c:pt idx="10">
                  <c:v>127.5392083644511</c:v>
                </c:pt>
                <c:pt idx="11">
                  <c:v>106.64811549482039</c:v>
                </c:pt>
                <c:pt idx="12">
                  <c:v>97.95360277479115</c:v>
                </c:pt>
                <c:pt idx="13">
                  <c:v>94.294646240459059</c:v>
                </c:pt>
                <c:pt idx="14">
                  <c:v>68.163648636750494</c:v>
                </c:pt>
                <c:pt idx="15">
                  <c:v>59.772802920860194</c:v>
                </c:pt>
                <c:pt idx="16">
                  <c:v>58.986041692063871</c:v>
                </c:pt>
                <c:pt idx="17">
                  <c:v>46.339880861170698</c:v>
                </c:pt>
                <c:pt idx="18">
                  <c:v>37.989838290843849</c:v>
                </c:pt>
                <c:pt idx="19">
                  <c:v>31.555907001010858</c:v>
                </c:pt>
                <c:pt idx="20">
                  <c:v>20.570797951153306</c:v>
                </c:pt>
                <c:pt idx="21">
                  <c:v>9.2296724188359178</c:v>
                </c:pt>
                <c:pt idx="22">
                  <c:v>7.3504428229265297</c:v>
                </c:pt>
                <c:pt idx="23">
                  <c:v>0</c:v>
                </c:pt>
                <c:pt idx="24">
                  <c:v>0</c:v>
                </c:pt>
                <c:pt idx="25">
                  <c:v>0</c:v>
                </c:pt>
                <c:pt idx="26">
                  <c:v>0</c:v>
                </c:pt>
              </c:numCache>
            </c:numRef>
          </c:val>
          <c:extLst>
            <c:ext xmlns:c16="http://schemas.microsoft.com/office/drawing/2014/chart" uri="{C3380CC4-5D6E-409C-BE32-E72D297353CC}">
              <c16:uniqueId val="{00000000-158E-4540-9D82-9D7800CF5057}"/>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47D8405-5A7E-4F10-8002-0EC8C8FBE823}"/>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54CF73EE-F940-40AD-AB7C-D2C6F912874B}"/>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E4F70B8E-E17E-437E-A19F-4FFCD81DDF6C}"/>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3D4D24C1-34BA-4096-86A2-E1FE299DC6CB}"/>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8C337434-BC98-4A39-886B-FA0C37FCF412}"/>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0B01CA53-13AE-4B87-80A1-2E9861EF7D9C}"/>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617EA2CC-94F0-46A7-A638-206F2D2F02CE}"/>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458FFF4-C8A8-472F-8FE5-D7A7BDE5E81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4B23E5B4-1FA5-4129-A49B-EFBA727CF084}"/>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4A534E43-BC5F-4567-9A99-1274C656A396}"/>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5EF65AED-BE80-4BF9-96A4-69A59ED93D58}"/>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4D971B42-1B3E-4359-9151-8B34EE1972C5}"/>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2EE91DDD-4724-400D-ABC2-6D219FD047B6}"/>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42E0F730-E675-4455-8CD0-2F4D56715D2E}"/>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68FD48CC-F3D7-4634-8F5C-6B9938BD17BA}"/>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3F40A29D-457E-46A6-B746-582538BC13F1}"/>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AACAA0AE-7815-433E-9A7F-5FCC751FA6A7}"/>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03224940-0240-4A5E-8841-A4698587A702}"/>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EA936994-F41F-4449-8801-AFA6F19CD9E2}"/>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D93A5342-9433-449F-A245-08790ED47BD9}"/>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2DF3636D-F4DC-4CC8-B7D3-FFB62D15CBAE}"/>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A3EBEF0E-D436-47DE-A900-186CA44B3C1A}"/>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12B8E457-F33C-46F1-97BF-F343823E5206}"/>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937434EF-E1C1-4A91-B97A-2557EB8DD517}"/>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D2002007-777E-4EB5-9A4A-1DFB3C35A1B3}"/>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F805A785-DF41-4038-82C8-C76AC782BEF7}"/>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48B60D57-67B0-4B55-A305-FF54213586A4}"/>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2761079A-2A24-454D-8BCF-B1AEDFF14A0C}"/>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5FD1A3F4-B949-41E8-96C5-DFFEA20CB3E9}"/>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15BE7549-A8DE-4785-9203-0D5C5F7B8491}"/>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7A0BF6A8-2D5F-4230-B8B5-4A6104DCB38D}"/>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102F37EE-28BE-43CE-8AAE-C33A10F23644}"/>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13500CFC-7201-486F-9317-1F0C2B34246C}"/>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556E62C2-8080-4FC6-81DC-FE84E92339E3}"/>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6B5C5A90-421E-4CDE-A699-471AD40A23ED}"/>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630F5AED-F5DC-435F-9C45-68E09D3F1E0A}"/>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14F4C3EE-CA76-4655-A730-A32F897F8058}"/>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8448FB08-02A3-4565-A5B0-194BB82A45D0}"/>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5102A48E-F8C2-4E20-B4F7-5A8EF4B1CE7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51D0680F-BF88-445C-90D1-043C84D7EF9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566CF8C0-7C30-4FD2-A917-41D28937C5C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29BEBA51-C6F7-4C47-AE72-0AAA0B56B906}"/>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9435D328-C998-449B-BDF4-EAAE352FC501}"/>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BFC9933E-DB51-442F-B3B2-7642E62ECE0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95C4A05E-CD95-4E74-AD06-D8F83C539351}"/>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C402B636-08CA-4487-BAFD-304EF1DBD37E}"/>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029C7936-FF24-4AC2-A0AE-6A858950503C}"/>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57C2F072-4A10-4851-8924-2182FE46C98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575985DE-DA5F-4C64-BE49-C2B0AACD481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2FA98BB-092F-41E2-AE29-B46A0E7AF8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62FFDC2B-44EC-413F-83F4-8092EDE17C6B}"/>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4580AAF6-80A1-414A-885F-CA3EB58E1BE7}"/>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6F06D6E8-EE6A-495B-BDE1-AF75AB63DC8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83314D3-B5B7-452B-B15E-DDDE5B5F32A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F1992AA6-F6B7-4D2F-A493-3EC324CF0723}"/>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16B9817D-EEAD-4D04-8FCE-ADEFBEFD6E2F}"/>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98281823-0E24-4DA3-A43E-3582A8543D3B}"/>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65EA481E-3308-4818-B5B6-A0F177BADE0E}"/>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DF941904-8791-466A-83BF-5458385974B9}"/>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DE3E7461-193B-4D8D-9CA1-13EFCF91ADA6}"/>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5BBECEF0-A91B-4C05-8C9C-8F1AFA62F10A}"/>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450C4A6-84CF-4F50-9D3C-968E10765A2D}"/>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9420AD3-C511-4FDC-BC8C-CC001107BE1E}"/>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58F6ED62-483A-4E83-AA0F-1B45898F14E3}"/>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CD31149-1B5D-4D6C-A1D8-3F9C7736A0E6}"/>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5BDA07E4-1497-4DD1-AD61-D5894AD966CF}"/>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051D60A-906E-4D83-9A5C-0C2E4FEA2EF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C4664787-5191-4427-BD9D-F43B3FE992E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E094E10A-BC08-4BBB-89CD-E22BD77359A9}"/>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73CEFE11-58F5-40BD-AE56-D0F5D045C0B7}"/>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11267C9B-AC3F-45E0-8D7C-86FC7C49E430}"/>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Newton &amp; Hoole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6422628F-B9EA-4970-AA05-90D5B9DC80BB}"/>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6F6A3B5E-1C88-4EF5-A7B3-651FC0573FA9}"/>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92852C13-F89E-4DD5-9A37-BD0C09CD5F1F}"/>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83EE1EE2-16F4-4A4F-90E3-E4CFBF123FB9}"/>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FD4E0C16-8363-475D-82B8-7D4D47BDC192}"/>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EC55F061-0576-478B-858D-7875E6CBBDAD}"/>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B02049D7-5D2F-4E07-BE35-F4F8178DF28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0C0F8AA4-428A-4BE7-B911-EBD625162D95}"/>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3B9E640A-77B2-40E3-84E1-E5BEF1253BFE}"/>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A2358074-849C-4E3B-977B-AB7A65C2BB8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70D5BA87-86AD-4FB3-8127-46BAFED4C522}"/>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77B563FA-4DB7-4D30-91B0-97B568CC3ADC}"/>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29628A2A-4F9C-4D35-9689-ECF5FC4E329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8BCE6C40-73D1-4B1C-8BD3-A4B35BFE030A}"/>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BDA6E1D3-61AC-47B9-AE6B-20FA82BACA06}"/>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76CA4685-BC2E-4A19-A0D2-C3788818C74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40BF4436-C883-4639-9E44-F4CE2A641E7F}"/>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BD1DF8F3-9B20-4589-B7ED-E48C86B5826C}"/>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7BB5E0C6-B340-4CEC-8EE8-33EECD3AF38A}"/>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A23532FA-F12F-4286-AF82-22BB1DC81A52}"/>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7B38B31C-3577-45AA-8317-828BF85DE63B}"/>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13%</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F6B7AFCF-D0B9-460B-8B98-57D11628D171}"/>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EA6232EC-77CC-46B9-A50A-BBFF7F8B2FBD}"/>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76A91028-26F6-456E-800D-282495C40152}"/>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CE15D870-7F6D-4CD6-BD24-2BD1D2C00755}"/>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94</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034F18B9-5892-4F12-90DD-31A0E346F0E8}"/>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101</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DD490564-BA65-4FC4-AA50-0DC320A9E149}"/>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104</a:t>
          </a:fld>
          <a:endParaRPr lang="en-GB" sz="600" b="0">
            <a:solidFill>
              <a:schemeClr val="tx1">
                <a:lumMod val="50000"/>
                <a:lumOff val="50000"/>
              </a:schemeClr>
            </a:solidFill>
            <a:latin typeface="+mn-lt"/>
          </a:endParaRPr>
        </a:p>
      </xdr:txBody>
    </xdr:sp>
    <xdr:clientData/>
  </xdr:oneCellAnchor>
  <xdr:oneCellAnchor>
    <xdr:from>
      <xdr:col>8</xdr:col>
      <xdr:colOff>346586</xdr:colOff>
      <xdr:row>18</xdr:row>
      <xdr:rowOff>114300</xdr:rowOff>
    </xdr:from>
    <xdr:ext cx="616514" cy="233205"/>
    <xdr:sp macro="" textlink="'Data - Overview'!L30">
      <xdr:nvSpPr>
        <xdr:cNvPr id="40" name="TextBox 39">
          <a:extLst>
            <a:ext uri="{FF2B5EF4-FFF2-40B4-BE49-F238E27FC236}">
              <a16:creationId xmlns:a16="http://schemas.microsoft.com/office/drawing/2014/main" id="{3524D8A7-8BF6-4F07-A506-01C802CF8379}"/>
            </a:ext>
          </a:extLst>
        </xdr:cNvPr>
        <xdr:cNvSpPr txBox="1"/>
      </xdr:nvSpPr>
      <xdr:spPr>
        <a:xfrm>
          <a:off x="5477386"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99</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ED65216D-B53C-4677-BFDE-F1C3B6F1A777}"/>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98</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2A6EEF1F-A4DD-407D-9F82-FC12C9160308}"/>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55488118-BF31-468B-A39B-6862447B9DB9}"/>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3C4D0FC0-F8EA-45C7-BBE1-6C272D1A1E06}"/>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D09C0BC9-6EDF-4841-ADEE-D523CDE22514}"/>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E838499B-D8BF-4197-ACA8-7CC11E6A0475}"/>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238E97AA-C6C1-43A3-9147-3A79EF457B06}"/>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3C2579B9-8932-48EB-891D-B09B5D9932CF}"/>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7889C368-2198-4750-B7A1-4A828E0240BB}"/>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9AF40B3C-D431-4CAF-BC7D-B2E0F0A28E14}"/>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549DFAC1-344B-4403-A6FD-119B3C6F3D22}"/>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8CC1B4BB-9973-4C6E-A87F-78FC8379A946}"/>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B6935018-A39A-41AC-9B51-0089A4BD4F1B}"/>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9A5D5723-D270-4FA8-9041-355835792A2C}"/>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275AAF63-5FAB-4620-A069-B2E280B276FA}"/>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273DE981-1C8A-4AEB-BF5B-B3CC0CD38C48}"/>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DB1167C4-F2F3-4885-86FB-1609E80794B8}"/>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80CE38EE-1CF8-4C80-8AD0-6BFD9C78552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9470C9E9-5EDE-46A9-8C39-701B2F8EE162}"/>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42770BF9-7919-42C4-B4EC-916429B78C58}"/>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8F40A489-DBD3-4D95-A6FC-A8F8C90C6945}"/>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972AA6F7-5831-4E93-9328-B960ED5938AF}"/>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3D7A2A07-D43C-4124-BCE8-8D1CA8F9293B}"/>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53189AE9-DD2B-4B19-ADA9-2C031446D7EC}"/>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98</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8A3E7556-1086-4C1C-B936-349F84B81DA9}"/>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021E0948-69BC-4312-9B6A-E0649EB38098}"/>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00F9F75D-D6E2-40B9-B7EE-122E7E30573C}"/>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102</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2BD7FAC4-AA0E-4EC4-B0F9-2E0C363E088D}"/>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4200ED84-8557-408F-9D28-6837D21419F0}"/>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21%</a:t>
          </a:fld>
          <a:endParaRPr lang="en-GB" sz="6600" b="1">
            <a:solidFill>
              <a:srgbClr val="0070C0"/>
            </a:solidFill>
            <a:latin typeface="+mn-lt"/>
          </a:endParaRPr>
        </a:p>
      </xdr:txBody>
    </xdr:sp>
    <xdr:clientData/>
  </xdr:oneCellAnchor>
  <xdr:oneCellAnchor>
    <xdr:from>
      <xdr:col>6</xdr:col>
      <xdr:colOff>40319</xdr:colOff>
      <xdr:row>31</xdr:row>
      <xdr:rowOff>123825</xdr:rowOff>
    </xdr:from>
    <xdr:ext cx="616514" cy="233205"/>
    <xdr:sp macro="" textlink="'Data - Overview'!L42">
      <xdr:nvSpPr>
        <xdr:cNvPr id="70" name="TextBox 69">
          <a:extLst>
            <a:ext uri="{FF2B5EF4-FFF2-40B4-BE49-F238E27FC236}">
              <a16:creationId xmlns:a16="http://schemas.microsoft.com/office/drawing/2014/main" id="{66F567C3-5D3C-41D8-B949-1476A23FC182}"/>
            </a:ext>
          </a:extLst>
        </xdr:cNvPr>
        <xdr:cNvSpPr txBox="1"/>
      </xdr:nvSpPr>
      <xdr:spPr>
        <a:xfrm>
          <a:off x="3888419" y="6067425"/>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96</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891DC1FC-856F-47EF-9767-A0F8827E70E3}"/>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F51FFBF4-5FD5-46B9-9C51-4EA6AC7FBBBB}"/>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7%</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A64167EA-39B4-4F5A-9152-9F0641536395}"/>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100</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ACCDD7C3-1C2A-4277-9DAC-312EED18C163}"/>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92F23699-9FBF-434D-B731-86F8F97BA211}"/>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53A7D9B0-8D6C-43E8-B71B-D8EA890790B1}"/>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103</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C5526C67-2479-429E-8CDD-E8AA8DCB41C3}"/>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CA3F4C51-4608-472D-9FC6-12EA43D83E04}"/>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7F95E4A3-0AC0-4E38-8547-1B114452F2E8}"/>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102</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C18D5962-DA56-4CFE-929D-BD57FA5A1F73}"/>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399756</xdr:colOff>
      <xdr:row>44</xdr:row>
      <xdr:rowOff>41827</xdr:rowOff>
    </xdr:from>
    <xdr:ext cx="497957" cy="405432"/>
    <xdr:sp macro="" textlink="'Data - Overview'!D63">
      <xdr:nvSpPr>
        <xdr:cNvPr id="81" name="TextBox 80">
          <a:extLst>
            <a:ext uri="{FF2B5EF4-FFF2-40B4-BE49-F238E27FC236}">
              <a16:creationId xmlns:a16="http://schemas.microsoft.com/office/drawing/2014/main" id="{6A00FCEA-7216-4F57-862A-11EE8A00375E}"/>
            </a:ext>
          </a:extLst>
        </xdr:cNvPr>
        <xdr:cNvSpPr txBox="1"/>
      </xdr:nvSpPr>
      <xdr:spPr>
        <a:xfrm>
          <a:off x="2323806"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9%</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1FE54D88-4E1B-4E33-A53F-1EB5B875C855}"/>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103</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005A90CC-DA58-4532-929C-DDB17360A37D}"/>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8A158191-C6CB-40E1-BF4E-5520F88FCCD5}"/>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22%</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051A8693-CF56-4BE6-A5B2-D537AC79E185}"/>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102</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E14BCCF1-6ABC-4622-9B91-EB3851CE7769}"/>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3CC559B7-2606-493F-9C6A-C0904C84CA16}"/>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15%</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A60D56A2-CB88-4F68-84C7-F60AC446D815}"/>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101</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902CCBD5-3876-4589-92B0-0EF7CE2E3D9C}"/>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872E9D9C-C701-4431-BFB7-5FDB516133F9}"/>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10%</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31949851-D48F-4581-B480-0061017E2E42}"/>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102</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719696F4-4046-48C8-968C-55250C55E049}"/>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1D2734F0-2DE1-4E69-89E6-3B4EA678F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7E18EBBE-CDF1-4D25-B677-BABC0C956115}"/>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4E1059A2-B6C7-48C9-A8AE-BFAA61C46B01}"/>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37%</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C54A1C53-4A7D-4F4C-AE7D-F6134E3F70E8}"/>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102</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E09D3C94-1317-4DFA-BA87-2DCD4CEE73C9}"/>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60100984-5687-4F43-AD9F-2D4C3044BB2A}"/>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39%</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D4636D6C-59E1-484B-811D-0C0735DDC104}"/>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101</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D18561B3-536E-4C9E-9494-7049082225ED}"/>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D78C8A71-76E4-4E56-BD7A-071F8F954446}"/>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14%</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427F6662-0862-41F4-A4E2-BF1C144D68DE}"/>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104</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5ADB5BB8-BCE0-4B48-8A98-D39676E308D1}"/>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ADEBFA8D-8B62-4BD3-A8D3-364A8DE51341}"/>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45F07E4E-7AFC-4A68-8DD2-85B67D42BF7E}"/>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901A4175-7A79-4A84-A67B-9FFB67967B3E}"/>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54DE5A25-4EBE-455E-BB30-984944069B26}"/>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A2F8FD90-529E-4C2A-BA9D-B544ED18B9BB}"/>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41.5</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18BA62ED-2312-4BC4-B661-01570B8FBA5A}"/>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D5D8F308-CCFE-4841-8774-4D5F6C8D2686}"/>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B9B48FCB-1CF8-45B4-B292-BE3F7D083A90}"/>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F9730EF6-D38A-4657-8495-3DABEE971155}"/>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4F153BA4-D695-42A2-9213-1C0D1952E876}"/>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E668B506-E766-4978-8D53-8AB71FDEF8ED}"/>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A9E3E6C7-FBCF-4814-ACDD-DD07874AE7EC}"/>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E17ED852-2E35-45E1-966E-6E7CC237BD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E2C79D0B-C7C3-47D1-991F-A6F51DC282E3}"/>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4075B7FC-4E8A-450D-9ED5-65E236DCDB4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7355E6D0-8FEB-4F7A-AB49-CCC82A40198A}"/>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5057EB49-881E-45DA-911B-8343405C2F20}"/>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3D714867-13FB-495C-8A78-5A6D24BB4336}"/>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E1761C50-79F8-4DB9-A174-C2437C46B1FB}"/>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8C86D2EC-1E95-453E-8B5B-2C1A94268E8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160B0C6A-934D-4A90-A2E7-309709DDEF49}"/>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19A63AE6-2777-459A-8AC1-BD8F905B9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06CC37D7-81A1-4479-8753-9940F75C2D2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4949CCF0-A880-40EE-A321-215B81ED97E3}"/>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86762C68-DDD4-46F9-A081-D16F681EA0D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18255CB9-F7E0-4755-B1E5-353FB33120EB}"/>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17AB0506-7130-4BE1-8ED9-DBB4CE1684B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E89F9F34-1914-4EE5-A160-38DCED6348A9}"/>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340783DA-FEA3-4B27-A86E-837E1EB41B9E}"/>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793550B7-4C6D-4ABE-802C-F1F892166520}"/>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6E1E434E-556F-4E1C-9197-7C7BDC3B9231}"/>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337BF3CB-217A-4653-8BCB-76C2B74F6332}"/>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0DD8C143-0E11-4DD3-A1C3-FBA3D19BCFE4}"/>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104</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BAB8C638-9474-4723-8B25-77C65B5DBED2}"/>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98</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6B15C82D-DBCC-454B-BAA4-757F72238D8F}"/>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114</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51932CF4-3F45-4D19-84CB-CBAAE6D7FAD5}"/>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114</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EF174281-FB0F-4439-8739-62C62EDD2AD5}"/>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AA2C5A51-CE8F-4E77-8980-1A02D6FA22F9}"/>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93</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CD3C9A9F-E239-4377-918F-31DAB2CCD4FB}"/>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90</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F1995C73-E055-4CA6-BE6B-2FE3C38096AD}"/>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92</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19855234-AFD1-4379-A367-CEA0D8F6F66D}"/>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3B6BABD3-E17E-4B89-B67F-4194B85095D0}"/>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3B990B39-8036-4DC2-BF9D-AD6A743AC276}"/>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28%</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ABF98B0D-4C20-4E22-B0A0-D47ADEB67DA2}"/>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19%</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49792705-650D-4E60-BC55-C3E320076FF4}"/>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3%</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8B367F2A-9B51-4BB1-8326-E2A07727CD8E}"/>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18%</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ABA847A3-3BDE-4648-8F42-88EFD4249B03}"/>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31%</a:t>
            </a:fld>
            <a:endParaRPr lang="en-GB" sz="4800" b="1">
              <a:solidFill>
                <a:srgbClr val="92D050"/>
              </a:solidFill>
            </a:endParaRPr>
          </a:p>
        </xdr:txBody>
      </xdr:sp>
      <xdr:pic>
        <xdr:nvPicPr>
          <xdr:cNvPr id="151" name="Picture 150">
            <a:extLst>
              <a:ext uri="{FF2B5EF4-FFF2-40B4-BE49-F238E27FC236}">
                <a16:creationId xmlns:a16="http://schemas.microsoft.com/office/drawing/2014/main" id="{F21660F3-C0ED-47F1-9BC8-BE2C3B82D0AA}"/>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657FC30B-F800-4659-AB12-30143840B726}"/>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4F554C1F-B1A4-4F0C-812C-E551051EEFE7}"/>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0453FE21-36AB-4904-A3C0-ECD8E59C15E5}"/>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7DC64D2E-415C-453F-980B-938CA56452F1}"/>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77E1BFA1-B3CD-4A47-A478-7357B982D1E1}"/>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8C10C47D-8143-4FAC-9A24-B727C265C745}"/>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7456ACA7-7177-4D10-BA74-8442A06A8351}"/>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9CCBE37F-E8E7-40D3-AF15-B9C5D354FED4}"/>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93</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2336AA81-B21C-4ECD-9A28-BFE6FFD4B9AC}"/>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5991664D-5E35-4C96-B441-D04D117B40CE}"/>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86C8BAAF-A8EE-4998-9FE9-B09B99879AC6}"/>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111</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509DACCE-C695-414F-9035-15A49E50716C}"/>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99</a:t>
            </a:fld>
            <a:endParaRPr lang="en-GB" sz="500" b="1">
              <a:solidFill>
                <a:schemeClr val="bg1"/>
              </a:solidFill>
            </a:endParaRPr>
          </a:p>
        </xdr:txBody>
      </xdr:sp>
      <xdr:pic>
        <xdr:nvPicPr>
          <xdr:cNvPr id="164" name="Picture 163">
            <a:extLst>
              <a:ext uri="{FF2B5EF4-FFF2-40B4-BE49-F238E27FC236}">
                <a16:creationId xmlns:a16="http://schemas.microsoft.com/office/drawing/2014/main" id="{D4710EF2-5ED2-4EA9-A0C5-701DE8280EEF}"/>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BCA83124-8208-40AC-ABC5-A041ADF68039}"/>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861AC440-A713-4BA6-83D1-2BD9F5C81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C5B3F65C-A48B-4D6C-B9E5-0023E1D7930F}"/>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695B9AAD-B6C9-4C83-AE3D-AE00FB6C5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3652AA0D-D743-4F48-9313-7B25B5C5F9D2}"/>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93F3084F-AE16-4B0D-B3BA-89EA59B13AF3}"/>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FD515D8C-9EEE-4C16-82B1-D26F4BCAEE2D}"/>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C868A9E3-8CFD-4807-A700-EB1978E01973}"/>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FB301F6D-83F0-47D3-8902-4B99C82A1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CCA2BE6E-0738-4127-BB50-B5F462C99400}"/>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80662D6D-542C-4813-9354-C045AD80845C}"/>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28C8EA0F-95C3-46DD-9138-97AC0193C6BB}"/>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30%</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848E1188-862E-42C0-A010-54408474414C}"/>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44%</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4865D29C-A999-4ADE-9112-B0006D9DF995}"/>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98</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A7FA56C7-0E1E-4ED0-93A8-6F61BE65B328}"/>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104</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3078DBA-9314-461E-9F5C-3EFC41999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19C70DB4-B763-4273-A052-698E29D271D5}"/>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50FC2D2C-3A2B-41B0-BA51-BA06905075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658501AC-40E1-473F-BAB0-93F7FDA0252A}"/>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20%</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D4B0E7D6-A215-4B65-94B9-71805098EF88}"/>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2EF06273-ED21-4CDC-82E5-E599C0F9D6B3}"/>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4065B965-3070-418E-8849-D59F0CB0B54D}"/>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37%</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F8D3F017-AA15-4889-AFD4-C7471F8CB6D7}"/>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35%</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3025A266-3D5C-4841-A82C-7EAE80668512}"/>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530049C8-0198-4520-A39E-48770853F04C}"/>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5DCF413C-2330-4150-A514-6F8E06FF4340}"/>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108</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8D9352FC-0573-4FE2-AD08-7F7B1939BD53}"/>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96</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CFF9F3FF-2F37-449A-8201-93FB47903E62}"/>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99</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00978B07-76B2-4AC2-994E-69CB3878F9D6}"/>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102</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7670FA7E-8390-45E1-8F90-F001BE056C9C}"/>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6134B3B4-8545-44B8-9958-FBC2CE9FFEC7}"/>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C12521E5-399F-432F-AED5-D1C0DA0E94BA}"/>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374A9153-6415-4E97-8D69-58BAFBC52605}"/>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8763CAA6-3E1F-473B-81BE-38F05921CBAE}"/>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D6F3CA30-29FC-410B-BE05-1D2A5DB76FA7}"/>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3731A6C5-B5FA-46F5-9CAC-1E32BAC609E8}"/>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76549AFD-B8B2-43BD-A202-DB60C802E0C2}"/>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B0EAEA4A-4FF2-4067-A921-083DF59C94B3}"/>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8029EA03-75C6-48AF-8747-7EDCFBD62CA1}"/>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78CE03DC-C8FD-4A80-8704-4F53541C86A1}"/>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78C2BAED-8D9D-451D-BF0A-1C65C2315760}"/>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A4D2908E-1AC9-45C2-84EA-0B6528D8EDA4}"/>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568496E4-B921-4271-B87D-1CD7798D68BE}"/>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836C6EE3-CC34-4A45-8FBD-26180A50590B}"/>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131E96C5-7DF3-4177-9F2F-004E0CD102A8}"/>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6E43BBE7-3577-4D8D-A403-101D57DC35A9}"/>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1D0E11AD-CF08-4140-84B7-EB03088CA1E5}"/>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2D360D7B-A838-4EB7-88CD-465D1F27E18E}"/>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6DE4EB31-158E-4187-BB1B-EE423F582F51}"/>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C676155-5B9B-4C91-8A43-6BA90BB3BB87}"/>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926D4C7-D15D-4F2D-AAE0-9ED1550EF48F}"/>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C339DAA-24F7-4828-860C-B000CC2B8B48}"/>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BF4BBCA-2637-46B2-AB7B-E720ABA52786}"/>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D3551B6-74EB-4208-9D1F-7D8D1EE33B34}"/>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4D52793-FC39-42F7-9057-122C54DBD67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2BF70D63-E586-4585-A064-A53B4B380BC4}"/>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FB8916A4-345C-4404-93A9-740FE0404BBB}"/>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E51F5FA-E304-46E9-A0B3-E0E20A2F811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7453B437-3D50-4182-823C-912D7EDEE517}"/>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E394F0B7-3678-4181-975A-C98E4AC3ABD0}"/>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012897CD-3FE6-4C1F-9CD0-6880901463F9}"/>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Newton &amp; Hoole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F749F4AD-864E-42C6-A795-A71AA40FA2DD}"/>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87C68B66-8F15-43E2-9248-9C8899A29F4B}"/>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8DB75F34-CD07-4CB3-8281-44F4FC5018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438AD160-5D93-475B-AFC6-4282EF2B27B3}"/>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125BEDB4-360B-4FAC-958C-F87B6F7326AA}"/>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4F0BEB56-0686-4A47-8F67-1F99E38AEA1D}"/>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D187FBDD-B03E-493B-8956-C2B9472F1C3F}"/>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FD35EFFD-B949-46A3-8C7E-60F3174AB510}"/>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5A881CC7-59B1-4234-820C-171713175497}"/>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012243FE-91A4-495D-BD7A-9E91B655739E}"/>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B870F6E9-BB92-4044-B517-B9F545B8E90D}"/>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60816CA-43B2-4DD8-8797-259B1747C187}"/>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BA0E7170-6CEB-4928-A902-28C57465FB25}"/>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7D58C09-06B1-40B5-BF47-C952A2444BA6}"/>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DAF66518-DAC1-429B-91DE-3FA253471080}"/>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42684C98-17B2-4139-AAA8-F5A90792ECFC}"/>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388B8F2-D6F5-4D19-9EA5-A53C90EB2D14}"/>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48AAB782-A983-4C91-B8C6-DB13EAE3DFC8}"/>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1A04E1F0-54E5-4C32-9519-62903AA82097}"/>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E6B9600-26BA-40CB-9CA6-176EB5E91A6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A169B977-0E9E-4BBA-B10C-6470130D6461}"/>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7C83C4B7-BD8E-432F-9BFE-67FFF69799E9}"/>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29C087C4-6C2B-43E4-BADD-C834DCAD478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2999D530-946A-41DA-92C6-DDE151AFF84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1A7BF5B8-D38B-45E2-9165-D8A122CBABEB}"/>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68FE9AFD-4C8A-45F2-B3F6-885F77C40F4C}"/>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Newton &amp; Hoole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AC6472B3-0DDF-4B84-A2DE-614D03D3508B}"/>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01B20744-AD98-4CB5-9806-47F0B9604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47E341FB-610E-4271-8AD4-AC37E486A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7BD7F491-B9C4-4CB1-8AEE-3020BCA5086B}"/>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5CD021C-6A72-4E87-AF4D-38DB29D6F279}"/>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DE5F82A-5370-4C14-B4EB-176B21046470}"/>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A5FEAEA-8AA7-4C4B-BB79-9C9B0FD58281}"/>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FA192C7-C181-495A-A0C3-2DA1B0C3B445}"/>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456C6192-C9D2-4D20-915A-BAA8215060DB}"/>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703E15F-EDA7-4761-AC8D-57E22D22E291}"/>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A29A867E-6E72-47FA-B06D-DDF8019682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BCBA5E7F-0EEC-4EA9-BFA1-04284EB27AFA}"/>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21601DD8-BCD2-4066-B0AF-3271F21DA7B0}"/>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EC87A793-A9DE-4AA8-9485-04A61C9D3C7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04C3C429-3AED-4D9F-BC09-4D987BCF608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E158D7DC-EC1F-4F59-9674-209E83751CF2}"/>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65277E42-DD46-4115-8490-5CA9A0495717}"/>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Newton &amp; Hoole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01BB8D7E-AD4F-4A8F-AA61-3BD024DE7A77}"/>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47AA345D-69F0-4B68-BAD8-0EA8300CE49F}"/>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AE664466-484B-452A-959D-83BEA650D162}"/>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9AF4AB94-5D76-49C3-A5CA-33CC46543E7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742D86ED-95EA-4E34-8FB5-EA093D438FE9}"/>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637DB477-7F17-4598-A665-9BA74FD18F37}"/>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5B040CE8-8C86-417F-97DB-171FC3A9B97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2B815A19-797F-478D-8357-B496579A1034}"/>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1C558258-2296-41E2-AF95-5B1B2021473C}"/>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E213F114-1C1E-445E-9A6D-9EA77FB4A21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3CF763E3-813F-4BB0-B0E9-986AF28CC65D}"/>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81222BF1-8106-45DE-9090-629E2FC4A41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C0106770-E06A-4B1D-9E05-7786DBB63B3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8C85C966-636A-4E44-A894-B7902C0C1F82}"/>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82269C30-5B3C-4D13-B852-BD2B7E0BDD62}"/>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FB381C18-76CD-4BBF-A872-7238778BFC7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69FBAC41-4C08-4505-9000-6AA96C72BB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CD043351-C95F-446C-853E-4D9F91B87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2A8612D5-D9FA-449E-9B8A-ACBAD70F9BF8}"/>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FF3C70AE-E5D5-41D4-B342-465194855E06}"/>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640DDE1-182D-48E5-8766-FEA8D47764A2}"/>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0EC39341-029C-4208-BFDF-67109FE2204E}"/>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A7FC3519-A3B9-4DFE-9D08-9A1F7274FCBB}"/>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1D4E2C7-155A-4A42-8CE3-52F031AC8061}"/>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C9E94269-39B2-45B5-903F-65C5EC4883C2}"/>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D745DA94-0666-4798-A283-5C2F85FDF104}"/>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A5939F8-AF33-445B-BE9B-A22F955CDC4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100AB76-1E0A-4238-A1A9-F863AFCE9B64}"/>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2A8E1EC1-09E7-44BA-B888-0F2D0731A6EE}"/>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043A5CC1-93A1-452F-95AD-3077DEF54FD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C19B8AA-5720-4603-AF78-3BA5E34880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78829D1B-ABD6-41BE-97A9-1F482220548F}"/>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06EDB9BB-8570-491E-B9E6-EC52A157267E}"/>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Newton &amp; Hoole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1BB0EA35-2718-4E42-AD81-ADBAE37D3021}"/>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54B8AEA6-42DD-447A-A3A7-D1BE9CC352A1}"/>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EA77F481-9418-4B80-AC47-5CB80051A726}"/>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448A2D90-6BE5-4FDB-B083-380F55D48ED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DF14D412-A5D0-4F30-8197-7E68BBCE2A16}"/>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E2C29A04-FB62-4D11-98F2-8B6B14135E37}"/>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2045E0C-73A2-4C1E-BF1B-436F4DE67D8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4DF809CD-9073-4B1C-873B-3DB0D2CBFE88}"/>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E13D29ED-49FE-4EA4-8509-01943F641202}"/>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6B6F1208-AE87-4D65-9F5A-B5C011AE096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8D0EFD38-14E8-4792-9BD7-399EBE059725}"/>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1A561165-B658-49DE-9E34-C58E28934924}"/>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7C2F391C-74BB-4800-9C6A-0C3A86668A6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3474CF8D-81C8-44F6-9C83-4C3BE32EFE1B}"/>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A129754D-133E-45AE-9B83-F506A2D8AAD2}"/>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98758535-2E60-4A7E-A5B6-79B33CBCBD24}"/>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7859E23F-A567-4D1B-B68D-D805D1940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79E03F27-8F76-4742-9185-8822AFB03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40E03FDB-6EBC-427B-8844-178A89CCD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7196F1E6-2EE2-46C8-87BB-CA589D49F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8DFE15B6-BA3D-4C1B-8935-CAF35B219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D1BBA09D-1683-43AC-A075-94B825EDCCA7}"/>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B3E1B6DD-910F-41BB-B343-8D41BB801B2A}"/>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439DEF6D-3028-4FFC-A4E8-272DDCF82947}"/>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E64E046E-0BB6-4EEF-AF49-861EE2C864D2}"/>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7DBDACB2-ABCF-4A52-848D-53092F79E50E}"/>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474F2152-1A1E-4840-8875-0176DC7968A9}"/>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08AEEC79-0195-43DE-9D13-AF8FB386F360}"/>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66F0EBBB-BB2A-42A1-B85A-E04D4C037F5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47A5C408-6890-477F-967B-C9CD969B609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2EF9C134-294C-42FB-9332-DE61640B256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101A9256-878B-4114-85F6-20B3B26E70D5}"/>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C303058B-12AA-4863-A74C-B2729C5BE046}"/>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F9485AE-EC84-4EF3-961A-62ADE97EAD83}"/>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87D5A230-E972-4014-86BE-C7CE6F0795B9}"/>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4A434A4-150C-4ED7-9647-F7474DEDE0CE}"/>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87C91980-6EEF-45CA-A543-CB07A62618C7}"/>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0F70DDFE-DFB0-4842-A1C2-F0BF724E8BAB}"/>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C3DA44A7-02ED-47AA-8AC0-92948E5312D3}"/>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5D1F819-C036-4769-8094-19AA23A61F4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B8F85298-DA6D-4A44-ABDC-5FD756D77774}"/>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11811B71-CF6B-4556-AEDC-86AE8584C71F}"/>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0A6B6BE1-3C91-471F-BFB3-5D8DDBE8EFB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5DBAADED-B08B-49CD-A1E5-671B9992A8F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A9225C41-1048-421A-96FD-4828B4DB3225}"/>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850A40C9-8D23-466C-9AE7-E25C94133FC5}"/>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Newton &amp; Hoole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041B0B94-EEC3-49AC-A959-91D3FC36E2B3}"/>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A3489329-C091-42AC-A599-CCC29935B5A8}"/>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6417C44A-790E-4CDA-9221-732E51A6F8AF}"/>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8D01705D-4075-45B7-AD28-477EA36BBDC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262B7465-3685-4FF5-898C-9627E6581C9D}"/>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B2FE614C-27F3-4E7F-BB53-6F0A591F3141}"/>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B1C490B0-A552-4A20-BC03-4CF1610DD0CC}"/>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F75A503D-D6FE-4F2A-8DD7-ABEF950877C0}"/>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9207C90B-5B26-4EA5-9843-D50FC13E1FF5}"/>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77AF04FB-51DB-474B-AA70-D3F71C69BF12}"/>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798D0F4B-EB3B-4926-892C-9EA59D5DA22A}"/>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ED81D6EE-8204-4D0F-9F92-667F9EEAA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EEC4C093-6907-4430-86FF-A5C94CE62BF8}"/>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E2A6C6190D85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0.37432903225806441</v>
          </cell>
          <cell r="C89">
            <v>0.13864838709677416</v>
          </cell>
          <cell r="D89">
            <v>0.29577419354838708</v>
          </cell>
          <cell r="E89">
            <v>0.43725161290322584</v>
          </cell>
        </row>
        <row r="90">
          <cell r="A90">
            <v>0.62567096774193565</v>
          </cell>
          <cell r="C90">
            <v>0.86135161290322582</v>
          </cell>
          <cell r="D90">
            <v>0.70422580645161292</v>
          </cell>
          <cell r="E90">
            <v>0.56274838709677422</v>
          </cell>
        </row>
        <row r="96">
          <cell r="C96" t="str">
            <v>0-4</v>
          </cell>
          <cell r="E96">
            <v>5.5009677419354842E-2</v>
          </cell>
        </row>
        <row r="97">
          <cell r="C97" t="str">
            <v>5-17</v>
          </cell>
          <cell r="E97">
            <v>0.15236129032258067</v>
          </cell>
        </row>
        <row r="98">
          <cell r="C98" t="str">
            <v>18-24</v>
          </cell>
          <cell r="E98">
            <v>8.2577419354838713E-2</v>
          </cell>
        </row>
        <row r="99">
          <cell r="C99" t="str">
            <v>25-34</v>
          </cell>
          <cell r="E99">
            <v>0.13469032258064517</v>
          </cell>
        </row>
        <row r="100">
          <cell r="C100" t="str">
            <v>35-49</v>
          </cell>
          <cell r="E100">
            <v>0.19163548387096771</v>
          </cell>
        </row>
        <row r="101">
          <cell r="C101" t="str">
            <v>50-64</v>
          </cell>
          <cell r="E101">
            <v>0.19598709677419354</v>
          </cell>
        </row>
        <row r="102">
          <cell r="C102" t="str">
            <v>65-74</v>
          </cell>
          <cell r="E102">
            <v>0.1011451612903226</v>
          </cell>
        </row>
        <row r="103">
          <cell r="C103" t="str">
            <v>75 plus</v>
          </cell>
          <cell r="E103">
            <v>8.645483870967742E-2</v>
          </cell>
        </row>
        <row r="115">
          <cell r="C115" t="str">
            <v>Couple - no children</v>
          </cell>
          <cell r="D115">
            <v>0.28258709677419358</v>
          </cell>
        </row>
        <row r="116">
          <cell r="C116" t="str">
            <v>Couple with children</v>
          </cell>
          <cell r="D116">
            <v>0.19338387096774193</v>
          </cell>
        </row>
        <row r="117">
          <cell r="C117" t="str">
            <v>Lone parent</v>
          </cell>
          <cell r="D117">
            <v>3.1264516129032249E-2</v>
          </cell>
        </row>
        <row r="118">
          <cell r="C118" t="str">
            <v>Single person - no children</v>
          </cell>
          <cell r="D118">
            <v>0.17795483870967738</v>
          </cell>
        </row>
        <row r="119">
          <cell r="C119" t="str">
            <v>Other: two or more adults</v>
          </cell>
          <cell r="D119">
            <v>0.31487419354838714</v>
          </cell>
        </row>
        <row r="128">
          <cell r="D128">
            <v>0.72200322580645149</v>
          </cell>
          <cell r="L128" t="str">
            <v>0 
Index: 100</v>
          </cell>
        </row>
        <row r="129">
          <cell r="D129">
            <v>0.13009354838709677</v>
          </cell>
          <cell r="L129" t="str">
            <v>1 
Index: 103</v>
          </cell>
        </row>
        <row r="130">
          <cell r="D130">
            <v>0.10829032258064517</v>
          </cell>
          <cell r="L130" t="str">
            <v>2 
Index: 100</v>
          </cell>
        </row>
        <row r="131">
          <cell r="D131">
            <v>3.9912903225806463E-2</v>
          </cell>
          <cell r="L131" t="str">
            <v>3+ 
Index: 99</v>
          </cell>
        </row>
        <row r="137">
          <cell r="D137">
            <v>0.19769677419354836</v>
          </cell>
        </row>
        <row r="138">
          <cell r="D138">
            <v>0.37374193548387097</v>
          </cell>
        </row>
        <row r="139">
          <cell r="D139">
            <v>0.34509999999999996</v>
          </cell>
        </row>
        <row r="140">
          <cell r="D140">
            <v>8.3587096774193556E-2</v>
          </cell>
        </row>
        <row r="146">
          <cell r="D146">
            <v>0.1712516129032258</v>
          </cell>
          <cell r="L146" t="str">
            <v>&lt;20k 
Index: 106</v>
          </cell>
        </row>
        <row r="147">
          <cell r="D147">
            <v>0.31510967741935481</v>
          </cell>
          <cell r="L147" t="str">
            <v>20k - 40k 
Index: 101</v>
          </cell>
        </row>
        <row r="148">
          <cell r="D148">
            <v>0.21007419354838711</v>
          </cell>
          <cell r="L148" t="str">
            <v>40k - 60k 
Index: 99</v>
          </cell>
        </row>
        <row r="149">
          <cell r="D149">
            <v>0.14090967741935484</v>
          </cell>
          <cell r="L149" t="str">
            <v>60k - 80k 
Index: 99</v>
          </cell>
        </row>
        <row r="150">
          <cell r="D150">
            <v>7.4367741935483872E-2</v>
          </cell>
          <cell r="L150" t="str">
            <v>80k - 100k 
Index: 98</v>
          </cell>
        </row>
        <row r="151">
          <cell r="D151">
            <v>8.8364516129032261E-2</v>
          </cell>
          <cell r="L151" t="str">
            <v>100k+ 
Index: 91</v>
          </cell>
        </row>
      </sheetData>
      <sheetData sheetId="4"/>
      <sheetData sheetId="5"/>
      <sheetData sheetId="6">
        <row r="48">
          <cell r="F48" t="str">
            <v>Capped Index</v>
          </cell>
        </row>
        <row r="49">
          <cell r="E49">
            <v>2.2435897435897436E-2</v>
          </cell>
          <cell r="F49">
            <v>200</v>
          </cell>
          <cell r="G49">
            <v>1.1000000000000001</v>
          </cell>
        </row>
        <row r="50">
          <cell r="E50">
            <v>5.128205128205128E-2</v>
          </cell>
          <cell r="F50">
            <v>160.43186339522543</v>
          </cell>
          <cell r="G50">
            <v>1.2</v>
          </cell>
        </row>
        <row r="51">
          <cell r="E51">
            <v>4.807692307692308E-2</v>
          </cell>
          <cell r="F51">
            <v>97.95360277479115</v>
          </cell>
          <cell r="G51">
            <v>1.3</v>
          </cell>
        </row>
        <row r="52">
          <cell r="E52">
            <v>3.8461538461538464E-2</v>
          </cell>
          <cell r="F52">
            <v>94.294646240459059</v>
          </cell>
          <cell r="G52">
            <v>1.4</v>
          </cell>
        </row>
        <row r="53">
          <cell r="E53">
            <v>3.205128205128205E-3</v>
          </cell>
          <cell r="F53">
            <v>9.2296724188359178</v>
          </cell>
          <cell r="G53">
            <v>1.5</v>
          </cell>
        </row>
        <row r="54">
          <cell r="E54">
            <v>0</v>
          </cell>
          <cell r="F54">
            <v>0</v>
          </cell>
          <cell r="G54">
            <v>2.6</v>
          </cell>
        </row>
        <row r="55">
          <cell r="E55">
            <v>6.41025641025641E-3</v>
          </cell>
          <cell r="F55">
            <v>31.555907001010858</v>
          </cell>
          <cell r="G55">
            <v>2.7</v>
          </cell>
        </row>
        <row r="56">
          <cell r="E56">
            <v>0</v>
          </cell>
          <cell r="F56">
            <v>0</v>
          </cell>
          <cell r="G56">
            <v>2.8</v>
          </cell>
        </row>
        <row r="57">
          <cell r="E57">
            <v>8.6538461538461536E-2</v>
          </cell>
          <cell r="F57">
            <v>184.54034259185144</v>
          </cell>
          <cell r="G57">
            <v>2.9</v>
          </cell>
        </row>
        <row r="58">
          <cell r="E58">
            <v>1.6025641025641024E-2</v>
          </cell>
          <cell r="F58">
            <v>46.339880861170698</v>
          </cell>
          <cell r="G58">
            <v>2.1</v>
          </cell>
        </row>
        <row r="59">
          <cell r="E59">
            <v>2.564102564102564E-2</v>
          </cell>
          <cell r="F59">
            <v>128.97554365934383</v>
          </cell>
          <cell r="G59">
            <v>2.11</v>
          </cell>
        </row>
        <row r="60">
          <cell r="E60">
            <v>1.9230769230769232E-2</v>
          </cell>
          <cell r="F60">
            <v>106.64811549482039</v>
          </cell>
          <cell r="G60">
            <v>2.12</v>
          </cell>
        </row>
        <row r="61">
          <cell r="E61">
            <v>7.0512820512820512E-2</v>
          </cell>
          <cell r="F61">
            <v>200</v>
          </cell>
          <cell r="G61">
            <v>2.13</v>
          </cell>
        </row>
        <row r="62">
          <cell r="E62">
            <v>2.564102564102564E-2</v>
          </cell>
          <cell r="F62">
            <v>68.163648636750494</v>
          </cell>
          <cell r="G62">
            <v>3.14</v>
          </cell>
        </row>
        <row r="63">
          <cell r="E63">
            <v>6.0897435897435896E-2</v>
          </cell>
          <cell r="F63">
            <v>140.34206268032423</v>
          </cell>
          <cell r="G63">
            <v>3.15</v>
          </cell>
        </row>
        <row r="64">
          <cell r="E64">
            <v>3.8461538461538464E-2</v>
          </cell>
          <cell r="F64">
            <v>59.772802920860194</v>
          </cell>
          <cell r="G64">
            <v>3.16</v>
          </cell>
        </row>
        <row r="65">
          <cell r="E65">
            <v>2.8846153846153848E-2</v>
          </cell>
          <cell r="F65">
            <v>37.989838290843849</v>
          </cell>
          <cell r="G65">
            <v>3.17</v>
          </cell>
        </row>
        <row r="66">
          <cell r="E66">
            <v>0</v>
          </cell>
          <cell r="F66">
            <v>0</v>
          </cell>
          <cell r="G66">
            <v>3.18</v>
          </cell>
        </row>
        <row r="67">
          <cell r="E67">
            <v>2.8846153846153848E-2</v>
          </cell>
          <cell r="F67">
            <v>20.570797951153306</v>
          </cell>
          <cell r="G67">
            <v>4.1900000000000004</v>
          </cell>
        </row>
        <row r="68">
          <cell r="E68">
            <v>0.1</v>
          </cell>
          <cell r="F68">
            <v>195.86451062890228</v>
          </cell>
          <cell r="G68">
            <v>4.2</v>
          </cell>
        </row>
        <row r="69">
          <cell r="E69">
            <v>1.9230769230769232E-2</v>
          </cell>
          <cell r="F69">
            <v>127.5392083644511</v>
          </cell>
          <cell r="G69">
            <v>4.21</v>
          </cell>
        </row>
        <row r="70">
          <cell r="E70">
            <v>2.2435897435897436E-2</v>
          </cell>
          <cell r="F70">
            <v>200</v>
          </cell>
          <cell r="G70">
            <v>4.22</v>
          </cell>
        </row>
        <row r="71">
          <cell r="E71">
            <v>0.1</v>
          </cell>
          <cell r="F71">
            <v>200</v>
          </cell>
          <cell r="G71">
            <v>4.2300000000000004</v>
          </cell>
        </row>
        <row r="72">
          <cell r="E72">
            <v>6.41025641025641E-3</v>
          </cell>
          <cell r="F72">
            <v>7.3504428229265297</v>
          </cell>
          <cell r="G72">
            <v>4.24</v>
          </cell>
        </row>
        <row r="73">
          <cell r="E73">
            <v>0.1</v>
          </cell>
          <cell r="F73">
            <v>187.34190148419015</v>
          </cell>
          <cell r="G73">
            <v>4.25</v>
          </cell>
        </row>
      </sheetData>
      <sheetData sheetId="7">
        <row r="19">
          <cell r="A19">
            <v>100.91925585822044</v>
          </cell>
        </row>
        <row r="20">
          <cell r="A20">
            <v>97.515277703515366</v>
          </cell>
        </row>
        <row r="21">
          <cell r="A21">
            <v>94.481541285358475</v>
          </cell>
        </row>
        <row r="22">
          <cell r="A22">
            <v>96.696245659317157</v>
          </cell>
        </row>
        <row r="23">
          <cell r="A23">
            <v>95.663306084291662</v>
          </cell>
        </row>
        <row r="24">
          <cell r="A24">
            <v>102.43727185138536</v>
          </cell>
        </row>
        <row r="25">
          <cell r="A25">
            <v>99.143204734524488</v>
          </cell>
        </row>
        <row r="26">
          <cell r="A26">
            <v>100.59516136068345</v>
          </cell>
        </row>
        <row r="27">
          <cell r="A27">
            <v>103.75436479095809</v>
          </cell>
        </row>
        <row r="28">
          <cell r="A28">
            <v>102.62603532129681</v>
          </cell>
        </row>
        <row r="29">
          <cell r="A29">
            <v>102.26942595248654</v>
          </cell>
        </row>
        <row r="30">
          <cell r="A30">
            <v>98.164846799727229</v>
          </cell>
        </row>
        <row r="31">
          <cell r="A31">
            <v>99.332829792634044</v>
          </cell>
        </row>
        <row r="32">
          <cell r="A32">
            <v>100.44096208490743</v>
          </cell>
        </row>
        <row r="33">
          <cell r="A33">
            <v>99.764300322564125</v>
          </cell>
        </row>
        <row r="34">
          <cell r="A34">
            <v>97.291223967891057</v>
          </cell>
        </row>
        <row r="35">
          <cell r="A35">
            <v>98.855815707517692</v>
          </cell>
        </row>
        <row r="36">
          <cell r="A36">
            <v>101.53292142377784</v>
          </cell>
        </row>
        <row r="37">
          <cell r="A37">
            <v>102.26681620679653</v>
          </cell>
        </row>
        <row r="38">
          <cell r="A38">
            <v>97.629250120863389</v>
          </cell>
        </row>
        <row r="39">
          <cell r="A39">
            <v>92.934561971063715</v>
          </cell>
        </row>
        <row r="40">
          <cell r="A40">
            <v>205.3294377198736</v>
          </cell>
        </row>
        <row r="41">
          <cell r="A41">
            <v>95.169356921266129</v>
          </cell>
        </row>
        <row r="42">
          <cell r="A42">
            <v>96.614318875676275</v>
          </cell>
        </row>
        <row r="43">
          <cell r="A43">
            <v>99.540158456725109</v>
          </cell>
        </row>
        <row r="44">
          <cell r="A44">
            <v>99.823951833659024</v>
          </cell>
        </row>
        <row r="45">
          <cell r="A45">
            <v>101.6659887066488</v>
          </cell>
        </row>
        <row r="46">
          <cell r="A46">
            <v>100</v>
          </cell>
        </row>
        <row r="47">
          <cell r="A47">
            <v>102.77798493376157</v>
          </cell>
        </row>
        <row r="48">
          <cell r="A48">
            <v>102.37916052231949</v>
          </cell>
        </row>
        <row r="49">
          <cell r="A49">
            <v>109.15872885417276</v>
          </cell>
        </row>
        <row r="50">
          <cell r="A50">
            <v>103.72889215963062</v>
          </cell>
        </row>
        <row r="51">
          <cell r="A51">
            <v>103.02718204629974</v>
          </cell>
        </row>
        <row r="52">
          <cell r="A52">
            <v>100.73041694669354</v>
          </cell>
        </row>
        <row r="53">
          <cell r="A53">
            <v>103.24790683621924</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97.62882604280685</v>
          </cell>
        </row>
        <row r="14">
          <cell r="K14">
            <v>131.49356321482094</v>
          </cell>
        </row>
        <row r="15">
          <cell r="K15">
            <v>69.428064098910497</v>
          </cell>
        </row>
        <row r="16">
          <cell r="K16">
            <v>105.3909373320069</v>
          </cell>
        </row>
        <row r="17">
          <cell r="K17">
            <v>55.511099638616415</v>
          </cell>
        </row>
        <row r="24">
          <cell r="A24" t="str">
            <v>Health Challenges</v>
          </cell>
          <cell r="B24">
            <v>0.16346153846153846</v>
          </cell>
          <cell r="C24">
            <v>0.16743163375729445</v>
          </cell>
        </row>
        <row r="25">
          <cell r="A25" t="str">
            <v>At Risk</v>
          </cell>
          <cell r="B25">
            <v>0.22435897435897437</v>
          </cell>
          <cell r="C25">
            <v>0.17062354146753123</v>
          </cell>
        </row>
        <row r="26">
          <cell r="A26" t="str">
            <v>Caution</v>
          </cell>
          <cell r="B26">
            <v>0.15384615384615385</v>
          </cell>
          <cell r="C26">
            <v>0.22159072968962143</v>
          </cell>
        </row>
        <row r="27">
          <cell r="A27" t="str">
            <v>Healthy</v>
          </cell>
          <cell r="B27">
            <v>0.45192307692307693</v>
          </cell>
          <cell r="C27">
            <v>0.42880639300076639</v>
          </cell>
        </row>
      </sheetData>
      <sheetData sheetId="9">
        <row r="14">
          <cell r="K14">
            <v>206.39663017204603</v>
          </cell>
        </row>
        <row r="15">
          <cell r="K15">
            <v>160.43186339522543</v>
          </cell>
        </row>
        <row r="16">
          <cell r="K16">
            <v>97.95360277479115</v>
          </cell>
        </row>
        <row r="17">
          <cell r="K17">
            <v>94.294646240459059</v>
          </cell>
        </row>
        <row r="18">
          <cell r="K18">
            <v>9.2296724188359178</v>
          </cell>
        </row>
        <row r="21">
          <cell r="K21">
            <v>0</v>
          </cell>
        </row>
        <row r="22">
          <cell r="K22">
            <v>31.555907001010858</v>
          </cell>
        </row>
        <row r="23">
          <cell r="K23">
            <v>0</v>
          </cell>
        </row>
        <row r="24">
          <cell r="K24">
            <v>184.54034259185144</v>
          </cell>
        </row>
        <row r="25">
          <cell r="K25">
            <v>46.339880861170698</v>
          </cell>
        </row>
        <row r="26">
          <cell r="K26">
            <v>128.97554365934383</v>
          </cell>
        </row>
        <row r="27">
          <cell r="K27">
            <v>106.64811549482039</v>
          </cell>
        </row>
        <row r="28">
          <cell r="K28">
            <v>331.42642907551163</v>
          </cell>
        </row>
        <row r="31">
          <cell r="K31">
            <v>68.163648636750494</v>
          </cell>
        </row>
        <row r="32">
          <cell r="K32">
            <v>140.34206268032423</v>
          </cell>
        </row>
        <row r="33">
          <cell r="K33">
            <v>59.772802920860194</v>
          </cell>
        </row>
        <row r="34">
          <cell r="K34">
            <v>37.989838290843849</v>
          </cell>
        </row>
        <row r="35">
          <cell r="K35">
            <v>0</v>
          </cell>
        </row>
        <row r="38">
          <cell r="K38">
            <v>20.570797951153306</v>
          </cell>
        </row>
        <row r="39">
          <cell r="K39">
            <v>195.86451062890228</v>
          </cell>
        </row>
        <row r="40">
          <cell r="K40">
            <v>127.5392083644511</v>
          </cell>
        </row>
        <row r="41">
          <cell r="K41">
            <v>598.02910364310526</v>
          </cell>
        </row>
        <row r="42">
          <cell r="K42">
            <v>248.71983853410745</v>
          </cell>
        </row>
        <row r="43">
          <cell r="K43">
            <v>7.3504428229265297</v>
          </cell>
        </row>
        <row r="44">
          <cell r="K44">
            <v>187.34190148419015</v>
          </cell>
        </row>
        <row r="47">
          <cell r="K47">
            <v>0</v>
          </cell>
        </row>
        <row r="48">
          <cell r="K48">
            <v>58.986041692063871</v>
          </cell>
        </row>
        <row r="49">
          <cell r="K49">
            <v>0</v>
          </cell>
        </row>
      </sheetData>
      <sheetData sheetId="10">
        <row r="13">
          <cell r="V13">
            <v>598.02910364310526</v>
          </cell>
        </row>
        <row r="14">
          <cell r="V14">
            <v>331.42642907551163</v>
          </cell>
        </row>
        <row r="15">
          <cell r="V15">
            <v>248.71983853410745</v>
          </cell>
        </row>
        <row r="16">
          <cell r="V16">
            <v>206.39663017204603</v>
          </cell>
        </row>
        <row r="17">
          <cell r="V17">
            <v>195.86451062890228</v>
          </cell>
        </row>
        <row r="18">
          <cell r="V18">
            <v>187.34190148419015</v>
          </cell>
        </row>
        <row r="19">
          <cell r="V19">
            <v>184.54034259185144</v>
          </cell>
        </row>
        <row r="20">
          <cell r="V20">
            <v>160.43186339522543</v>
          </cell>
        </row>
        <row r="21">
          <cell r="V21">
            <v>140.34206268032423</v>
          </cell>
        </row>
        <row r="22">
          <cell r="V22">
            <v>128.97554365934383</v>
          </cell>
        </row>
        <row r="23">
          <cell r="V23">
            <v>127.5392083644511</v>
          </cell>
        </row>
        <row r="24">
          <cell r="V24">
            <v>106.64811549482039</v>
          </cell>
        </row>
        <row r="25">
          <cell r="V25">
            <v>97.95360277479115</v>
          </cell>
        </row>
        <row r="26">
          <cell r="V26">
            <v>94.294646240459059</v>
          </cell>
        </row>
        <row r="27">
          <cell r="V27">
            <v>68.163648636750494</v>
          </cell>
        </row>
        <row r="28">
          <cell r="V28">
            <v>59.772802920860194</v>
          </cell>
        </row>
        <row r="29">
          <cell r="V29">
            <v>58.986041692063871</v>
          </cell>
        </row>
        <row r="30">
          <cell r="V30">
            <v>46.339880861170698</v>
          </cell>
        </row>
        <row r="31">
          <cell r="V31">
            <v>37.989838290843849</v>
          </cell>
        </row>
        <row r="32">
          <cell r="V32">
            <v>31.555907001010858</v>
          </cell>
        </row>
        <row r="33">
          <cell r="V33">
            <v>20.570797951153306</v>
          </cell>
        </row>
        <row r="34">
          <cell r="V34">
            <v>9.2296724188359178</v>
          </cell>
        </row>
        <row r="35">
          <cell r="V35">
            <v>7.3504428229265297</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847A-3892-423C-85B8-887DAB33635B}">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AE8ED-675B-4EBA-AAC8-E7461E9B533E}">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9C492-4120-4AAB-A451-DA24B33DBCB4}">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4%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Any kind of liver condition are 3% below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22% Feels downhearted / depressed in the past 4 weeks. This is 3%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14% are likely to be current cigarette smokers.  This is 4%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3% smoke 20+ cigarettes per day, which is 1% below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8% are likely to say they never eat fruit and 39% never do moderate intensity sports, which are 0% above and 1%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14%, 3% above the base average, with white bread being eaten by about 30%, which is 1%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31.5%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Single person - no children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69AC3-FC9E-4B88-B4F6-FE9454AD7CAC}">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4% above the base average.</v>
      </c>
    </row>
    <row r="5" spans="1:2">
      <c r="A5" s="1" t="s">
        <v>49</v>
      </c>
      <c r="B5" s="1" t="str">
        <f>"• Incidents of "&amp;A55&amp;" are "&amp;TEXT(B55,"0%")&amp;" "&amp;C55&amp;" in this profile than in the base."</f>
        <v>• Incidents of Any kind of liver condition are 3% below in this profile than in the base.</v>
      </c>
    </row>
    <row r="6" spans="1:2">
      <c r="A6" s="55" t="s">
        <v>50</v>
      </c>
      <c r="B6" s="54" t="str">
        <f>"• Approximately "&amp;TEXT(B68,"0%")&amp;" "&amp;A68&amp;". This is "&amp;TEXT(C68,"0%")&amp;" "&amp;D68&amp;" the base."</f>
        <v>• Approximately 22% Feels downhearted / depressed in the past 4 weeks. This is 3%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14% are likely to be current cigarette smokers.  This is 4% above the base average.</v>
      </c>
    </row>
    <row r="10" spans="1:2">
      <c r="A10" s="1" t="s">
        <v>51</v>
      </c>
      <c r="B10" s="48" t="str">
        <f>"• Circa "&amp;TEXT(D81,"0%")&amp;" smoke 20+ cigarettes per day, which is "&amp;TEXT(ABS(I81/100),"0%")&amp;" "&amp;J81&amp;" the base."</f>
        <v>• Circa 3% smoke 20+ cigarettes per day, which is 1% below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8% are likely to say they never eat fruit and 39% never do moderate intensity sports, which are 0% above and 1%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14%, 3% above the base average, with white bread being eaten by about 30%, which is 1%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31.5% of the profile are likely to be living in households with an income of 20k - 40k.</v>
      </c>
    </row>
    <row r="18" spans="1:14" ht="15" thickBot="1">
      <c r="A18" s="58" t="s">
        <v>54</v>
      </c>
      <c r="B18" s="59" t="str">
        <f>IF(B122&gt;0,"• Households containing "&amp;A122&amp;" occur more in this profile than in the base.","")</f>
        <v>• Households containing Single person - no children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1.7532258064516131E-2</v>
      </c>
      <c r="E27" s="63">
        <f>RANK('Data - Overview'!$D27,'Data - Overview'!$D$27:$D$31)</f>
        <v>3</v>
      </c>
      <c r="F27" s="62">
        <f>INDEX('Data - Knowledge'!$G:$G,MATCH('Data - Overview'!$A27,'Data - Knowledge'!$A:$A,0))</f>
        <v>1.8556278640252298E-2</v>
      </c>
      <c r="G27" s="64">
        <f>INDEX('Data - Knowledge'!$J:$J,MATCH('Data - Overview'!$A27,'Data - Knowledge'!$A:$A,0))</f>
        <v>94.481541285358475</v>
      </c>
      <c r="H27" s="64">
        <f>RANK('Data - Overview'!$G27,'Data - Overview'!$G$27:$G$31)</f>
        <v>5</v>
      </c>
      <c r="I27" s="65">
        <f>G27-100</f>
        <v>-5.5184587146415254</v>
      </c>
      <c r="J27" s="65" t="str">
        <f>IF(I27&gt;0,"above","below")</f>
        <v>below</v>
      </c>
      <c r="K27" s="66" t="str">
        <f>"" &amp;TEXT('Data - Overview'!$C27,"0")&amp;" "</f>
        <v xml:space="preserve">Coronary heart disease </v>
      </c>
      <c r="L27" s="67" t="str">
        <f>"Index: "&amp;TEXT('Data - Overview'!$G27,"0")&amp;""</f>
        <v>Index: 94</v>
      </c>
      <c r="M27" s="61" t="str">
        <f>'Data - Overview'!$K27&amp;CHAR(10)&amp;'Data - Overview'!$L27</f>
        <v>Coronary heart disease 
Index: 94</v>
      </c>
      <c r="N27" s="61">
        <v>1</v>
      </c>
    </row>
    <row r="28" spans="1:14">
      <c r="A28" s="1" t="s">
        <v>71</v>
      </c>
      <c r="B28" s="1" t="str">
        <f>INDEX('Data - Knowledge'!$D:$D,MATCH('Data - Overview'!$A28,'Data - Knowledge'!$A:$A,0))</f>
        <v>Asthma</v>
      </c>
      <c r="C28" s="1" t="s">
        <v>72</v>
      </c>
      <c r="D28" s="68">
        <f>INDEX('Data - Knowledge'!$E:$E,MATCH('Data - Overview'!$A28,'Data - Knowledge'!$A:$A,0))</f>
        <v>0.13101935483870969</v>
      </c>
      <c r="E28" s="69">
        <f>RANK('Data - Overview'!$D28,'Data - Overview'!$D$27:$D$31)</f>
        <v>2</v>
      </c>
      <c r="F28" s="68">
        <f>INDEX('Data - Knowledge'!$G:$G,MATCH('Data - Overview'!$A28,'Data - Knowledge'!$A:$A,0))</f>
        <v>0.12982592244118041</v>
      </c>
      <c r="G28" s="70">
        <f>INDEX('Data - Knowledge'!$J:$J,MATCH('Data - Overview'!$A28,'Data - Knowledge'!$A:$A,0))</f>
        <v>100.91925585822044</v>
      </c>
      <c r="H28" s="70">
        <f>RANK('Data - Overview'!$G28,'Data - Overview'!$G$27:$G$31)</f>
        <v>2</v>
      </c>
      <c r="I28" s="71">
        <f>G28-100</f>
        <v>0.91925585822043843</v>
      </c>
      <c r="J28" s="71" t="str">
        <f>IF(I28&gt;0,"above","below")</f>
        <v>above</v>
      </c>
      <c r="K28" s="1" t="str">
        <f>"" &amp;TEXT('Data - Overview'!$C28,"0")&amp;" "</f>
        <v xml:space="preserve">Asthma </v>
      </c>
      <c r="L28" s="1" t="str">
        <f>"Index: "&amp;TEXT('Data - Overview'!$G28,"0")&amp;""</f>
        <v>Index: 101</v>
      </c>
      <c r="M28" s="1" t="str">
        <f>'Data - Overview'!$K28&amp;CHAR(10)&amp;'Data - Overview'!$L28</f>
        <v>Asthma 
Index: 101</v>
      </c>
      <c r="N28" s="1">
        <v>2</v>
      </c>
    </row>
    <row r="29" spans="1:14">
      <c r="A29" s="72" t="s">
        <v>73</v>
      </c>
      <c r="B29" s="72" t="str">
        <f>INDEX('Data - Knowledge'!$D:$D,MATCH('Data - Overview'!$A29,'Data - Knowledge'!$A:$A,0))</f>
        <v>Chronic bronchitis</v>
      </c>
      <c r="C29" s="72" t="s">
        <v>74</v>
      </c>
      <c r="D29" s="73">
        <f>INDEX('Data - Knowledge'!$E:$E,MATCH('Data - Overview'!$A29,'Data - Knowledge'!$A:$A,0))</f>
        <v>9.1354838709677422E-3</v>
      </c>
      <c r="E29" s="74">
        <f>RANK('Data - Overview'!$D29,'Data - Overview'!$D$27:$D$31)</f>
        <v>4</v>
      </c>
      <c r="F29" s="73">
        <f>INDEX('Data - Knowledge'!$G:$G,MATCH('Data - Overview'!$A29,'Data - Knowledge'!$A:$A,0))</f>
        <v>8.80491523356507E-3</v>
      </c>
      <c r="G29" s="75">
        <f>INDEX('Data - Knowledge'!$J:$J,MATCH('Data - Overview'!$A29,'Data - Knowledge'!$A:$A,0))</f>
        <v>103.75436479095809</v>
      </c>
      <c r="H29" s="75">
        <f>RANK('Data - Overview'!$G29,'Data - Overview'!$G$27:$G$31)</f>
        <v>1</v>
      </c>
      <c r="I29" s="75">
        <f>G29-100</f>
        <v>3.7543647909580926</v>
      </c>
      <c r="J29" s="75" t="str">
        <f>IF(I29&gt;0,"above","below")</f>
        <v>above</v>
      </c>
      <c r="K29" s="55" t="str">
        <f>"" &amp;TEXT('Data - Overview'!$C29,"0")&amp;" "</f>
        <v xml:space="preserve">Chronic bronchitis </v>
      </c>
      <c r="L29" s="72" t="str">
        <f>"Index: "&amp;TEXT('Data - Overview'!$G29,"0")&amp;""</f>
        <v>Index: 104</v>
      </c>
      <c r="M29" s="72" t="str">
        <f>'Data - Overview'!$K29&amp;CHAR(10)&amp;'Data - Overview'!$L29</f>
        <v>Chronic bronchitis 
Index: 104</v>
      </c>
      <c r="N29" s="72">
        <v>3</v>
      </c>
    </row>
    <row r="30" spans="1:14">
      <c r="A30" s="1" t="s">
        <v>75</v>
      </c>
      <c r="B30" s="1" t="str">
        <f>INDEX('Data - Knowledge'!$D:$D,MATCH('Data - Overview'!$A30,'Data - Knowledge'!$A:$A,0))</f>
        <v>Emphysema</v>
      </c>
      <c r="C30" s="1" t="s">
        <v>76</v>
      </c>
      <c r="D30" s="68">
        <f>INDEX('Data - Knowledge'!$E:$E,MATCH('Data - Overview'!$A30,'Data - Knowledge'!$A:$A,0))</f>
        <v>5.0096774193548396E-3</v>
      </c>
      <c r="E30" s="69">
        <f>RANK('Data - Overview'!$D30,'Data - Overview'!$D$27:$D$31)</f>
        <v>5</v>
      </c>
      <c r="F30" s="68">
        <f>INDEX('Data - Knowledge'!$G:$G,MATCH('Data - Overview'!$A30,'Data - Knowledge'!$A:$A,0))</f>
        <v>5.0529710359567661E-3</v>
      </c>
      <c r="G30" s="70">
        <f>INDEX('Data - Knowledge'!$J:$J,MATCH('Data - Overview'!$A30,'Data - Knowledge'!$A:$A,0))</f>
        <v>99.143204734524488</v>
      </c>
      <c r="H30" s="70">
        <f>RANK('Data - Overview'!$G30,'Data - Overview'!$G$27:$G$31)</f>
        <v>3</v>
      </c>
      <c r="I30" s="71">
        <f>G30-100</f>
        <v>-0.85679526547551177</v>
      </c>
      <c r="J30" s="71" t="str">
        <f>IF(I30&gt;0,"above","below")</f>
        <v>below</v>
      </c>
      <c r="K30" s="1" t="str">
        <f>"" &amp;TEXT('Data - Overview'!$C30,"0")&amp;" "</f>
        <v xml:space="preserve">Emphysema </v>
      </c>
      <c r="L30" s="1" t="str">
        <f>"Index: "&amp;TEXT('Data - Overview'!$G30,"0")&amp;""</f>
        <v>Index: 99</v>
      </c>
      <c r="M30" s="1" t="str">
        <f>'Data - Overview'!$K30&amp;CHAR(10)&amp;'Data - Overview'!$L30</f>
        <v>Emphysema 
Index: 99</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0.16671290322580645</v>
      </c>
      <c r="E31" s="79">
        <f>RANK('Data - Overview'!$D31,'Data - Overview'!$D$27:$D$31)</f>
        <v>1</v>
      </c>
      <c r="F31" s="78">
        <f>INDEX('Data - Knowledge'!$G:$G,MATCH('Data - Overview'!$A31,'Data - Knowledge'!$A:$A,0))</f>
        <v>0.17084342457558702</v>
      </c>
      <c r="G31" s="80">
        <f>INDEX('Data - Knowledge'!$J:$J,MATCH('Data - Overview'!$A31,'Data - Knowledge'!$A:$A,0))</f>
        <v>97.582276660607974</v>
      </c>
      <c r="H31" s="81">
        <f>RANK('Data - Overview'!$G31,'Data - Overview'!$G$27:$G$31)</f>
        <v>4</v>
      </c>
      <c r="I31" s="80">
        <f>G31-100</f>
        <v>-2.4177233393920261</v>
      </c>
      <c r="J31" s="80" t="str">
        <f>IF(I31&gt;0,"above","below")</f>
        <v>below</v>
      </c>
      <c r="K31" s="77" t="str">
        <f>"" &amp;TEXT('Data - Overview'!$C31,"0")&amp;" "</f>
        <v xml:space="preserve">Cholesterol (taking medication for) </v>
      </c>
      <c r="L31" s="57" t="str">
        <f>"Index: "&amp;TEXT('Data - Overview'!$G31,"0")&amp;""</f>
        <v>Index: 98</v>
      </c>
      <c r="M31" s="57" t="str">
        <f>'Data - Overview'!$K31&amp;CHAR(10)&amp;'Data - Overview'!$L31</f>
        <v>Cholesterol (taking medication for) 
Index: 98</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3.7543647909580924E-2</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0.17152258064516129</v>
      </c>
      <c r="E40" s="63">
        <f>RANK('Data - Overview'!$D40,'Data - Overview'!$D$40:$D$44)</f>
        <v>2</v>
      </c>
      <c r="F40" s="62">
        <f>INDEX('Data - Knowledge'!$G:$G,MATCH('Data - Overview'!$A40,'Data - Knowledge'!$A:$A,0))</f>
        <v>0.17472912782627387</v>
      </c>
      <c r="G40" s="64">
        <f>INDEX('Data - Knowledge'!$J:$J,MATCH('Data - Overview'!$A40,'Data - Knowledge'!$A:$A,0))</f>
        <v>98.164846799727229</v>
      </c>
      <c r="H40" s="64">
        <f>RANK('Data - Overview'!$G40,'Data - Overview'!$G$40:$G$44)</f>
        <v>4</v>
      </c>
      <c r="I40" s="64">
        <f>'Data - Overview'!$G40-100</f>
        <v>-1.8351532002727708</v>
      </c>
      <c r="J40" s="64" t="str">
        <f>IF(I27&gt;0,"above","below")</f>
        <v>below</v>
      </c>
      <c r="K40" s="61" t="str">
        <f>"" &amp;TEXT('Data - Overview'!$C40,"0")&amp;" "</f>
        <v xml:space="preserve">High blood pressure </v>
      </c>
      <c r="L40" s="61" t="str">
        <f>"Index: "&amp;TEXT('Data - Overview'!$G40,"0")&amp;""</f>
        <v>Index: 98</v>
      </c>
      <c r="M40" s="72" t="str">
        <f>'Data - Overview'!$K40&amp;CHAR(10)&amp;'Data - Overview'!$L40</f>
        <v>High blood pressure 
Index: 98</v>
      </c>
      <c r="N40" s="61">
        <v>1</v>
      </c>
    </row>
    <row r="41" spans="1:14">
      <c r="A41" s="1" t="s">
        <v>85</v>
      </c>
      <c r="B41" s="1" t="str">
        <f>INDEX('Data - Knowledge'!$D:$D,MATCH('Data - Overview'!$A41,'Data - Knowledge'!$A:$A,0))</f>
        <v>Stroke</v>
      </c>
      <c r="C41" s="1" t="s">
        <v>86</v>
      </c>
      <c r="D41" s="68">
        <f>INDEX('Data - Knowledge'!$E:$E,MATCH('Data - Overview'!$A41,'Data - Knowledge'!$A:$A,0))</f>
        <v>1.9703225806451615E-2</v>
      </c>
      <c r="E41" s="69">
        <f>RANK('Data - Overview'!$D41,'Data - Overview'!$D$40:$D$44)</f>
        <v>4</v>
      </c>
      <c r="F41" s="68">
        <f>INDEX('Data - Knowledge'!$G:$G,MATCH('Data - Overview'!$A41,'Data - Knowledge'!$A:$A,0))</f>
        <v>1.9234430447383249E-2</v>
      </c>
      <c r="G41" s="70">
        <f>INDEX('Data - Knowledge'!$J:$J,MATCH('Data - Overview'!$A41,'Data - Knowledge'!$A:$A,0))</f>
        <v>102.43727185138536</v>
      </c>
      <c r="H41" s="70">
        <f>RANK('Data - Overview'!$G41,'Data - Overview'!$G$40:$G$44)</f>
        <v>2</v>
      </c>
      <c r="I41" s="70">
        <f>'Data - Overview'!$G41-100</f>
        <v>2.4372718513853613</v>
      </c>
      <c r="J41" s="70" t="str">
        <f>IF(I28&gt;0,"above","below")</f>
        <v>above</v>
      </c>
      <c r="K41" s="1" t="str">
        <f>"" &amp;TEXT('Data - Overview'!$C41,"0")&amp;" "</f>
        <v xml:space="preserve">Stroke </v>
      </c>
      <c r="L41" s="1" t="str">
        <f>"Index: "&amp;TEXT('Data - Overview'!$G41,"0")&amp;""</f>
        <v>Index: 102</v>
      </c>
      <c r="M41" s="1" t="str">
        <f>'Data - Overview'!$K41&amp;CHAR(10)&amp;'Data - Overview'!$L41</f>
        <v>Stroke 
Index: 102</v>
      </c>
      <c r="N41" s="1">
        <v>2</v>
      </c>
    </row>
    <row r="42" spans="1:14">
      <c r="A42" s="55" t="s">
        <v>87</v>
      </c>
      <c r="B42" s="72" t="str">
        <f>INDEX('Data - Knowledge'!$D:$D,MATCH('Data - Overview'!$A42,'Data - Knowledge'!$A:$A,0))</f>
        <v>BMI &gt; 30</v>
      </c>
      <c r="C42" s="72" t="s">
        <v>88</v>
      </c>
      <c r="D42" s="84">
        <f>INDEX('Data - Knowledge'!$E:$E,MATCH('Data - Overview'!$A42,'Data - Knowledge'!$A:$A,0))</f>
        <v>0.20701290322580648</v>
      </c>
      <c r="E42" s="85">
        <f>RANK('Data - Overview'!$D42,'Data - Overview'!$D$40:$D$44)</f>
        <v>1</v>
      </c>
      <c r="F42" s="84">
        <f>INDEX('Data - Knowledge'!$G:$G,MATCH('Data - Overview'!$A42,'Data - Knowledge'!$A:$A,0))</f>
        <v>0.2151952735234843</v>
      </c>
      <c r="G42" s="75">
        <f>INDEX('Data - Knowledge'!$J:$J,MATCH('Data - Overview'!$A42,'Data - Knowledge'!$A:$A,0))</f>
        <v>96.197699808316244</v>
      </c>
      <c r="H42" s="75">
        <f>RANK('Data - Overview'!$G42,'Data - Overview'!$G$40:$G$44)</f>
        <v>5</v>
      </c>
      <c r="I42" s="75">
        <f>'Data - Overview'!$G42-100</f>
        <v>-3.8023001916837558</v>
      </c>
      <c r="J42" s="75" t="str">
        <f>IF(I29&gt;0,"above","below")</f>
        <v>above</v>
      </c>
      <c r="K42" s="72" t="str">
        <f>"" &amp;TEXT('Data - Overview'!$C42,"0")&amp;" "</f>
        <v xml:space="preserve">BMI &gt; 30 </v>
      </c>
      <c r="L42" s="72" t="str">
        <f>"Index: "&amp;TEXT('Data - Overview'!$G42,"0")&amp;""</f>
        <v>Index: 96</v>
      </c>
      <c r="M42" s="72" t="str">
        <f>'Data - Overview'!$K42&amp;CHAR(10)&amp;'Data - Overview'!$L42</f>
        <v>BMI &gt; 30 
Index: 96</v>
      </c>
      <c r="N42" s="72">
        <v>3</v>
      </c>
    </row>
    <row r="43" spans="1:14">
      <c r="A43" s="86"/>
      <c r="B43" s="1" t="s">
        <v>89</v>
      </c>
      <c r="C43" s="1" t="s">
        <v>89</v>
      </c>
      <c r="D43" s="68">
        <f>SUM(D49:D51)</f>
        <v>6.7216129032258057E-2</v>
      </c>
      <c r="E43" s="69">
        <f>RANK('Data - Overview'!$D43,'Data - Overview'!$D$40:$D$44)</f>
        <v>3</v>
      </c>
      <c r="F43" s="68">
        <f>SUM(E49:E51)</f>
        <v>6.7355635704702668E-2</v>
      </c>
      <c r="G43" s="70">
        <f>D43/F43*100</f>
        <v>99.79288047542714</v>
      </c>
      <c r="H43" s="70">
        <f>RANK('Data - Overview'!$G43,'Data - Overview'!$G$40:$G$44)</f>
        <v>3</v>
      </c>
      <c r="I43" s="70">
        <f>'Data - Overview'!$G43-100</f>
        <v>-0.20711952457286031</v>
      </c>
      <c r="J43" s="70" t="str">
        <f>IF(I30&gt;0,"above","below")</f>
        <v>below</v>
      </c>
      <c r="K43" s="1" t="str">
        <f>"" &amp;TEXT('Data - Overview'!$C43,"0")&amp;" "</f>
        <v xml:space="preserve">Diabetes </v>
      </c>
      <c r="L43" s="1" t="str">
        <f>"Index: "&amp;TEXT('Data - Overview'!$G43,"0")&amp;""</f>
        <v>Index: 100</v>
      </c>
      <c r="M43" s="1" t="str">
        <f>'Data - Overview'!$K43&amp;CHAR(10)&amp;'Data - Overview'!$L43</f>
        <v>Diabetes 
Index: 100</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1.4719354838709677E-2</v>
      </c>
      <c r="E44" s="89">
        <f>RANK('Data - Overview'!$D44,'Data - Overview'!$D$40:$D$44)</f>
        <v>5</v>
      </c>
      <c r="F44" s="88">
        <f>INDEX('Data - Knowledge'!$G:$G,MATCH('Data - Overview'!$A44,'Data - Knowledge'!$A:$A,0))</f>
        <v>1.434271020275411E-2</v>
      </c>
      <c r="G44" s="80">
        <f>INDEX('Data - Knowledge'!$J:$J,MATCH('Data - Overview'!$A44,'Data - Knowledge'!$A:$A,0))</f>
        <v>102.62603532129681</v>
      </c>
      <c r="H44" s="80">
        <f>RANK('Data - Overview'!$G44,'Data - Overview'!$G$40:$G$44)</f>
        <v>1</v>
      </c>
      <c r="I44" s="80">
        <f>'Data - Overview'!$G44-100</f>
        <v>2.6260353212968113</v>
      </c>
      <c r="J44" s="80" t="str">
        <f>IF(I31&gt;0,"above","below")</f>
        <v>below</v>
      </c>
      <c r="K44" s="57" t="str">
        <f>"" &amp;TEXT('Data - Overview'!$C44,"0")&amp;" "</f>
        <v xml:space="preserve">Any kind of liver condition </v>
      </c>
      <c r="L44" s="57" t="str">
        <f>"Index: "&amp;TEXT('Data - Overview'!$G44,"0")&amp;""</f>
        <v>Index: 103</v>
      </c>
      <c r="M44" s="58" t="str">
        <f>'Data - Overview'!$K44&amp;CHAR(10)&amp;'Data - Overview'!$L44</f>
        <v>Any kind of liver condition 
Index: 103</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7.9580645161290327E-3</v>
      </c>
      <c r="E49" s="84">
        <f>INDEX('Data - Knowledge'!$G:$G,MATCH('Data - Overview'!$A49,'Data - Knowledge'!$A:$A,0))</f>
        <v>7.9948280568478153E-3</v>
      </c>
      <c r="F49" s="75">
        <f>INDEX('Data - Knowledge'!$J:$J,MATCH('Data - Overview'!$A49,'Data - Knowledge'!$A:$A,0))</f>
        <v>99.540158456725109</v>
      </c>
    </row>
    <row r="50" spans="1:14">
      <c r="A50" s="1" t="s">
        <v>95</v>
      </c>
      <c r="B50" s="1" t="str">
        <f>INDEX('Data - Knowledge'!$D:$D,MATCH('Data - Overview'!$A50,'Data - Knowledge'!$A:$A,0))</f>
        <v>Type 2 diabetes</v>
      </c>
      <c r="C50" s="1" t="s">
        <v>96</v>
      </c>
      <c r="D50" s="68">
        <f>INDEX('Data - Knowledge'!$E:$E,MATCH('Data - Overview'!$A50,'Data - Knowledge'!$A:$A,0))</f>
        <v>5.8258064516129027E-2</v>
      </c>
      <c r="E50" s="68">
        <f>INDEX('Data - Knowledge'!$G:$G,MATCH('Data - Overview'!$A50,'Data - Knowledge'!$A:$A,0))</f>
        <v>5.8360807647854854E-2</v>
      </c>
      <c r="F50" s="70">
        <f>INDEX('Data - Knowledge'!$J:$J,MATCH('Data - Overview'!$A50,'Data - Knowledge'!$A:$A,0))</f>
        <v>99.823951833659024</v>
      </c>
    </row>
    <row r="51" spans="1:14" ht="15" thickBot="1">
      <c r="A51" s="87" t="s">
        <v>97</v>
      </c>
      <c r="B51" s="87" t="str">
        <f>INDEX('Data - Knowledge'!$D:$D,MATCH('Data - Overview'!$A51,'Data - Knowledge'!$A:$A,0))</f>
        <v>Other diabetes</v>
      </c>
      <c r="C51" s="87" t="s">
        <v>98</v>
      </c>
      <c r="D51" s="91">
        <f>INDEX('Data - Knowledge'!$E:$E,MATCH('Data - Overview'!$A51,'Data - Knowledge'!$A:$A,0))</f>
        <v>1E-3</v>
      </c>
      <c r="E51" s="92">
        <f>INDEX('Data - Knowledge'!$G:$G,MATCH('Data - Overview'!$A51,'Data - Knowledge'!$A:$A,0))</f>
        <v>1E-3</v>
      </c>
      <c r="F51" s="93">
        <f>INDEX('Data - Knowledge'!$J:$J,MATCH('Data - Overview'!$A51,'Data - Knowledge'!$A:$A,0))</f>
        <v>100</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Any kind of liver condition</v>
      </c>
      <c r="B55" s="95">
        <f>ABS(INDEX('Data - Overview'!$I$40:$I$44,MATCH(1,'Data - Overview'!$H$40:$H$44,0))/100)</f>
        <v>2.6260353212968112E-2</v>
      </c>
      <c r="C55" s="82" t="str">
        <f>INDEX(J40:J44,MATCH(1,H40:H44,0))</f>
        <v>below</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4.8909677419354862E-2</v>
      </c>
      <c r="E61" s="63">
        <f>RANK('Data - Overview'!$D61,'Data - Overview'!$D$61:$D$65)</f>
        <v>5</v>
      </c>
      <c r="F61" s="62">
        <f>INDEX('Data - Knowledge'!$G:$G,MATCH('Data - Overview'!$A61,'Data - Knowledge'!$A:$A,0))</f>
        <v>4.7773079179226276E-2</v>
      </c>
      <c r="G61" s="64">
        <f>INDEX('Data - Knowledge'!$J:$J,MATCH('Data - Overview'!$A61,'Data - Knowledge'!$A:$A,0))</f>
        <v>102.37916052231949</v>
      </c>
      <c r="H61" s="64">
        <f>RANK('Data - Overview'!$G61,'Data - Overview'!$G$61:$G$65)</f>
        <v>2</v>
      </c>
      <c r="I61" s="64">
        <f>'Data - Overview'!$G61-100</f>
        <v>2.3791605223194949</v>
      </c>
      <c r="J61" s="64" t="str">
        <f>IF(I61&gt;0,"above","below")</f>
        <v>above</v>
      </c>
      <c r="K61" s="61" t="str">
        <f>"" &amp;TEXT('Data - Overview'!$C61,"0")&amp;" "</f>
        <v xml:space="preserve">Has Depression </v>
      </c>
      <c r="L61" s="61" t="str">
        <f>"Index: "&amp;TEXT('Data - Overview'!$G61,"0")&amp;""</f>
        <v>Index: 102</v>
      </c>
      <c r="M61" s="61" t="str">
        <f>'Data - Overview'!$K61&amp;CHAR(10)&amp;'Data - Overview'!$L61</f>
        <v>Has Depression 
Index: 102</v>
      </c>
      <c r="N61" s="61">
        <v>1</v>
      </c>
    </row>
    <row r="62" spans="1:14">
      <c r="A62" s="86" t="s">
        <v>104</v>
      </c>
      <c r="B62" s="1" t="str">
        <f>INDEX('Data - Knowledge'!$D:$D,MATCH('Data - Overview'!$A62,'Data - Knowledge'!$A:$A,0))</f>
        <v>Poor general health</v>
      </c>
      <c r="C62" s="48" t="s">
        <v>105</v>
      </c>
      <c r="D62" s="68">
        <f>INDEX('Data - Knowledge'!$E:$E,MATCH('Data - Overview'!$A62,'Data - Knowledge'!$A:$A,0))</f>
        <v>0.21550000000000002</v>
      </c>
      <c r="E62" s="69">
        <f>RANK('Data - Overview'!$D62,'Data - Overview'!$D$61:$D$65)</f>
        <v>1</v>
      </c>
      <c r="F62" s="68">
        <f>INDEX('Data - Knowledge'!$G:$G,MATCH('Data - Overview'!$A62,'Data - Knowledge'!$A:$A,0))</f>
        <v>0.21211815900893838</v>
      </c>
      <c r="G62" s="70">
        <f>INDEX('Data - Knowledge'!$J:$J,MATCH('Data - Overview'!$A62,'Data - Knowledge'!$A:$A,0))</f>
        <v>101.59431941464246</v>
      </c>
      <c r="H62" s="70">
        <f>RANK('Data - Overview'!$G62,'Data - Overview'!$G$61:$G$65)</f>
        <v>4</v>
      </c>
      <c r="I62" s="70">
        <f>'Data - Overview'!$G62-100</f>
        <v>1.594319414642456</v>
      </c>
      <c r="J62" s="70" t="str">
        <f>IF(I62&gt;0,"above","below")</f>
        <v>above</v>
      </c>
      <c r="K62" s="1" t="str">
        <f>"" &amp;TEXT('Data - Overview'!$C62,"0")&amp;" "</f>
        <v xml:space="preserve">Poor general health </v>
      </c>
      <c r="L62" s="1" t="str">
        <f>"Index: "&amp;TEXT('Data - Overview'!$G62,"0")&amp;""</f>
        <v>Index: 102</v>
      </c>
      <c r="M62" s="1" t="str">
        <f>'Data - Overview'!$K62&amp;CHAR(10)&amp;'Data - Overview'!$L62</f>
        <v>Poor general health 
Index: 102</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8.8267741935483868E-2</v>
      </c>
      <c r="E63" s="85">
        <f>RANK('Data - Overview'!$D63,'Data - Overview'!$D$61:$D$65)</f>
        <v>4</v>
      </c>
      <c r="F63" s="84">
        <f>INDEX('Data - Knowledge'!$G:$G,MATCH('Data - Overview'!$A63,'Data - Knowledge'!$A:$A,0))</f>
        <v>8.5511563547238614E-2</v>
      </c>
      <c r="G63" s="75">
        <f>INDEX('Data - Knowledge'!$J:$J,MATCH('Data - Overview'!$A63,'Data - Knowledge'!$A:$A,0))</f>
        <v>103.22316453344075</v>
      </c>
      <c r="H63" s="75">
        <f>RANK('Data - Overview'!$G63,'Data - Overview'!$G$61:$G$65)</f>
        <v>1</v>
      </c>
      <c r="I63" s="75">
        <f>'Data - Overview'!$G63-100</f>
        <v>3.2231645334407517</v>
      </c>
      <c r="J63" s="75" t="str">
        <f>IF(I63&gt;0,"above","below")</f>
        <v>above</v>
      </c>
      <c r="K63" s="72" t="str">
        <f>"" &amp;TEXT('Data - Overview'!$C63,"0")&amp;" "</f>
        <v xml:space="preserve">Feels downhearted / depressed in the past 4 weeks </v>
      </c>
      <c r="L63" s="72" t="str">
        <f>"Index: "&amp;TEXT('Data - Overview'!$G63,"0")&amp;""</f>
        <v>Index: 103</v>
      </c>
      <c r="M63" s="72" t="str">
        <f>'Data - Overview'!$K63&amp;CHAR(10)&amp;'Data - Overview'!$L63</f>
        <v>Feels downhearted / depressed in the past 4 weeks 
Index: 103</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0.1503741935483871</v>
      </c>
      <c r="E64" s="69">
        <f>RANK('Data - Overview'!$D64,'Data - Overview'!$D$61:$D$65)</f>
        <v>2</v>
      </c>
      <c r="F64" s="68">
        <f>INDEX('Data - Knowledge'!$G:$G,MATCH('Data - Overview'!$A64,'Data - Knowledge'!$A:$A,0))</f>
        <v>0.14893117337189785</v>
      </c>
      <c r="G64" s="70">
        <f>INDEX('Data - Knowledge'!$J:$J,MATCH('Data - Overview'!$A64,'Data - Knowledge'!$A:$A,0))</f>
        <v>100.96891748303484</v>
      </c>
      <c r="H64" s="70">
        <f>RANK('Data - Overview'!$G64,'Data - Overview'!$G$61:$G$65)</f>
        <v>5</v>
      </c>
      <c r="I64" s="70">
        <f>'Data - Overview'!$G64-100</f>
        <v>0.96891748303484349</v>
      </c>
      <c r="J64" s="70" t="str">
        <f>IF(I64&gt;0,"above","below")</f>
        <v>above</v>
      </c>
      <c r="K64" s="1" t="str">
        <f>"" &amp;TEXT('Data - Overview'!$C64,"0")&amp;" "</f>
        <v xml:space="preserve">Does not enjoy general happiness </v>
      </c>
      <c r="L64" s="1" t="str">
        <f>"Index: "&amp;TEXT('Data - Overview'!$G64,"0")&amp;""</f>
        <v>Index: 101</v>
      </c>
      <c r="M64" s="1" t="str">
        <f>'Data - Overview'!$K64&amp;CHAR(10)&amp;'Data - Overview'!$L64</f>
        <v>Does not enjoy general happiness 
Index: 101</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9.764193548387097E-2</v>
      </c>
      <c r="E65" s="89">
        <f>RANK('Data - Overview'!$D65,'Data - Overview'!$D$61:$D$65)</f>
        <v>3</v>
      </c>
      <c r="F65" s="88">
        <f>INDEX('Data - Knowledge'!$G:$G,MATCH('Data - Overview'!$A65,'Data - Knowledge'!$A:$A,0))</f>
        <v>9.5531618257743381E-2</v>
      </c>
      <c r="G65" s="80">
        <f>INDEX('Data - Knowledge'!$J:$J,MATCH('Data - Overview'!$A65,'Data - Knowledge'!$A:$A,0))</f>
        <v>102.20902489104076</v>
      </c>
      <c r="H65" s="80">
        <f>RANK('Data - Overview'!$G65,'Data - Overview'!$G$61:$G$65)</f>
        <v>3</v>
      </c>
      <c r="I65" s="80">
        <f>'Data - Overview'!$G65-100</f>
        <v>2.2090248910407553</v>
      </c>
      <c r="J65" s="80" t="str">
        <f>IF(I65&gt;0,"above","below")</f>
        <v>above</v>
      </c>
      <c r="K65" s="57" t="str">
        <f>"" &amp;TEXT('Data - Overview'!$C65,"0")&amp;" "</f>
        <v xml:space="preserve">Does not feel a sense of self-worth </v>
      </c>
      <c r="L65" s="57" t="str">
        <f>"Index: "&amp;TEXT('Data - Overview'!$G65,"0")&amp;""</f>
        <v>Index: 102</v>
      </c>
      <c r="M65" s="57" t="str">
        <f>'Data - Overview'!$K65&amp;CHAR(10)&amp;'Data - Overview'!$L65</f>
        <v>Does not feel a sense of self-worth 
Index: 102</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0.21550000000000002</v>
      </c>
      <c r="C68" s="102">
        <f>ABS(INDEX('Data - Overview'!$I$61:$I$65,MATCH(1,'Data - Overview'!$H$61:$H$65,0))/100)</f>
        <v>3.2231645334407519E-2</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0.37432903225806441</v>
      </c>
      <c r="E74" s="63">
        <f>RANK('Data - Overview'!$D74,'Data - Overview'!$D$74:$D$83)</f>
        <v>4</v>
      </c>
      <c r="F74" s="62">
        <f>INDEX('Data - Knowledge'!$G:$G,MATCH('Data - Overview'!$A74,'Data - Knowledge'!$A:$A,0))</f>
        <v>0.36675228686425176</v>
      </c>
      <c r="G74" s="64">
        <f>INDEX('Data - Knowledge'!$J:$J,MATCH('Data - Overview'!$A74,'Data - Knowledge'!$A:$A,0))</f>
        <v>102.065902699229</v>
      </c>
      <c r="H74" s="64">
        <f>RANK('Data - Overview'!$G74,'Data - Overview'!$G$74:$G$83)</f>
        <v>5</v>
      </c>
      <c r="I74" s="64">
        <f>'Data - Overview'!$G74-100</f>
        <v>2.0659026992289995</v>
      </c>
      <c r="J74" s="64" t="str">
        <f t="shared" ref="J74:J83" si="0">IF(I74&gt;0,"above","below")</f>
        <v>above</v>
      </c>
      <c r="K74" s="61" t="str">
        <f>"" &amp;TEXT('Data - Overview'!$C74,"0")&amp;" "</f>
        <v xml:space="preserve">Eats fruit 3 or less days per week </v>
      </c>
      <c r="L74" s="61" t="str">
        <f>"Index: "&amp;TEXT('Data - Overview'!$G74,"0")&amp;""</f>
        <v>Index: 102</v>
      </c>
      <c r="M74" s="61" t="str">
        <f>'Data - Overview'!$K74&amp;CHAR(10)&amp;'Data - Overview'!$L74</f>
        <v>Eats fruit 3 or less days per week 
Index: 102</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0.38630645161290328</v>
      </c>
      <c r="E75" s="69">
        <f>RANK('Data - Overview'!$D75,'Data - Overview'!$D$74:$D$83)</f>
        <v>3</v>
      </c>
      <c r="F75" s="68">
        <f>INDEX('Data - Knowledge'!$G:$G,MATCH('Data - Overview'!$A75,'Data - Knowledge'!$A:$A,0))</f>
        <v>0.38215443230591417</v>
      </c>
      <c r="G75" s="70">
        <f>INDEX('Data - Knowledge'!$J:$J,MATCH('Data - Overview'!$A75,'Data - Knowledge'!$A:$A,0))</f>
        <v>101.08647681565171</v>
      </c>
      <c r="H75" s="70">
        <f>RANK('Data - Overview'!$G75,'Data - Overview'!$G$74:$G$83)</f>
        <v>7</v>
      </c>
      <c r="I75" s="70">
        <f>'Data - Overview'!$G75-100</f>
        <v>1.0864768156517073</v>
      </c>
      <c r="J75" s="70" t="str">
        <f t="shared" si="0"/>
        <v>above</v>
      </c>
      <c r="K75" s="1" t="str">
        <f>"" &amp;TEXT('Data - Overview'!$C75,"0")&amp;" "</f>
        <v xml:space="preserve">Never does moderate intensity sports </v>
      </c>
      <c r="L75" s="1" t="str">
        <f>"Index: "&amp;TEXT('Data - Overview'!$G75,"0")&amp;""</f>
        <v>Index: 101</v>
      </c>
      <c r="M75" s="1" t="str">
        <f>'Data - Overview'!$K75&amp;CHAR(10)&amp;'Data - Overview'!$L75</f>
        <v>Never does moderate intensity sports 
Index: 101</v>
      </c>
      <c r="N75" s="1">
        <v>2</v>
      </c>
    </row>
    <row r="76" spans="1:14">
      <c r="A76" s="56" t="s">
        <v>118</v>
      </c>
      <c r="B76" s="72" t="str">
        <f>INDEX('Data - Knowledge'!$D:$D,MATCH('Data - Overview'!$A76,'Data - Knowledge'!$A:$A,0))</f>
        <v>Current cigarette smoker</v>
      </c>
      <c r="C76" s="72" t="s">
        <v>119</v>
      </c>
      <c r="D76" s="103">
        <f>INDEX('Data - Knowledge'!$E:$E,MATCH('Data - Overview'!$A76,'Data - Knowledge'!$A:$A,0))</f>
        <v>0.13864838709677416</v>
      </c>
      <c r="E76" s="104">
        <f>RANK('Data - Overview'!$D76,'Data - Overview'!$D$74:$D$83)</f>
        <v>7</v>
      </c>
      <c r="F76" s="84">
        <f>INDEX('Data - Knowledge'!$G:$G,MATCH('Data - Overview'!$A76,'Data - Knowledge'!$A:$A,0))</f>
        <v>0.13318458697053651</v>
      </c>
      <c r="G76" s="75">
        <f>INDEX('Data - Knowledge'!$J:$J,MATCH('Data - Overview'!$A76,'Data - Knowledge'!$A:$A,0))</f>
        <v>104.10242675261392</v>
      </c>
      <c r="H76" s="75">
        <f>RANK('Data - Overview'!$G76,'Data - Overview'!$G$74:$G$83)</f>
        <v>1</v>
      </c>
      <c r="I76" s="75">
        <f>'Data - Overview'!$G76-100</f>
        <v>4.1024267526139226</v>
      </c>
      <c r="J76" s="75" t="str">
        <f t="shared" si="0"/>
        <v>above</v>
      </c>
      <c r="K76" s="72" t="str">
        <f>"" &amp;TEXT('Data - Overview'!$C76,"0")&amp;" "</f>
        <v xml:space="preserve">Current cigarette smoker </v>
      </c>
      <c r="L76" s="72" t="str">
        <f>"Index: "&amp;TEXT('Data - Overview'!$G76,"0")&amp;""</f>
        <v>Index: 104</v>
      </c>
      <c r="M76" s="72" t="str">
        <f>'Data - Overview'!$K76&amp;CHAR(10)&amp;'Data - Overview'!$L76</f>
        <v>Current cigarette smoker 
Index: 104</v>
      </c>
      <c r="N76" s="72">
        <v>3</v>
      </c>
    </row>
    <row r="77" spans="1:14">
      <c r="A77" s="86" t="s">
        <v>120</v>
      </c>
      <c r="B77" s="1" t="str">
        <f>INDEX('Data - Knowledge'!$D:$D,MATCH('Data - Overview'!$A77,'Data - Knowledge'!$A:$A,0))</f>
        <v>Never eats fruit</v>
      </c>
      <c r="C77" s="1" t="s">
        <v>121</v>
      </c>
      <c r="D77" s="105">
        <f>INDEX('Data - Knowledge'!$E:$E,MATCH('Data - Overview'!$A77,'Data - Knowledge'!$A:$A,0))</f>
        <v>7.7309677419354836E-2</v>
      </c>
      <c r="E77" s="106">
        <f>RANK('Data - Overview'!$D77,'Data - Overview'!$D$74:$D$83)</f>
        <v>9</v>
      </c>
      <c r="F77" s="68">
        <f>INDEX('Data - Knowledge'!$G:$G,MATCH('Data - Overview'!$A77,'Data - Knowledge'!$A:$A,0))</f>
        <v>7.7028603952863012E-2</v>
      </c>
      <c r="G77" s="70">
        <f>INDEX('Data - Knowledge'!$J:$J,MATCH('Data - Overview'!$A77,'Data - Knowledge'!$A:$A,0))</f>
        <v>100.36489492483057</v>
      </c>
      <c r="H77" s="70">
        <f>RANK('Data - Overview'!$G77,'Data - Overview'!$G$74:$G$83)</f>
        <v>8</v>
      </c>
      <c r="I77" s="70">
        <f>'Data - Overview'!$G77-100</f>
        <v>0.36489492483056551</v>
      </c>
      <c r="J77" s="70" t="str">
        <f t="shared" si="0"/>
        <v>above</v>
      </c>
      <c r="K77" s="1" t="str">
        <f>"" &amp;TEXT('Data - Overview'!$C77,"0")&amp;" "</f>
        <v xml:space="preserve">Never eats fruit </v>
      </c>
      <c r="L77" s="1" t="str">
        <f>"Index: "&amp;TEXT('Data - Overview'!$G77,"0")&amp;""</f>
        <v>Index: 100</v>
      </c>
      <c r="M77" s="1" t="str">
        <f>'Data - Overview'!$K77&amp;CHAR(10)&amp;'Data - Overview'!$L77</f>
        <v>Never eats fruit 
Index: 100</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0.13648709677419349</v>
      </c>
      <c r="E78" s="104">
        <f>RANK('Data - Overview'!$D78,'Data - Overview'!$D$74:$D$83)</f>
        <v>8</v>
      </c>
      <c r="F78" s="84">
        <f>INDEX('Data - Knowledge'!$G:$G,MATCH('Data - Overview'!$A78,'Data - Knowledge'!$A:$A,0))</f>
        <v>0.13266256337880927</v>
      </c>
      <c r="G78" s="75">
        <f>INDEX('Data - Knowledge'!$J:$J,MATCH('Data - Overview'!$A78,'Data - Knowledge'!$A:$A,0))</f>
        <v>102.88290328332003</v>
      </c>
      <c r="H78" s="75">
        <f>RANK('Data - Overview'!$G78,'Data - Overview'!$G$74:$G$83)</f>
        <v>3</v>
      </c>
      <c r="I78" s="75">
        <f>'Data - Overview'!$G78-100</f>
        <v>2.882903283320033</v>
      </c>
      <c r="J78" s="75" t="str">
        <f t="shared" si="0"/>
        <v>above</v>
      </c>
      <c r="K78" s="72" t="str">
        <f>"" &amp;TEXT('Data - Overview'!$C78,"0")&amp;" "</f>
        <v xml:space="preserve">Drinks whole fat milk </v>
      </c>
      <c r="L78" s="72" t="str">
        <f>"Index: "&amp;TEXT('Data - Overview'!$G78,"0")&amp;""</f>
        <v>Index: 103</v>
      </c>
      <c r="M78" s="72" t="str">
        <f>'Data - Overview'!$K78&amp;CHAR(10)&amp;'Data - Overview'!$L78</f>
        <v>Drinks whole fat milk 
Index: 103</v>
      </c>
      <c r="N78" s="72">
        <v>5</v>
      </c>
    </row>
    <row r="79" spans="1:14">
      <c r="A79" s="86" t="s">
        <v>124</v>
      </c>
      <c r="B79" s="1" t="str">
        <f>INDEX('Data - Knowledge'!$D:$D,MATCH('Data - Overview'!$A79,'Data - Knowledge'!$A:$A,0))</f>
        <v>Usually eats white bread</v>
      </c>
      <c r="C79" s="1" t="s">
        <v>125</v>
      </c>
      <c r="D79" s="105">
        <f>INDEX('Data - Knowledge'!$E:$E,MATCH('Data - Overview'!$A79,'Data - Knowledge'!$A:$A,0))</f>
        <v>0.30153548387096774</v>
      </c>
      <c r="E79" s="106">
        <f>RANK('Data - Overview'!$D79,'Data - Overview'!$D$74:$D$83)</f>
        <v>5</v>
      </c>
      <c r="F79" s="68">
        <f>INDEX('Data - Knowledge'!$G:$G,MATCH('Data - Overview'!$A79,'Data - Knowledge'!$A:$A,0))</f>
        <v>0.29718134325324225</v>
      </c>
      <c r="G79" s="70">
        <f>INDEX('Data - Knowledge'!$J:$J,MATCH('Data - Overview'!$A79,'Data - Knowledge'!$A:$A,0))</f>
        <v>101.46514601827312</v>
      </c>
      <c r="H79" s="70">
        <f>RANK('Data - Overview'!$G79,'Data - Overview'!$G$74:$G$83)</f>
        <v>6</v>
      </c>
      <c r="I79" s="70">
        <f>'Data - Overview'!$G79-100</f>
        <v>1.4651460182731171</v>
      </c>
      <c r="J79" s="70" t="str">
        <f t="shared" si="0"/>
        <v>above</v>
      </c>
      <c r="K79" s="1" t="str">
        <f>"" &amp;TEXT('Data - Overview'!$C79,"0")&amp;" "</f>
        <v xml:space="preserve">Eats white bread </v>
      </c>
      <c r="L79" s="1" t="str">
        <f>"Index: "&amp;TEXT('Data - Overview'!$G79,"0")&amp;""</f>
        <v>Index: 101</v>
      </c>
      <c r="M79" s="1" t="str">
        <f>'Data - Overview'!$K79&amp;CHAR(10)&amp;'Data - Overview'!$L79</f>
        <v>Eats white bread 
Index: 101</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0.41522580645161289</v>
      </c>
      <c r="E80" s="104">
        <f>RANK('Data - Overview'!$D80,'Data - Overview'!$D$74:$D$83)</f>
        <v>2</v>
      </c>
      <c r="F80" s="84">
        <f>INDEX('Data - Knowledge'!$G:$G,MATCH('Data - Overview'!$A80,'Data - Knowledge'!$A:$A,0))</f>
        <v>0.40501082303881425</v>
      </c>
      <c r="G80" s="75">
        <f>INDEX('Data - Knowledge'!$J:$J,MATCH('Data - Overview'!$A80,'Data - Knowledge'!$A:$A,0))</f>
        <v>102.5221507257893</v>
      </c>
      <c r="H80" s="75">
        <f>RANK('Data - Overview'!$G80,'Data - Overview'!$G$74:$G$83)</f>
        <v>4</v>
      </c>
      <c r="I80" s="75">
        <f>'Data - Overview'!$G80-100</f>
        <v>2.5221507257893023</v>
      </c>
      <c r="J80" s="75" t="str">
        <f t="shared" si="0"/>
        <v>above</v>
      </c>
      <c r="K80" s="72" t="str">
        <f>"" &amp;TEXT('Data - Overview'!$C80,"0")&amp;" "</f>
        <v xml:space="preserve">Never does mild intensity sports </v>
      </c>
      <c r="L80" s="72" t="str">
        <f>"Index: "&amp;TEXT('Data - Overview'!$G80,"0")&amp;""</f>
        <v>Index: 103</v>
      </c>
      <c r="M80" s="72" t="str">
        <f>'Data - Overview'!$K80&amp;CHAR(10)&amp;'Data - Overview'!$L80</f>
        <v>Never does mild intensity sports 
Index: 103</v>
      </c>
      <c r="N80" s="72">
        <v>7</v>
      </c>
    </row>
    <row r="81" spans="1:14">
      <c r="A81" s="86" t="s">
        <v>128</v>
      </c>
      <c r="B81" s="1" t="str">
        <f>INDEX('Data - Knowledge'!$D:$D,MATCH('Data - Overview'!$A81,'Data - Knowledge'!$A:$A,0))</f>
        <v>Smokes 20+ per day</v>
      </c>
      <c r="C81" s="1" t="s">
        <v>129</v>
      </c>
      <c r="D81" s="105">
        <f>INDEX('Data - Knowledge'!$E:$E,MATCH('Data - Overview'!$A81,'Data - Knowledge'!$A:$A,0))</f>
        <v>2.9938709677419358E-2</v>
      </c>
      <c r="E81" s="106">
        <f>RANK('Data - Overview'!$D81,'Data - Overview'!$D$74:$D$83)</f>
        <v>10</v>
      </c>
      <c r="F81" s="68">
        <f>INDEX('Data - Knowledge'!$G:$G,MATCH('Data - Overview'!$A81,'Data - Knowledge'!$A:$A,0))</f>
        <v>3.0152416961418051E-2</v>
      </c>
      <c r="G81" s="70">
        <f>INDEX('Data - Knowledge'!$J:$J,MATCH('Data - Overview'!$A81,'Data - Knowledge'!$A:$A,0))</f>
        <v>99.29124327156876</v>
      </c>
      <c r="H81" s="70">
        <f>RANK('Data - Overview'!$G81,'Data - Overview'!$G$74:$G$83)</f>
        <v>9</v>
      </c>
      <c r="I81" s="70">
        <f>'Data - Overview'!$G81-100</f>
        <v>-0.70875672843123994</v>
      </c>
      <c r="J81" s="70" t="str">
        <f t="shared" si="0"/>
        <v>below</v>
      </c>
      <c r="K81" s="1" t="str">
        <f>"" &amp;TEXT('Data - Overview'!$C81,"0")&amp;" "</f>
        <v xml:space="preserve">Smokes 20+ per day </v>
      </c>
      <c r="L81" s="1" t="str">
        <f>"Index: "&amp;TEXT('Data - Overview'!$G81,"0")&amp;""</f>
        <v>Index: 99</v>
      </c>
      <c r="M81" s="1" t="str">
        <f>'Data - Overview'!$K81&amp;CHAR(10)&amp;'Data - Overview'!$L81</f>
        <v>Smokes 20+ per day 
Index: 99</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0.29577419354838708</v>
      </c>
      <c r="E82" s="104">
        <f>RANK('Data - Overview'!$D82,'Data - Overview'!$D$74:$D$83)</f>
        <v>6</v>
      </c>
      <c r="F82" s="84">
        <f>INDEX('Data - Knowledge'!$G:$G,MATCH('Data - Overview'!$A82,'Data - Knowledge'!$A:$A,0))</f>
        <v>0.30211903600322926</v>
      </c>
      <c r="G82" s="75">
        <f>INDEX('Data - Knowledge'!$J:$J,MATCH('Data - Overview'!$A82,'Data - Knowledge'!$A:$A,0))</f>
        <v>97.899886568294775</v>
      </c>
      <c r="H82" s="75">
        <f>RANK('Data - Overview'!$G82,'Data - Overview'!$G$74:$G$83)</f>
        <v>10</v>
      </c>
      <c r="I82" s="75">
        <f>'Data - Overview'!$G82-100</f>
        <v>-2.1001134317052248</v>
      </c>
      <c r="J82" s="75" t="str">
        <f t="shared" si="0"/>
        <v>below</v>
      </c>
      <c r="K82" s="72" t="str">
        <f>"" &amp;TEXT('Data - Overview'!$C82,"0")&amp;" "</f>
        <v xml:space="preserve">&gt; 3 units per day (Women) </v>
      </c>
      <c r="L82" s="72" t="str">
        <f>"Index: "&amp;TEXT('Data - Overview'!$G82,"0")&amp;""</f>
        <v>Index: 98</v>
      </c>
      <c r="M82" s="72" t="str">
        <f>'Data - Overview'!$K82&amp;CHAR(10)&amp;'Data - Overview'!$L82</f>
        <v>&gt; 3 units per day (Women) 
Index: 98</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0.43725161290322584</v>
      </c>
      <c r="E83" s="110">
        <f>RANK('Data - Overview'!$D83,'Data - Overview'!$D$74:$D$83)</f>
        <v>1</v>
      </c>
      <c r="F83" s="111">
        <f>INDEX('Data - Knowledge'!$G:$G,MATCH('Data - Overview'!$A83,'Data - Knowledge'!$A:$A,0))</f>
        <v>0.42035953281178312</v>
      </c>
      <c r="G83" s="112">
        <f>INDEX('Data - Knowledge'!$J:$J,MATCH('Data - Overview'!$A83,'Data - Knowledge'!$A:$A,0))</f>
        <v>104.01848388650821</v>
      </c>
      <c r="H83" s="112">
        <f>RANK('Data - Overview'!$G83,'Data - Overview'!$G$74:$G$83)</f>
        <v>2</v>
      </c>
      <c r="I83" s="112">
        <f>'Data - Overview'!$G83-100</f>
        <v>4.0184838865082071</v>
      </c>
      <c r="J83" s="112" t="str">
        <f t="shared" si="0"/>
        <v>above</v>
      </c>
      <c r="K83" s="108" t="str">
        <f>"" &amp;TEXT('Data - Overview'!$C83,"0")&amp;" "</f>
        <v xml:space="preserve">&gt; 4 units per day (Men) </v>
      </c>
      <c r="L83" s="108" t="str">
        <f>"Index: "&amp;TEXT('Data - Overview'!$G83,"0")&amp;""</f>
        <v>Index: 104</v>
      </c>
      <c r="M83" s="108" t="str">
        <f>'Data - Overview'!$K83&amp;CHAR(10)&amp;'Data - Overview'!$L83</f>
        <v>&gt; 4 units per day (Men) 
Index: 104</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0.37432903225806441</v>
      </c>
      <c r="B89" s="62">
        <f>D75</f>
        <v>0.38630645161290328</v>
      </c>
      <c r="C89" s="62">
        <f>D76</f>
        <v>0.13864838709677416</v>
      </c>
      <c r="D89" s="62">
        <f>D82</f>
        <v>0.29577419354838708</v>
      </c>
      <c r="E89" s="62">
        <f>D83</f>
        <v>0.43725161290322584</v>
      </c>
      <c r="F89" s="68"/>
      <c r="G89" s="69"/>
      <c r="H89" s="68"/>
      <c r="I89" s="70"/>
      <c r="J89" s="70"/>
    </row>
    <row r="90" spans="1:14" ht="15" thickBot="1">
      <c r="A90" s="113">
        <f>1-A89</f>
        <v>0.62567096774193565</v>
      </c>
      <c r="B90" s="113">
        <f>1-B89</f>
        <v>0.61369354838709667</v>
      </c>
      <c r="C90" s="113">
        <f>1-C89</f>
        <v>0.86135161290322582</v>
      </c>
      <c r="D90" s="113">
        <f>1-D89</f>
        <v>0.70422580645161292</v>
      </c>
      <c r="E90" s="113">
        <f>1-E89</f>
        <v>0.56274838709677422</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5.5009677419354842E-2</v>
      </c>
      <c r="F96" s="63">
        <f>RANK('Data - Overview'!$E96,'Data - Overview'!$E$96:$E$103)</f>
        <v>8</v>
      </c>
      <c r="G96" s="62">
        <f>INDEX('Data - Knowledge'!$G:$G,MATCH('Data - Overview'!$A96,'Data - Knowledge'!$A:$A,0))</f>
        <v>5.268175271084162E-2</v>
      </c>
      <c r="H96" s="64">
        <f>INDEX('Data - Knowledge'!$J:$J,MATCH('Data - Overview'!$A96,'Data - Knowledge'!$A:$A,0))</f>
        <v>104.41884445510135</v>
      </c>
      <c r="I96" s="64">
        <f>RANK('Data - Overview'!$H96,'Data - Overview'!$H$96:$H$103)</f>
        <v>3</v>
      </c>
      <c r="J96" s="64">
        <f>'Data - Overview'!$H96-100</f>
        <v>4.4188444551013504</v>
      </c>
      <c r="K96" s="61" t="str">
        <f>"" &amp;TEXT('Data - Overview'!$B96,"0")&amp;" "</f>
        <v xml:space="preserve">Age 0-4 </v>
      </c>
      <c r="L96" s="61" t="str">
        <f>"Index: "&amp;TEXT('Data - Overview'!$H96,"0")&amp;""</f>
        <v>Index: 104</v>
      </c>
      <c r="M96" s="61" t="str">
        <f>'Data - Overview'!$K96&amp;CHAR(10)&amp;'Data - Overview'!$L96</f>
        <v>Age 0-4 
Index: 104</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0.15236129032258067</v>
      </c>
      <c r="F97" s="69">
        <f>RANK('Data - Overview'!$E97,'Data - Overview'!$E$96:$E$103)</f>
        <v>3</v>
      </c>
      <c r="G97" s="68">
        <f>INDEX('Data - Knowledge'!$G:$G,MATCH('Data - Overview'!$A97,'Data - Knowledge'!$A:$A,0))</f>
        <v>0.15599186602315032</v>
      </c>
      <c r="H97" s="70">
        <f>INDEX('Data - Knowledge'!$J:$J,MATCH('Data - Overview'!$A97,'Data - Knowledge'!$A:$A,0))</f>
        <v>97.672586530870248</v>
      </c>
      <c r="I97" s="70">
        <f>RANK('Data - Overview'!$H97,'Data - Overview'!$H$96:$H$103)</f>
        <v>5</v>
      </c>
      <c r="J97" s="70">
        <f>'Data - Overview'!$H97-100</f>
        <v>-2.3274134691297519</v>
      </c>
      <c r="K97" s="1" t="str">
        <f>"" &amp;TEXT('Data - Overview'!$B97,"0")&amp;" "</f>
        <v xml:space="preserve">Age 5-17 </v>
      </c>
      <c r="L97" s="1" t="str">
        <f>"Index: "&amp;TEXT('Data - Overview'!$H97,"0")&amp;""</f>
        <v>Index: 98</v>
      </c>
      <c r="M97" s="1" t="str">
        <f>'Data - Overview'!$K97&amp;CHAR(10)&amp;'Data - Overview'!$L97</f>
        <v>Age 5-17 
Index: 98</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8.2577419354838713E-2</v>
      </c>
      <c r="F98" s="85">
        <f>RANK('Data - Overview'!$E98,'Data - Overview'!$E$96:$E$103)</f>
        <v>7</v>
      </c>
      <c r="G98" s="84">
        <f>INDEX('Data - Knowledge'!$G:$G,MATCH('Data - Overview'!$A98,'Data - Knowledge'!$A:$A,0))</f>
        <v>7.2341385999454069E-2</v>
      </c>
      <c r="H98" s="75">
        <f>INDEX('Data - Knowledge'!$J:$J,MATCH('Data - Overview'!$A98,'Data - Knowledge'!$A:$A,0))</f>
        <v>114.14962294952697</v>
      </c>
      <c r="I98" s="75">
        <f>RANK('Data - Overview'!$H98,'Data - Overview'!$H$96:$H$103)</f>
        <v>2</v>
      </c>
      <c r="J98" s="75">
        <f>'Data - Overview'!$H98-100</f>
        <v>14.149622949526972</v>
      </c>
      <c r="K98" s="72" t="str">
        <f>"" &amp;TEXT('Data - Overview'!$B98,"0")&amp;" "</f>
        <v xml:space="preserve">Age 18-24 </v>
      </c>
      <c r="L98" s="72" t="str">
        <f>"Index: "&amp;TEXT('Data - Overview'!$H98,"0")&amp;""</f>
        <v>Index: 114</v>
      </c>
      <c r="M98" s="72" t="str">
        <f>'Data - Overview'!$K98&amp;CHAR(10)&amp;'Data - Overview'!$L98</f>
        <v>Age 18-24 
Index: 114</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0.13469032258064517</v>
      </c>
      <c r="F99" s="69">
        <f>RANK('Data - Overview'!$E99,'Data - Overview'!$E$96:$E$103)</f>
        <v>4</v>
      </c>
      <c r="G99" s="68">
        <f>INDEX('Data - Knowledge'!$G:$G,MATCH('Data - Overview'!$A99,'Data - Knowledge'!$A:$A,0))</f>
        <v>0.11770483043809059</v>
      </c>
      <c r="H99" s="70">
        <f>INDEX('Data - Knowledge'!$J:$J,MATCH('Data - Overview'!$A99,'Data - Knowledge'!$A:$A,0))</f>
        <v>114.43058205796275</v>
      </c>
      <c r="I99" s="70">
        <f>RANK('Data - Overview'!$H99,'Data - Overview'!$H$96:$H$103)</f>
        <v>1</v>
      </c>
      <c r="J99" s="70">
        <f>'Data - Overview'!$H99-100</f>
        <v>14.430582057962752</v>
      </c>
      <c r="K99" s="1" t="str">
        <f>"" &amp;TEXT('Data - Overview'!$B99,"0")&amp;" "</f>
        <v xml:space="preserve">Age 25-34 </v>
      </c>
      <c r="L99" s="1" t="str">
        <f>"Index: "&amp;TEXT('Data - Overview'!$H99,"0")&amp;""</f>
        <v>Index: 114</v>
      </c>
      <c r="M99" s="1" t="str">
        <f>'Data - Overview'!$K99&amp;CHAR(10)&amp;'Data - Overview'!$L99</f>
        <v>Age 25-34 
Index: 114</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0.19163548387096771</v>
      </c>
      <c r="F100" s="85">
        <f>RANK('Data - Overview'!$E100,'Data - Overview'!$E$96:$E$103)</f>
        <v>2</v>
      </c>
      <c r="G100" s="84">
        <f>INDEX('Data - Knowledge'!$G:$G,MATCH('Data - Overview'!$A100,'Data - Knowledge'!$A:$A,0))</f>
        <v>0.18513943338037742</v>
      </c>
      <c r="H100" s="75">
        <f>INDEX('Data - Knowledge'!$J:$J,MATCH('Data - Overview'!$A100,'Data - Knowledge'!$A:$A,0))</f>
        <v>103.50873413188202</v>
      </c>
      <c r="I100" s="75">
        <f>RANK('Data - Overview'!$H100,'Data - Overview'!$H$96:$H$103)</f>
        <v>4</v>
      </c>
      <c r="J100" s="75">
        <f>'Data - Overview'!$H100-100</f>
        <v>3.5087341318820222</v>
      </c>
      <c r="K100" s="72" t="str">
        <f>"" &amp;TEXT('Data - Overview'!$B100,"0")&amp;" "</f>
        <v xml:space="preserve">Age 35-49 </v>
      </c>
      <c r="L100" s="72" t="str">
        <f>"Index: "&amp;TEXT('Data - Overview'!$H100,"0")&amp;""</f>
        <v>Index: 104</v>
      </c>
      <c r="M100" s="72" t="str">
        <f>'Data - Overview'!$K100&amp;CHAR(10)&amp;'Data - Overview'!$L100</f>
        <v>Age 35-49 
Index: 104</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0.19598709677419354</v>
      </c>
      <c r="F101" s="69">
        <f>RANK('Data - Overview'!$E101,'Data - Overview'!$E$96:$E$103)</f>
        <v>1</v>
      </c>
      <c r="G101" s="68">
        <f>INDEX('Data - Knowledge'!$G:$G,MATCH('Data - Overview'!$A101,'Data - Knowledge'!$A:$A,0))</f>
        <v>0.20978183169840689</v>
      </c>
      <c r="H101" s="70">
        <f>INDEX('Data - Knowledge'!$J:$J,MATCH('Data - Overview'!$A101,'Data - Knowledge'!$A:$A,0))</f>
        <v>93.424247079677826</v>
      </c>
      <c r="I101" s="70">
        <f>RANK('Data - Overview'!$H101,'Data - Overview'!$H$96:$H$103)</f>
        <v>6</v>
      </c>
      <c r="J101" s="70">
        <f>'Data - Overview'!$H101-100</f>
        <v>-6.5757529203221736</v>
      </c>
      <c r="K101" s="1" t="str">
        <f>"" &amp;TEXT('Data - Overview'!$B101,"0")&amp;" "</f>
        <v xml:space="preserve">Age 50-64 </v>
      </c>
      <c r="L101" s="1" t="str">
        <f>"Index: "&amp;TEXT('Data - Overview'!$H101,"0")&amp;""</f>
        <v>Index: 93</v>
      </c>
      <c r="M101" s="1" t="str">
        <f>'Data - Overview'!$K101&amp;CHAR(10)&amp;'Data - Overview'!$L101</f>
        <v>Age 50-64 
Index: 93</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0.1011451612903226</v>
      </c>
      <c r="F102" s="85">
        <f>RANK('Data - Overview'!$E102,'Data - Overview'!$E$96:$E$103)</f>
        <v>5</v>
      </c>
      <c r="G102" s="84">
        <f>INDEX('Data - Knowledge'!$G:$G,MATCH('Data - Overview'!$A102,'Data - Knowledge'!$A:$A,0))</f>
        <v>0.11245917039824832</v>
      </c>
      <c r="H102" s="75">
        <f>INDEX('Data - Knowledge'!$J:$J,MATCH('Data - Overview'!$A102,'Data - Knowledge'!$A:$A,0))</f>
        <v>89.939451742477061</v>
      </c>
      <c r="I102" s="75">
        <f>RANK('Data - Overview'!$H102,'Data - Overview'!$H$96:$H$103)</f>
        <v>8</v>
      </c>
      <c r="J102" s="75">
        <f>'Data - Overview'!$H102-100</f>
        <v>-10.060548257522939</v>
      </c>
      <c r="K102" s="72" t="str">
        <f>"" &amp;TEXT('Data - Overview'!$B102,"0")&amp;" "</f>
        <v xml:space="preserve">Aged 65-74 </v>
      </c>
      <c r="L102" s="72" t="str">
        <f>"Index: "&amp;TEXT('Data - Overview'!$H102,"0")&amp;""</f>
        <v>Index: 90</v>
      </c>
      <c r="M102" s="72" t="str">
        <f>'Data - Overview'!$K102&amp;CHAR(10)&amp;'Data - Overview'!$L102</f>
        <v>Aged 65-74 
Index: 90</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8.645483870967742E-2</v>
      </c>
      <c r="F103" s="115">
        <f>RANK('Data - Overview'!$E103,'Data - Overview'!$E$96:$E$103)</f>
        <v>6</v>
      </c>
      <c r="G103" s="111">
        <f>INDEX('Data - Knowledge'!$G:$G,MATCH('Data - Overview'!$A103,'Data - Knowledge'!$A:$A,0))</f>
        <v>9.4001954361449411E-2</v>
      </c>
      <c r="H103" s="112">
        <f>INDEX('Data - Knowledge'!$J:$J,MATCH('Data - Overview'!$A103,'Data - Knowledge'!$A:$A,0))</f>
        <v>91.971320486856712</v>
      </c>
      <c r="I103" s="112">
        <f>RANK('Data - Overview'!$H103,'Data - Overview'!$H$96:$H$103)</f>
        <v>7</v>
      </c>
      <c r="J103" s="112">
        <f>'Data - Overview'!$H103-100</f>
        <v>-8.0286795131432882</v>
      </c>
      <c r="K103" s="108" t="str">
        <f>"" &amp;TEXT('Data - Overview'!$B103,"0")&amp;" "</f>
        <v xml:space="preserve">Aged 75 plus </v>
      </c>
      <c r="L103" s="108" t="str">
        <f>"Index: "&amp;TEXT('Data - Overview'!$H103,"0")&amp;""</f>
        <v>Index: 92</v>
      </c>
      <c r="M103" s="108" t="str">
        <f>'Data - Overview'!$K103&amp;CHAR(10)&amp;'Data - Overview'!$L103</f>
        <v>Aged 75 plus 
Index: 92</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41.523962903225808</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0.28258709677419358</v>
      </c>
      <c r="E115" s="63">
        <f>RANK('Data - Overview'!$D115,'Data - Overview'!$D$115:$D$119)</f>
        <v>2</v>
      </c>
      <c r="F115" s="62">
        <f>INDEX('Data - Knowledge'!$G:$G,MATCH('Data - Overview'!$A115,'Data - Knowledge'!$A:$A,0))</f>
        <v>0.30298150180916372</v>
      </c>
      <c r="G115" s="64">
        <f>INDEX('Data - Knowledge'!$J:$J,MATCH('Data - Overview'!$A115,'Data - Knowledge'!$A:$A,0))</f>
        <v>93.268762312817444</v>
      </c>
      <c r="H115" s="64">
        <f>RANK('Data - Overview'!$G115,'Data - Overview'!$G$115:$G$119)</f>
        <v>5</v>
      </c>
      <c r="I115" s="64">
        <f>'Data - Overview'!$G115-100</f>
        <v>-6.7312376871825563</v>
      </c>
      <c r="J115" s="61" t="str">
        <f>"" &amp;TEXT('Data - Overview'!$B115,"0")&amp;" "</f>
        <v xml:space="preserve">Couple, no children </v>
      </c>
      <c r="K115" s="61" t="str">
        <f>"Index: "&amp;TEXT('Data - Overview'!$G115,"0")&amp;""</f>
        <v>Index: 93</v>
      </c>
      <c r="L115" s="61" t="str">
        <f>'Data - Overview'!$J115&amp;CHAR(10)&amp;'Data - Overview'!$K115</f>
        <v>Couple, no children 
Index: 93</v>
      </c>
      <c r="M115" s="61">
        <v>1</v>
      </c>
    </row>
    <row r="116" spans="1:13">
      <c r="A116" s="86" t="s">
        <v>159</v>
      </c>
      <c r="B116" s="1" t="str">
        <f>INDEX('Data - Knowledge'!$D:$D,MATCH('Data - Overview'!$A116,'Data - Knowledge'!$A:$A,0))</f>
        <v>Couple with children</v>
      </c>
      <c r="C116" s="1" t="s">
        <v>160</v>
      </c>
      <c r="D116" s="68">
        <f>INDEX('Data - Knowledge'!$E:$E,MATCH('Data - Overview'!$A116,'Data - Knowledge'!$A:$A,0))</f>
        <v>0.19338387096774193</v>
      </c>
      <c r="E116" s="69">
        <f>RANK('Data - Overview'!$D116,'Data - Overview'!$D$115:$D$119)</f>
        <v>3</v>
      </c>
      <c r="F116" s="68">
        <f>INDEX('Data - Knowledge'!$G:$G,MATCH('Data - Overview'!$A116,'Data - Knowledge'!$A:$A,0))</f>
        <v>0.18888569744277756</v>
      </c>
      <c r="G116" s="70">
        <f>INDEX('Data - Knowledge'!$J:$J,MATCH('Data - Overview'!$A116,'Data - Knowledge'!$A:$A,0))</f>
        <v>102.38142622012293</v>
      </c>
      <c r="H116" s="70">
        <f>RANK('Data - Overview'!$G116,'Data - Overview'!$G$115:$G$119)</f>
        <v>3</v>
      </c>
      <c r="I116" s="70">
        <f>'Data - Overview'!$G116-100</f>
        <v>2.3814262201229326</v>
      </c>
      <c r="J116" s="1" t="str">
        <f>"" &amp;TEXT('Data - Overview'!$B116,"0")&amp;" "</f>
        <v xml:space="preserve">Couple with children </v>
      </c>
      <c r="K116" s="1" t="str">
        <f>"Index: "&amp;TEXT('Data - Overview'!$G116,"0")&amp;""</f>
        <v>Index: 102</v>
      </c>
      <c r="L116" s="1" t="str">
        <f>'Data - Overview'!$J116&amp;CHAR(10)&amp;'Data - Overview'!$K116</f>
        <v>Couple with children 
Index: 102</v>
      </c>
      <c r="M116" s="1">
        <v>2</v>
      </c>
    </row>
    <row r="117" spans="1:13">
      <c r="A117" s="56" t="s">
        <v>161</v>
      </c>
      <c r="B117" s="72" t="str">
        <f>INDEX('Data - Knowledge'!$D:$D,MATCH('Data - Overview'!$A117,'Data - Knowledge'!$A:$A,0))</f>
        <v>Single parent</v>
      </c>
      <c r="C117" s="72" t="s">
        <v>162</v>
      </c>
      <c r="D117" s="84">
        <f>INDEX('Data - Knowledge'!$E:$E,MATCH('Data - Overview'!$A117,'Data - Knowledge'!$A:$A,0))</f>
        <v>3.1264516129032249E-2</v>
      </c>
      <c r="E117" s="85">
        <f>RANK('Data - Overview'!$D117,'Data - Overview'!$D$115:$D$119)</f>
        <v>5</v>
      </c>
      <c r="F117" s="84">
        <f>INDEX('Data - Knowledge'!$G:$G,MATCH('Data - Overview'!$A117,'Data - Knowledge'!$A:$A,0))</f>
        <v>3.043571225294606E-2</v>
      </c>
      <c r="G117" s="75">
        <f>INDEX('Data - Knowledge'!$J:$J,MATCH('Data - Overview'!$A117,'Data - Knowledge'!$A:$A,0))</f>
        <v>102.72312955648333</v>
      </c>
      <c r="H117" s="75">
        <f>RANK('Data - Overview'!$G117,'Data - Overview'!$G$115:$G$119)</f>
        <v>2</v>
      </c>
      <c r="I117" s="75">
        <f>'Data - Overview'!$G117-100</f>
        <v>2.7231295564833289</v>
      </c>
      <c r="J117" s="72" t="str">
        <f>"" &amp;TEXT('Data - Overview'!$B117,"0")&amp;" "</f>
        <v xml:space="preserve">Single parent </v>
      </c>
      <c r="K117" s="72" t="str">
        <f>"Index: "&amp;TEXT('Data - Overview'!$G117,"0")&amp;""</f>
        <v>Index: 103</v>
      </c>
      <c r="L117" s="72" t="str">
        <f>'Data - Overview'!$J117&amp;CHAR(10)&amp;'Data - Overview'!$K117</f>
        <v>Single parent 
Index: 103</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0.17795483870967738</v>
      </c>
      <c r="E118" s="69">
        <f>RANK('Data - Overview'!$D118,'Data - Overview'!$D$115:$D$119)</f>
        <v>4</v>
      </c>
      <c r="F118" s="68">
        <f>INDEX('Data - Knowledge'!$G:$G,MATCH('Data - Overview'!$A118,'Data - Knowledge'!$A:$A,0))</f>
        <v>0.16054127681076091</v>
      </c>
      <c r="G118" s="70">
        <f>INDEX('Data - Knowledge'!$J:$J,MATCH('Data - Overview'!$A118,'Data - Knowledge'!$A:$A,0))</f>
        <v>110.84678174040114</v>
      </c>
      <c r="H118" s="70">
        <f>RANK('Data - Overview'!$G118,'Data - Overview'!$G$115:$G$119)</f>
        <v>1</v>
      </c>
      <c r="I118" s="70">
        <f>'Data - Overview'!$G118-100</f>
        <v>10.846781740401141</v>
      </c>
      <c r="J118" s="1" t="str">
        <f>"" &amp;TEXT('Data - Overview'!$B118,"0")&amp;" "</f>
        <v xml:space="preserve">Single person, no children </v>
      </c>
      <c r="K118" s="1" t="str">
        <f>"Index: "&amp;TEXT('Data - Overview'!$G118,"0")&amp;""</f>
        <v>Index: 111</v>
      </c>
      <c r="L118" s="1" t="str">
        <f>'Data - Overview'!$J118&amp;CHAR(10)&amp;'Data - Overview'!$K118</f>
        <v>Single person, no children 
Index: 111</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0.31487419354838714</v>
      </c>
      <c r="E119" s="89">
        <f>RANK('Data - Overview'!$D119,'Data - Overview'!$D$115:$D$119)</f>
        <v>1</v>
      </c>
      <c r="F119" s="88">
        <f>INDEX('Data - Knowledge'!$G:$G,MATCH('Data - Overview'!$A119,'Data - Knowledge'!$A:$A,0))</f>
        <v>0.31733822940079798</v>
      </c>
      <c r="G119" s="80">
        <f>INDEX('Data - Knowledge'!$J:$J,MATCH('Data - Overview'!$A119,'Data - Knowledge'!$A:$A,0))</f>
        <v>99.223530093722573</v>
      </c>
      <c r="H119" s="80">
        <f>RANK('Data - Overview'!$G119,'Data - Overview'!$G$115:$G$119)</f>
        <v>4</v>
      </c>
      <c r="I119" s="80">
        <f>'Data - Overview'!$G119-100</f>
        <v>-0.77646990627742696</v>
      </c>
      <c r="J119" s="57" t="str">
        <f>"" &amp;TEXT('Data - Overview'!$B119,"0")&amp;" "</f>
        <v xml:space="preserve">Other: two or more adults, may include a couple, may have children </v>
      </c>
      <c r="K119" s="57" t="str">
        <f>"Index: "&amp;TEXT('Data - Overview'!$G119,"0")&amp;""</f>
        <v>Index: 99</v>
      </c>
      <c r="L119" s="57" t="str">
        <f>'Data - Overview'!$J119&amp;CHAR(10)&amp;'Data - Overview'!$K119</f>
        <v>Other: two or more adults, may include a couple, may have children 
Index: 99</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Single person - no children</v>
      </c>
      <c r="B122" s="118">
        <f>INDEX('Data - Overview'!$I$115:$I$119,MATCH(1,'Data - Overview'!$H$115:$H$119,0))</f>
        <v>10.846781740401141</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0.72200322580645149</v>
      </c>
      <c r="E128" s="63">
        <f>RANK('Data - Overview'!$D128,'Data - Overview'!$D$128:$D$131)</f>
        <v>1</v>
      </c>
      <c r="F128" s="62">
        <f>INDEX('Data - Knowledge'!$G:$G,MATCH('Data - Overview'!$A128,'Data - Knowledge'!$A:$A,0))</f>
        <v>0.72502948385110844</v>
      </c>
      <c r="G128" s="64">
        <f>INDEX('Data - Knowledge'!$J:$J,MATCH('Data - Overview'!$A128,'Data - Knowledge'!$A:$A,0))</f>
        <v>99.582602071769216</v>
      </c>
      <c r="H128" s="64">
        <f>RANK('Data - Overview'!$G128,'Data - Overview'!$G$128:$G$131)</f>
        <v>3</v>
      </c>
      <c r="I128" s="64">
        <f>'Data - Overview'!$G128 - 100</f>
        <v>-0.41739792823078403</v>
      </c>
      <c r="J128" s="61" t="str">
        <f>"" &amp;TEXT('Data - Overview'!$C128,"0")&amp;" "</f>
        <v xml:space="preserve">0 </v>
      </c>
      <c r="K128" s="61" t="str">
        <f>"Index: "&amp;TEXT('Data - Overview'!$G128,"0")&amp;""</f>
        <v>Index: 100</v>
      </c>
      <c r="L128" s="61" t="str">
        <f>'Data - Overview'!$J128&amp;CHAR(10)&amp;'Data - Overview'!$K128</f>
        <v>0 
Index: 100</v>
      </c>
      <c r="M128" s="61">
        <v>1</v>
      </c>
    </row>
    <row r="129" spans="1:13">
      <c r="A129" s="86" t="s">
        <v>170</v>
      </c>
      <c r="B129" s="1" t="str">
        <f>INDEX('Data - Knowledge'!$D:$D,MATCH('Data - Overview'!$A129,'Data - Knowledge'!$A:$A,0))</f>
        <v>Children at home : 1</v>
      </c>
      <c r="C129" s="1">
        <v>1</v>
      </c>
      <c r="D129" s="68">
        <f>INDEX('Data - Knowledge'!$E:$E,MATCH('Data - Overview'!$A129,'Data - Knowledge'!$A:$A,0))</f>
        <v>0.13009354838709677</v>
      </c>
      <c r="E129" s="69">
        <f>RANK('Data - Overview'!$D129,'Data - Overview'!$D$128:$D$131)</f>
        <v>2</v>
      </c>
      <c r="F129" s="68">
        <f>INDEX('Data - Knowledge'!$G:$G,MATCH('Data - Overview'!$A129,'Data - Knowledge'!$A:$A,0))</f>
        <v>0.12684393857555221</v>
      </c>
      <c r="G129" s="70">
        <f>INDEX('Data - Knowledge'!$J:$J,MATCH('Data - Overview'!$A129,'Data - Knowledge'!$A:$A,0))</f>
        <v>102.5618960180813</v>
      </c>
      <c r="H129" s="70">
        <f>RANK('Data - Overview'!$G129,'Data - Overview'!$G$128:$G$131)</f>
        <v>1</v>
      </c>
      <c r="I129" s="70">
        <f>'Data - Overview'!$G129 - 100</f>
        <v>2.5618960180812991</v>
      </c>
      <c r="J129" s="1" t="str">
        <f>"" &amp;TEXT('Data - Overview'!$C129,"0")&amp;" "</f>
        <v xml:space="preserve">1 </v>
      </c>
      <c r="K129" s="1" t="str">
        <f>"Index: "&amp;TEXT('Data - Overview'!$G129,"0")&amp;""</f>
        <v>Index: 103</v>
      </c>
      <c r="L129" s="1" t="str">
        <f>'Data - Overview'!$J129&amp;CHAR(10)&amp;'Data - Overview'!$K129</f>
        <v>1 
Index: 103</v>
      </c>
      <c r="M129" s="1">
        <v>2</v>
      </c>
    </row>
    <row r="130" spans="1:13">
      <c r="A130" s="56" t="s">
        <v>171</v>
      </c>
      <c r="B130" s="72" t="str">
        <f>INDEX('Data - Knowledge'!$D:$D,MATCH('Data - Overview'!$A130,'Data - Knowledge'!$A:$A,0))</f>
        <v>Children at home : 2</v>
      </c>
      <c r="C130" s="72">
        <v>2</v>
      </c>
      <c r="D130" s="84">
        <f>INDEX('Data - Knowledge'!$E:$E,MATCH('Data - Overview'!$A130,'Data - Knowledge'!$A:$A,0))</f>
        <v>0.10829032258064517</v>
      </c>
      <c r="E130" s="85">
        <f>RANK('Data - Overview'!$D130,'Data - Overview'!$D$128:$D$131)</f>
        <v>3</v>
      </c>
      <c r="F130" s="84">
        <f>INDEX('Data - Knowledge'!$G:$G,MATCH('Data - Overview'!$A130,'Data - Knowledge'!$A:$A,0))</f>
        <v>0.10787175846067174</v>
      </c>
      <c r="G130" s="75">
        <f>INDEX('Data - Knowledge'!$J:$J,MATCH('Data - Overview'!$A130,'Data - Knowledge'!$A:$A,0))</f>
        <v>100.38802011383363</v>
      </c>
      <c r="H130" s="75">
        <f>RANK('Data - Overview'!$G130,'Data - Overview'!$G$128:$G$131)</f>
        <v>2</v>
      </c>
      <c r="I130" s="75">
        <f>'Data - Overview'!$G130 - 100</f>
        <v>0.38802011383363322</v>
      </c>
      <c r="J130" s="72" t="str">
        <f>"" &amp;TEXT('Data - Overview'!$C130,"0")&amp;" "</f>
        <v xml:space="preserve">2 </v>
      </c>
      <c r="K130" s="72" t="str">
        <f>"Index: "&amp;TEXT('Data - Overview'!$G130,"0")&amp;""</f>
        <v>Index: 100</v>
      </c>
      <c r="L130" s="72" t="str">
        <f>'Data - Overview'!$J130&amp;CHAR(10)&amp;'Data - Overview'!$K130</f>
        <v>2 
Index: 100</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3.9912903225806463E-2</v>
      </c>
      <c r="E131" s="115">
        <f>RANK('Data - Overview'!$D131,'Data - Overview'!$D$128:$D$131)</f>
        <v>4</v>
      </c>
      <c r="F131" s="111">
        <f>INDEX('Data - Knowledge'!$G:$G,MATCH('Data - Overview'!$A131,'Data - Knowledge'!$A:$A,0))</f>
        <v>4.0459208149658213E-2</v>
      </c>
      <c r="G131" s="112">
        <f>INDEX('Data - Knowledge'!$J:$J,MATCH('Data - Overview'!$A131,'Data - Knowledge'!$A:$A,0))</f>
        <v>98.649738962188849</v>
      </c>
      <c r="H131" s="112">
        <f>RANK('Data - Overview'!$G131,'Data - Overview'!$G$128:$G$131)</f>
        <v>4</v>
      </c>
      <c r="I131" s="112">
        <f>'Data - Overview'!$G131 - 100</f>
        <v>-1.3502610378111513</v>
      </c>
      <c r="J131" s="108" t="str">
        <f>"" &amp;TEXT('Data - Overview'!$C131,"0")&amp;" "</f>
        <v xml:space="preserve">3+ </v>
      </c>
      <c r="K131" s="108" t="str">
        <f>"Index: "&amp;TEXT('Data - Overview'!$G131,"0")&amp;""</f>
        <v>Index: 99</v>
      </c>
      <c r="L131" s="108" t="str">
        <f>'Data - Overview'!$J131&amp;CHAR(10)&amp;'Data - Overview'!$K131</f>
        <v>3+ 
Index: 99</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0.19769677419354836</v>
      </c>
      <c r="E137" s="63">
        <f>RANK('Data - Overview'!$D137,'Data - Overview'!$D$137:$D$140)</f>
        <v>3</v>
      </c>
      <c r="F137" s="62">
        <f>INDEX('Data - Knowledge'!$G:$G,MATCH('Data - Overview'!$A137,'Data - Knowledge'!$A:$A,0))</f>
        <v>0.18364006353852674</v>
      </c>
      <c r="G137" s="64">
        <f>INDEX('Data - Knowledge'!$J:$J,MATCH('Data - Overview'!$A137,'Data - Knowledge'!$A:$A,0))</f>
        <v>107.65449019356966</v>
      </c>
      <c r="H137" s="64">
        <f>RANK('Data - Overview'!$G137,'Data - Overview'!$G$137:$G$140)</f>
        <v>1</v>
      </c>
      <c r="I137" s="61">
        <v>1</v>
      </c>
      <c r="J137" s="61" t="str">
        <f>"" &amp;TEXT('Data - Overview'!$C137,"0")&amp;" "</f>
        <v xml:space="preserve">1 person </v>
      </c>
      <c r="K137" s="61" t="str">
        <f>"Index: "&amp;TEXT('Data - Overview'!$G137,"0")&amp;""</f>
        <v>Index: 108</v>
      </c>
      <c r="L137" s="61" t="str">
        <f>'Data - Overview'!$J137&amp;CHAR(10)&amp;'Data - Overview'!$K137</f>
        <v>1 person 
Index: 108</v>
      </c>
    </row>
    <row r="138" spans="1:13">
      <c r="A138" s="1" t="s">
        <v>177</v>
      </c>
      <c r="B138" s="1" t="str">
        <f>INDEX('Data - Knowledge'!$D:$D,MATCH('Data - Overview'!$A138,'Data - Knowledge'!$A:$A,0))</f>
        <v>Household size : 2 persons</v>
      </c>
      <c r="C138" s="1" t="s">
        <v>178</v>
      </c>
      <c r="D138" s="68">
        <f>INDEX('Data - Knowledge'!$E:$E,MATCH('Data - Overview'!$A138,'Data - Knowledge'!$A:$A,0))</f>
        <v>0.37374193548387097</v>
      </c>
      <c r="E138" s="69">
        <f>RANK('Data - Overview'!$D138,'Data - Overview'!$D$137:$D$140)</f>
        <v>1</v>
      </c>
      <c r="F138" s="68">
        <f>INDEX('Data - Knowledge'!$G:$G,MATCH('Data - Overview'!$A138,'Data - Knowledge'!$A:$A,0))</f>
        <v>0.38787418326276724</v>
      </c>
      <c r="G138" s="70">
        <f>INDEX('Data - Knowledge'!$J:$J,MATCH('Data - Overview'!$A138,'Data - Knowledge'!$A:$A,0))</f>
        <v>96.356486616351489</v>
      </c>
      <c r="H138" s="70">
        <f>RANK('Data - Overview'!$G138,'Data - Overview'!$G$137:$G$140)</f>
        <v>4</v>
      </c>
      <c r="I138" s="1">
        <v>2</v>
      </c>
      <c r="J138" s="1" t="str">
        <f>"" &amp;TEXT('Data - Overview'!$C138,"0")&amp;" "</f>
        <v xml:space="preserve">2 people </v>
      </c>
      <c r="K138" s="1" t="str">
        <f>"Index: "&amp;TEXT('Data - Overview'!$G138,"0")&amp;""</f>
        <v>Index: 96</v>
      </c>
      <c r="L138" s="1" t="str">
        <f>'Data - Overview'!$J138&amp;CHAR(10)&amp;'Data - Overview'!$K138</f>
        <v>2 people 
Index: 96</v>
      </c>
    </row>
    <row r="139" spans="1:13">
      <c r="A139" s="72" t="s">
        <v>179</v>
      </c>
      <c r="B139" s="72" t="str">
        <f>INDEX('Data - Knowledge'!$D:$D,MATCH('Data - Overview'!$A139,'Data - Knowledge'!$A:$A,0))</f>
        <v>Household size : 3-4 persons</v>
      </c>
      <c r="C139" s="72" t="s">
        <v>180</v>
      </c>
      <c r="D139" s="84">
        <f>INDEX('Data - Knowledge'!$E:$E,MATCH('Data - Overview'!$A139,'Data - Knowledge'!$A:$A,0))</f>
        <v>0.34509999999999996</v>
      </c>
      <c r="E139" s="85">
        <f>RANK('Data - Overview'!$D139,'Data - Overview'!$D$137:$D$140)</f>
        <v>2</v>
      </c>
      <c r="F139" s="84">
        <f>INDEX('Data - Knowledge'!$G:$G,MATCH('Data - Overview'!$A139,'Data - Knowledge'!$A:$A,0))</f>
        <v>0.3470210449590253</v>
      </c>
      <c r="G139" s="75">
        <f>INDEX('Data - Knowledge'!$J:$J,MATCH('Data - Overview'!$A139,'Data - Knowledge'!$A:$A,0))</f>
        <v>99.446418311819627</v>
      </c>
      <c r="H139" s="75">
        <f>RANK('Data - Overview'!$G139,'Data - Overview'!$G$137:$G$140)</f>
        <v>3</v>
      </c>
      <c r="I139" s="72">
        <v>3</v>
      </c>
      <c r="J139" s="72" t="str">
        <f>"" &amp;TEXT('Data - Overview'!$C139,"0")&amp;" "</f>
        <v xml:space="preserve">3-4 people </v>
      </c>
      <c r="K139" s="72" t="str">
        <f>"Index: "&amp;TEXT('Data - Overview'!$G139,"0")&amp;""</f>
        <v>Index: 99</v>
      </c>
      <c r="L139" s="72" t="str">
        <f>'Data - Overview'!$J139&amp;CHAR(10)&amp;'Data - Overview'!$K139</f>
        <v>3-4 people 
Index: 99</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8.3587096774193556E-2</v>
      </c>
      <c r="E140" s="115">
        <f>RANK('Data - Overview'!$D140,'Data - Overview'!$D$137:$D$140)</f>
        <v>4</v>
      </c>
      <c r="F140" s="111">
        <f>INDEX('Data - Knowledge'!$G:$G,MATCH('Data - Overview'!$A140,'Data - Knowledge'!$A:$A,0))</f>
        <v>8.1627077053531491E-2</v>
      </c>
      <c r="G140" s="112">
        <f>INDEX('Data - Knowledge'!$J:$J,MATCH('Data - Overview'!$A140,'Data - Knowledge'!$A:$A,0))</f>
        <v>102.40118817359669</v>
      </c>
      <c r="H140" s="112">
        <f>RANK('Data - Overview'!$G140,'Data - Overview'!$G$137:$G$140)</f>
        <v>2</v>
      </c>
      <c r="I140" s="108">
        <v>4</v>
      </c>
      <c r="J140" s="108" t="str">
        <f>"" &amp;TEXT('Data - Overview'!$C140,"0")&amp;" "</f>
        <v xml:space="preserve">5+ people </v>
      </c>
      <c r="K140" s="108" t="str">
        <f>"Index: "&amp;TEXT('Data - Overview'!$G140,"0")&amp;""</f>
        <v>Index: 102</v>
      </c>
      <c r="L140" s="108" t="str">
        <f>'Data - Overview'!$J140&amp;CHAR(10)&amp;'Data - Overview'!$K140</f>
        <v>5+ people 
Index: 102</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0.1712516129032258</v>
      </c>
      <c r="E146" s="63">
        <f>RANK('Data - Overview'!$D146,'Data - Overview'!$D$146:$D$151)</f>
        <v>3</v>
      </c>
      <c r="F146" s="62">
        <f>INDEX('Data - Knowledge'!$G:$G,MATCH('Data - Overview'!$A146,'Data - Knowledge'!$A:$A,0))</f>
        <v>0.16121802891177203</v>
      </c>
      <c r="G146" s="64">
        <f>INDEX('Data - Knowledge'!$J:$J,MATCH('Data - Overview'!$A146,'Data - Knowledge'!$A:$A,0))</f>
        <v>106.22361162655372</v>
      </c>
      <c r="H146" s="64">
        <f>RANK('Data - Overview'!$G146,'Data - Overview'!$G$146:$G$151)</f>
        <v>1</v>
      </c>
      <c r="I146" s="64">
        <f xml:space="preserve"> 'Data - Overview'!$G146 - 100</f>
        <v>6.2236116265537191</v>
      </c>
      <c r="J146" s="61" t="str">
        <f>"" &amp;TEXT('Data - Overview'!$C146,"0")&amp;" "</f>
        <v xml:space="preserve">&lt;20k </v>
      </c>
      <c r="K146" s="61" t="str">
        <f>"Index: "&amp;TEXT('Data - Overview'!$G146,"0")&amp;""</f>
        <v>Index: 106</v>
      </c>
      <c r="L146" s="61" t="str">
        <f>'Data - Overview'!$J146&amp;CHAR(10)&amp;'Data - Overview'!$K146</f>
        <v>&lt;20k 
Index: 106</v>
      </c>
      <c r="M146" s="61">
        <v>1</v>
      </c>
    </row>
    <row r="147" spans="1:13">
      <c r="A147" s="86" t="s">
        <v>186</v>
      </c>
      <c r="B147" s="1" t="str">
        <f>INDEX('Data - Knowledge'!$D:$D,MATCH('Data - Overview'!$A147,'Data - Knowledge'!$A:$A,0))</f>
        <v>£20,000-£40,000</v>
      </c>
      <c r="C147" s="1" t="s">
        <v>187</v>
      </c>
      <c r="D147" s="68">
        <f>INDEX('Data - Knowledge'!$E:$E,MATCH('Data - Overview'!$A147,'Data - Knowledge'!$A:$A,0))</f>
        <v>0.31510967741935481</v>
      </c>
      <c r="E147" s="69">
        <f>RANK('Data - Overview'!$D147,'Data - Overview'!$D$146:$D$151)</f>
        <v>1</v>
      </c>
      <c r="F147" s="68">
        <f>INDEX('Data - Knowledge'!$G:$G,MATCH('Data - Overview'!$A147,'Data - Knowledge'!$A:$A,0))</f>
        <v>0.31110931065925584</v>
      </c>
      <c r="G147" s="70">
        <f>INDEX('Data - Knowledge'!$J:$J,MATCH('Data - Overview'!$A147,'Data - Knowledge'!$A:$A,0))</f>
        <v>101.28583961425713</v>
      </c>
      <c r="H147" s="70">
        <f>RANK('Data - Overview'!$G147,'Data - Overview'!$G$146:$G$151)</f>
        <v>2</v>
      </c>
      <c r="I147" s="70">
        <f xml:space="preserve"> 'Data - Overview'!$G147 - 100</f>
        <v>1.285839614257128</v>
      </c>
      <c r="J147" s="1" t="str">
        <f>"" &amp;TEXT('Data - Overview'!$C147,"0")&amp;" "</f>
        <v xml:space="preserve">20k - 40k </v>
      </c>
      <c r="K147" s="1" t="str">
        <f>"Index: "&amp;TEXT('Data - Overview'!$G147,"0")&amp;""</f>
        <v>Index: 101</v>
      </c>
      <c r="L147" s="1" t="str">
        <f>'Data - Overview'!$J147&amp;CHAR(10)&amp;'Data - Overview'!$K147</f>
        <v>20k - 40k 
Index: 101</v>
      </c>
      <c r="M147" s="1">
        <v>2</v>
      </c>
    </row>
    <row r="148" spans="1:13">
      <c r="A148" s="56" t="s">
        <v>188</v>
      </c>
      <c r="B148" s="72" t="str">
        <f>INDEX('Data - Knowledge'!$D:$D,MATCH('Data - Overview'!$A148,'Data - Knowledge'!$A:$A,0))</f>
        <v>£40,000-£60,000</v>
      </c>
      <c r="C148" s="72" t="s">
        <v>189</v>
      </c>
      <c r="D148" s="84">
        <f>INDEX('Data - Knowledge'!$E:$E,MATCH('Data - Overview'!$A148,'Data - Knowledge'!$A:$A,0))</f>
        <v>0.21007419354838711</v>
      </c>
      <c r="E148" s="85">
        <f>RANK('Data - Overview'!$D148,'Data - Overview'!$D$146:$D$151)</f>
        <v>2</v>
      </c>
      <c r="F148" s="84">
        <f>INDEX('Data - Knowledge'!$G:$G,MATCH('Data - Overview'!$A148,'Data - Knowledge'!$A:$A,0))</f>
        <v>0.21309835113457506</v>
      </c>
      <c r="G148" s="75">
        <f>INDEX('Data - Knowledge'!$J:$J,MATCH('Data - Overview'!$A148,'Data - Knowledge'!$A:$A,0))</f>
        <v>98.580862981770252</v>
      </c>
      <c r="H148" s="75">
        <f>RANK('Data - Overview'!$G148,'Data - Overview'!$G$146:$G$151)</f>
        <v>4</v>
      </c>
      <c r="I148" s="75">
        <f xml:space="preserve"> 'Data - Overview'!$G148 - 100</f>
        <v>-1.4191370182297476</v>
      </c>
      <c r="J148" s="72" t="str">
        <f>"" &amp;TEXT('Data - Overview'!$C148,"0")&amp;" "</f>
        <v xml:space="preserve">40k - 60k </v>
      </c>
      <c r="K148" s="72" t="str">
        <f>"Index: "&amp;TEXT('Data - Overview'!$G148,"0")&amp;""</f>
        <v>Index: 99</v>
      </c>
      <c r="L148" s="72" t="str">
        <f>'Data - Overview'!$J148&amp;CHAR(10)&amp;'Data - Overview'!$K148</f>
        <v>40k - 60k 
Index: 99</v>
      </c>
      <c r="M148" s="72">
        <v>3</v>
      </c>
    </row>
    <row r="149" spans="1:13">
      <c r="A149" s="86" t="s">
        <v>190</v>
      </c>
      <c r="B149" s="1" t="str">
        <f>INDEX('Data - Knowledge'!$D:$D,MATCH('Data - Overview'!$A149,'Data - Knowledge'!$A:$A,0))</f>
        <v>£60,000-£80,000</v>
      </c>
      <c r="C149" s="1" t="s">
        <v>191</v>
      </c>
      <c r="D149" s="68">
        <f>INDEX('Data - Knowledge'!$E:$E,MATCH('Data - Overview'!$A149,'Data - Knowledge'!$A:$A,0))</f>
        <v>0.14090967741935484</v>
      </c>
      <c r="E149" s="69">
        <f>RANK('Data - Overview'!$D149,'Data - Overview'!$D$146:$D$151)</f>
        <v>4</v>
      </c>
      <c r="F149" s="68">
        <f>INDEX('Data - Knowledge'!$G:$G,MATCH('Data - Overview'!$A149,'Data - Knowledge'!$A:$A,0))</f>
        <v>0.14212792500827628</v>
      </c>
      <c r="G149" s="70">
        <f>INDEX('Data - Knowledge'!$J:$J,MATCH('Data - Overview'!$A149,'Data - Knowledge'!$A:$A,0))</f>
        <v>99.142851351097605</v>
      </c>
      <c r="H149" s="70">
        <f>RANK('Data - Overview'!$G149,'Data - Overview'!$G$146:$G$151)</f>
        <v>3</v>
      </c>
      <c r="I149" s="70">
        <f xml:space="preserve"> 'Data - Overview'!$G149 - 100</f>
        <v>-0.85714864890239539</v>
      </c>
      <c r="J149" s="1" t="str">
        <f>"" &amp;TEXT('Data - Overview'!$C149,"0")&amp;" "</f>
        <v xml:space="preserve">60k - 80k </v>
      </c>
      <c r="K149" s="1" t="str">
        <f>"Index: "&amp;TEXT('Data - Overview'!$G149,"0")&amp;""</f>
        <v>Index: 99</v>
      </c>
      <c r="L149" s="1" t="str">
        <f>'Data - Overview'!$J149&amp;CHAR(10)&amp;'Data - Overview'!$K149</f>
        <v>60k - 80k 
Index: 99</v>
      </c>
      <c r="M149" s="1">
        <v>4</v>
      </c>
    </row>
    <row r="150" spans="1:13">
      <c r="A150" s="56" t="s">
        <v>192</v>
      </c>
      <c r="B150" s="72" t="str">
        <f>INDEX('Data - Knowledge'!$D:$D,MATCH('Data - Overview'!$A150,'Data - Knowledge'!$A:$A,0))</f>
        <v>£80,000-£100,000</v>
      </c>
      <c r="C150" s="72" t="s">
        <v>193</v>
      </c>
      <c r="D150" s="84">
        <f>INDEX('Data - Knowledge'!$E:$E,MATCH('Data - Overview'!$A150,'Data - Knowledge'!$A:$A,0))</f>
        <v>7.4367741935483872E-2</v>
      </c>
      <c r="E150" s="85">
        <f>RANK('Data - Overview'!$D150,'Data - Overview'!$D$146:$D$151)</f>
        <v>6</v>
      </c>
      <c r="F150" s="84">
        <f>INDEX('Data - Knowledge'!$G:$G,MATCH('Data - Overview'!$A150,'Data - Knowledge'!$A:$A,0))</f>
        <v>7.5628836850022363E-2</v>
      </c>
      <c r="G150" s="75">
        <f>INDEX('Data - Knowledge'!$J:$J,MATCH('Data - Overview'!$A150,'Data - Knowledge'!$A:$A,0))</f>
        <v>98.332521076531506</v>
      </c>
      <c r="H150" s="75">
        <f>RANK('Data - Overview'!$G150,'Data - Overview'!$G$146:$G$151)</f>
        <v>5</v>
      </c>
      <c r="I150" s="75">
        <f xml:space="preserve"> 'Data - Overview'!$G150 - 100</f>
        <v>-1.6674789234684937</v>
      </c>
      <c r="J150" s="72" t="str">
        <f>"" &amp;TEXT('Data - Overview'!$C150,"0")&amp;" "</f>
        <v xml:space="preserve">80k - 100k </v>
      </c>
      <c r="K150" s="72" t="str">
        <f>"Index: "&amp;TEXT('Data - Overview'!$G150,"0")&amp;""</f>
        <v>Index: 98</v>
      </c>
      <c r="L150" s="72" t="str">
        <f>'Data - Overview'!$J150&amp;CHAR(10)&amp;'Data - Overview'!$K150</f>
        <v>80k - 100k 
Index: 98</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8.8364516129032261E-2</v>
      </c>
      <c r="E151" s="115">
        <f>RANK('Data - Overview'!$D151,'Data - Overview'!$D$146:$D$151)</f>
        <v>5</v>
      </c>
      <c r="F151" s="111">
        <f>INDEX('Data - Knowledge'!$G:$G,MATCH('Data - Overview'!$A151,'Data - Knowledge'!$A:$A,0))</f>
        <v>9.6759790682952054E-2</v>
      </c>
      <c r="G151" s="112">
        <f>INDEX('Data - Knowledge'!$J:$J,MATCH('Data - Overview'!$A151,'Data - Knowledge'!$A:$A,0))</f>
        <v>91.323591654483664</v>
      </c>
      <c r="H151" s="112">
        <f>RANK('Data - Overview'!$G151,'Data - Overview'!$G$146:$G$151)</f>
        <v>6</v>
      </c>
      <c r="I151" s="112">
        <f xml:space="preserve"> 'Data - Overview'!$G151 - 100</f>
        <v>-8.6764083455163359</v>
      </c>
      <c r="J151" s="108" t="str">
        <f>"" &amp;TEXT('Data - Overview'!$C151,"0")&amp;" "</f>
        <v xml:space="preserve">100k+ </v>
      </c>
      <c r="K151" s="108" t="str">
        <f>"Index: "&amp;TEXT('Data - Overview'!$G151,"0")&amp;""</f>
        <v>Index: 91</v>
      </c>
      <c r="L151" s="108" t="str">
        <f>'Data - Overview'!$J151&amp;CHAR(10)&amp;'Data - Overview'!$K151</f>
        <v>100k+ 
Index: 91</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0.31510967741935481</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67EFE-3CCD-491C-A86E-D51DF50B1EEE}">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310</v>
      </c>
      <c r="K2" s="123">
        <f>'Input Sheet'!B8</f>
        <v>7</v>
      </c>
      <c r="L2" s="123">
        <f>'Input Sheet'!B9</f>
        <v>16</v>
      </c>
      <c r="M2" s="123">
        <f>'Input Sheet'!B10</f>
        <v>15</v>
      </c>
      <c r="N2" s="123">
        <f>'Input Sheet'!B11</f>
        <v>12</v>
      </c>
      <c r="O2" s="123">
        <f>'Input Sheet'!B12</f>
        <v>1</v>
      </c>
      <c r="P2" s="123">
        <f>'Input Sheet'!B13</f>
        <v>0</v>
      </c>
      <c r="Q2" s="123">
        <f>'Input Sheet'!B14</f>
        <v>2</v>
      </c>
      <c r="R2" s="123">
        <f>'Input Sheet'!B15</f>
        <v>0</v>
      </c>
      <c r="S2" s="123">
        <f>'Input Sheet'!B16</f>
        <v>27</v>
      </c>
      <c r="T2" s="123">
        <f>'Input Sheet'!B17</f>
        <v>5</v>
      </c>
      <c r="U2" s="123">
        <f>'Input Sheet'!B18</f>
        <v>8</v>
      </c>
      <c r="V2" s="123">
        <f>'Input Sheet'!B19</f>
        <v>6</v>
      </c>
      <c r="W2" s="123">
        <f>'Input Sheet'!B20</f>
        <v>22</v>
      </c>
      <c r="X2" s="123">
        <f>'Input Sheet'!B21</f>
        <v>8</v>
      </c>
      <c r="Y2" s="123">
        <f>'Input Sheet'!B22</f>
        <v>19</v>
      </c>
      <c r="Z2" s="123">
        <f>'Input Sheet'!B23</f>
        <v>12</v>
      </c>
      <c r="AA2" s="123">
        <f>'Input Sheet'!B24</f>
        <v>9</v>
      </c>
      <c r="AB2" s="123">
        <f>'Input Sheet'!B25</f>
        <v>0</v>
      </c>
      <c r="AC2" s="123">
        <f>'Input Sheet'!B26</f>
        <v>9</v>
      </c>
      <c r="AD2" s="123">
        <f>'Input Sheet'!B27</f>
        <v>44</v>
      </c>
      <c r="AE2" s="123">
        <f>'Input Sheet'!B28</f>
        <v>6</v>
      </c>
      <c r="AF2" s="123">
        <f>'Input Sheet'!B29</f>
        <v>7</v>
      </c>
      <c r="AG2" s="123">
        <f>'Input Sheet'!B30</f>
        <v>34</v>
      </c>
      <c r="AH2" s="123">
        <f>'Input Sheet'!B31</f>
        <v>2</v>
      </c>
      <c r="AI2" s="123">
        <f>'Input Sheet'!B32</f>
        <v>39</v>
      </c>
      <c r="AJ2" s="123">
        <f>'Input Sheet'!B32</f>
        <v>39</v>
      </c>
      <c r="AK2" s="123">
        <f>'Input Sheet'!B32</f>
        <v>39</v>
      </c>
      <c r="AL2" s="123">
        <f>'Input Sheet'!B32</f>
        <v>39</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2.2580645161290321E-2</v>
      </c>
      <c r="L4" s="126">
        <f t="shared" si="0"/>
        <v>5.1612903225806452E-2</v>
      </c>
      <c r="M4" s="126">
        <f t="shared" si="0"/>
        <v>4.8387096774193547E-2</v>
      </c>
      <c r="N4" s="126">
        <f t="shared" si="0"/>
        <v>3.870967741935484E-2</v>
      </c>
      <c r="O4" s="126">
        <f t="shared" si="0"/>
        <v>3.2258064516129032E-3</v>
      </c>
      <c r="P4" s="126">
        <f t="shared" si="0"/>
        <v>0</v>
      </c>
      <c r="Q4" s="126">
        <f t="shared" si="0"/>
        <v>6.4516129032258064E-3</v>
      </c>
      <c r="R4" s="126">
        <f t="shared" si="0"/>
        <v>0</v>
      </c>
      <c r="S4" s="126">
        <f t="shared" si="0"/>
        <v>8.7096774193548387E-2</v>
      </c>
      <c r="T4" s="126">
        <f t="shared" si="0"/>
        <v>1.6129032258064516E-2</v>
      </c>
      <c r="U4" s="126">
        <f t="shared" si="0"/>
        <v>2.5806451612903226E-2</v>
      </c>
      <c r="V4" s="126">
        <f t="shared" si="0"/>
        <v>1.935483870967742E-2</v>
      </c>
      <c r="W4" s="126">
        <f t="shared" si="0"/>
        <v>7.0967741935483872E-2</v>
      </c>
      <c r="X4" s="126">
        <f t="shared" si="0"/>
        <v>2.5806451612903226E-2</v>
      </c>
      <c r="Y4" s="126">
        <f t="shared" si="0"/>
        <v>6.1290322580645158E-2</v>
      </c>
      <c r="Z4" s="126">
        <f t="shared" si="0"/>
        <v>3.870967741935484E-2</v>
      </c>
      <c r="AA4" s="126">
        <f t="shared" si="0"/>
        <v>2.903225806451613E-2</v>
      </c>
      <c r="AB4" s="126">
        <f t="shared" si="0"/>
        <v>0</v>
      </c>
      <c r="AC4" s="126">
        <f t="shared" si="0"/>
        <v>2.903225806451613E-2</v>
      </c>
      <c r="AD4" s="126">
        <f t="shared" si="0"/>
        <v>0.14193548387096774</v>
      </c>
      <c r="AE4" s="126">
        <f t="shared" si="0"/>
        <v>1.935483870967742E-2</v>
      </c>
      <c r="AF4" s="126">
        <f t="shared" si="0"/>
        <v>2.2580645161290321E-2</v>
      </c>
      <c r="AG4" s="126">
        <f t="shared" si="0"/>
        <v>0.10967741935483871</v>
      </c>
      <c r="AH4" s="126">
        <f t="shared" si="0"/>
        <v>6.4516129032258064E-3</v>
      </c>
      <c r="AI4" s="126">
        <f t="shared" si="0"/>
        <v>0.12580645161290321</v>
      </c>
      <c r="AJ4" s="126">
        <f t="shared" si="0"/>
        <v>0.12580645161290321</v>
      </c>
      <c r="AK4" s="126">
        <f t="shared" si="0"/>
        <v>0.12580645161290321</v>
      </c>
      <c r="AL4" s="126">
        <f t="shared" si="0"/>
        <v>0.12580645161290321</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0.13101935483870969</v>
      </c>
      <c r="F9" s="128">
        <f t="shared" ref="F9:F72" si="2">SUMPRODUCT($K$2:$AI$2,$K9:$AI9)</f>
        <v>40.616</v>
      </c>
      <c r="G9" s="122">
        <f t="shared" ref="G9:G72" si="3">SUMPRODUCT($K$3:$AI$3,$K9:$AI9)/$J$3</f>
        <v>0.12982592244118041</v>
      </c>
      <c r="H9" s="128">
        <f t="shared" ref="H9:H72" si="4">SUMPRODUCT($K$3:$AI$3,$K9:$AI9)</f>
        <v>44706.595000000001</v>
      </c>
      <c r="I9" s="122">
        <f t="shared" ref="I9:I72" si="5">CORREL($K$4:$AI$4,$K9:$AI9)</f>
        <v>-0.28942614044899628</v>
      </c>
      <c r="J9" s="128">
        <f>$E9/$G9*100</f>
        <v>100.91925585822044</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6.8935483870967741E-3</v>
      </c>
      <c r="F10" s="128">
        <f t="shared" si="2"/>
        <v>2.137</v>
      </c>
      <c r="G10" s="122">
        <f t="shared" si="3"/>
        <v>7.0691983342916383E-3</v>
      </c>
      <c r="H10" s="128">
        <f t="shared" si="4"/>
        <v>2434.335</v>
      </c>
      <c r="I10" s="122">
        <f t="shared" si="5"/>
        <v>-0.24930119885581103</v>
      </c>
      <c r="J10" s="128">
        <f t="shared" ref="J10:J73" si="6">$E10/$G10*100</f>
        <v>97.515277703515366</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1.7532258064516131E-2</v>
      </c>
      <c r="F11" s="128">
        <f t="shared" si="2"/>
        <v>5.4350000000000005</v>
      </c>
      <c r="G11" s="122">
        <f t="shared" si="3"/>
        <v>1.8556278640252298E-2</v>
      </c>
      <c r="H11" s="128">
        <f t="shared" si="4"/>
        <v>6390.0030000000006</v>
      </c>
      <c r="I11" s="122">
        <f t="shared" si="5"/>
        <v>-0.28277704724015634</v>
      </c>
      <c r="J11" s="128">
        <f t="shared" si="6"/>
        <v>94.481541285358475</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1.9577419354838709E-2</v>
      </c>
      <c r="F12" s="128">
        <f t="shared" si="2"/>
        <v>6.069</v>
      </c>
      <c r="G12" s="122">
        <f t="shared" si="3"/>
        <v>2.0246307621719261E-2</v>
      </c>
      <c r="H12" s="128">
        <f t="shared" si="4"/>
        <v>6971.978000000001</v>
      </c>
      <c r="I12" s="122">
        <f t="shared" si="5"/>
        <v>-0.2555953704006525</v>
      </c>
      <c r="J12" s="128">
        <f t="shared" si="6"/>
        <v>96.696245659317157</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1.841935483870968E-2</v>
      </c>
      <c r="F13" s="128">
        <f t="shared" si="2"/>
        <v>5.7100000000000009</v>
      </c>
      <c r="G13" s="122">
        <f t="shared" si="3"/>
        <v>1.9254357383885378E-2</v>
      </c>
      <c r="H13" s="128">
        <f t="shared" si="4"/>
        <v>6630.3920000000007</v>
      </c>
      <c r="I13" s="122">
        <f t="shared" si="5"/>
        <v>-0.29122668649695682</v>
      </c>
      <c r="J13" s="128">
        <f t="shared" si="6"/>
        <v>95.663306084291662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1.9703225806451615E-2</v>
      </c>
      <c r="F14" s="128">
        <f t="shared" si="2"/>
        <v>6.1080000000000005</v>
      </c>
      <c r="G14" s="122">
        <f t="shared" si="3"/>
        <v>1.9234430447383249E-2</v>
      </c>
      <c r="H14" s="128">
        <f t="shared" si="4"/>
        <v>6623.5300000000007</v>
      </c>
      <c r="I14" s="122">
        <f t="shared" si="5"/>
        <v>-8.0190733074507789E-2</v>
      </c>
      <c r="J14" s="128">
        <f t="shared" si="6"/>
        <v>102.43727185138536</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5.0096774193548396E-3</v>
      </c>
      <c r="F15" s="128">
        <f t="shared" si="2"/>
        <v>1.5530000000000002</v>
      </c>
      <c r="G15" s="122">
        <f t="shared" si="3"/>
        <v>5.0529710359567661E-3</v>
      </c>
      <c r="H15" s="128">
        <f t="shared" si="4"/>
        <v>1740.0309999999999</v>
      </c>
      <c r="I15" s="122">
        <f t="shared" si="5"/>
        <v>-0.15041082796618152</v>
      </c>
      <c r="J15" s="128">
        <f t="shared" si="6"/>
        <v>99.143204734524488</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3.9174193548387103E-2</v>
      </c>
      <c r="F16" s="128">
        <f t="shared" si="2"/>
        <v>12.144000000000002</v>
      </c>
      <c r="G16" s="122">
        <f t="shared" si="3"/>
        <v>3.8942423292039098E-2</v>
      </c>
      <c r="H16" s="128">
        <f t="shared" si="4"/>
        <v>13410.135</v>
      </c>
      <c r="I16" s="122">
        <f t="shared" si="5"/>
        <v>3.3844974325921554E-2</v>
      </c>
      <c r="J16" s="128">
        <f t="shared" si="6"/>
        <v>100.59516136068345</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9.1354838709677422E-3</v>
      </c>
      <c r="F17" s="128">
        <f t="shared" si="2"/>
        <v>2.8319999999999999</v>
      </c>
      <c r="G17" s="122">
        <f t="shared" si="3"/>
        <v>8.80491523356507E-3</v>
      </c>
      <c r="H17" s="128">
        <f t="shared" si="4"/>
        <v>3032.0430000000001</v>
      </c>
      <c r="I17" s="122">
        <f t="shared" si="5"/>
        <v>-0.14901034642326652</v>
      </c>
      <c r="J17" s="128">
        <f t="shared" si="6"/>
        <v>103.75436479095809</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1.4719354838709677E-2</v>
      </c>
      <c r="F18" s="128">
        <f t="shared" si="2"/>
        <v>4.5629999999999997</v>
      </c>
      <c r="G18" s="122">
        <f t="shared" si="3"/>
        <v>1.434271020275411E-2</v>
      </c>
      <c r="H18" s="128">
        <f t="shared" si="4"/>
        <v>4939.027</v>
      </c>
      <c r="I18" s="122">
        <f t="shared" si="5"/>
        <v>-0.29470237529242066</v>
      </c>
      <c r="J18" s="128">
        <f t="shared" si="6"/>
        <v>102.62603532129681</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1.1209677419354839E-2</v>
      </c>
      <c r="F19" s="128">
        <f t="shared" si="2"/>
        <v>3.4750000000000001</v>
      </c>
      <c r="G19" s="122">
        <f t="shared" si="3"/>
        <v>1.0960927290784593E-2</v>
      </c>
      <c r="H19" s="128">
        <f t="shared" si="4"/>
        <v>3774.4830000000006</v>
      </c>
      <c r="I19" s="122">
        <f t="shared" si="5"/>
        <v>-0.15204494237689614</v>
      </c>
      <c r="J19" s="128">
        <f t="shared" si="6"/>
        <v>102.26942595248654</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0.17152258064516129</v>
      </c>
      <c r="F20" s="128">
        <f t="shared" si="2"/>
        <v>53.172000000000004</v>
      </c>
      <c r="G20" s="122">
        <f t="shared" si="3"/>
        <v>0.17472912782627387</v>
      </c>
      <c r="H20" s="128">
        <f t="shared" si="4"/>
        <v>60169.373000000014</v>
      </c>
      <c r="I20" s="122">
        <f t="shared" si="5"/>
        <v>-7.0140618754262835E-2</v>
      </c>
      <c r="J20" s="128">
        <f t="shared" si="6"/>
        <v>98.164846799727229</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3.0258064516129036E-3</v>
      </c>
      <c r="F21" s="128">
        <f t="shared" si="2"/>
        <v>0.93800000000000017</v>
      </c>
      <c r="G21" s="122">
        <f t="shared" si="3"/>
        <v>3.046129318906487E-3</v>
      </c>
      <c r="H21" s="128">
        <f t="shared" si="4"/>
        <v>1048.9590000000001</v>
      </c>
      <c r="I21" s="122">
        <f t="shared" si="5"/>
        <v>-0.20624693772265781</v>
      </c>
      <c r="J21" s="128">
        <f t="shared" si="6"/>
        <v>99.332829792634044</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2.6841935483870968E-2</v>
      </c>
      <c r="F22" s="128">
        <f t="shared" si="2"/>
        <v>8.3209999999999997</v>
      </c>
      <c r="G22" s="122">
        <f t="shared" si="3"/>
        <v>2.6724092368988091E-2</v>
      </c>
      <c r="H22" s="128">
        <f t="shared" si="4"/>
        <v>9202.6550000000007</v>
      </c>
      <c r="I22" s="122">
        <f t="shared" si="5"/>
        <v>-0.20067712146827121</v>
      </c>
      <c r="J22" s="128">
        <f t="shared" si="6"/>
        <v>100.44096208490743</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8.9229032258064514E-2</v>
      </c>
      <c r="F23" s="128">
        <f t="shared" si="2"/>
        <v>27.660999999999998</v>
      </c>
      <c r="G23" s="122">
        <f t="shared" si="3"/>
        <v>8.9439841676394932E-2</v>
      </c>
      <c r="H23" s="128">
        <f t="shared" si="4"/>
        <v>30799.325000000004</v>
      </c>
      <c r="I23" s="122">
        <f t="shared" si="5"/>
        <v>-5.3152945419375333E-2</v>
      </c>
      <c r="J23" s="128">
        <f t="shared" si="6"/>
        <v>99.764300322564125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2.4245161290322583E-2</v>
      </c>
      <c r="F24" s="128">
        <f t="shared" si="2"/>
        <v>7.5160000000000009</v>
      </c>
      <c r="G24" s="122">
        <f t="shared" si="3"/>
        <v>2.4920193519534912E-2</v>
      </c>
      <c r="H24" s="128">
        <f t="shared" si="4"/>
        <v>8581.4680000000026</v>
      </c>
      <c r="I24" s="122">
        <f t="shared" si="5"/>
        <v>-0.14154064818369871</v>
      </c>
      <c r="J24" s="128">
        <f t="shared" si="6"/>
        <v>97.291223967891057</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1.0767741935483872E-2</v>
      </c>
      <c r="F25" s="128">
        <f t="shared" si="2"/>
        <v>3.3380000000000001</v>
      </c>
      <c r="G25" s="122">
        <f t="shared" si="3"/>
        <v>1.0892370730460744E-2</v>
      </c>
      <c r="H25" s="128">
        <f t="shared" si="4"/>
        <v>3750.8750000000009</v>
      </c>
      <c r="I25" s="122">
        <f t="shared" si="5"/>
        <v>0.14572487059293357</v>
      </c>
      <c r="J25" s="128">
        <f t="shared" si="6"/>
        <v>98.855815707517692</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5.1161290322580648E-3</v>
      </c>
      <c r="F26" s="128">
        <f t="shared" si="2"/>
        <v>1.5860000000000001</v>
      </c>
      <c r="G26" s="122">
        <f t="shared" si="3"/>
        <v>5.0388868561206659E-3</v>
      </c>
      <c r="H26" s="128">
        <f t="shared" si="4"/>
        <v>1735.1810000000003</v>
      </c>
      <c r="I26" s="122">
        <f t="shared" si="5"/>
        <v>0.37156503530031293</v>
      </c>
      <c r="J26" s="128">
        <f t="shared" si="6"/>
        <v>101.53292142377784</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1.0451612903225806E-3</v>
      </c>
      <c r="F27" s="128">
        <f t="shared" si="2"/>
        <v>0.32400000000000001</v>
      </c>
      <c r="G27" s="122">
        <f t="shared" si="3"/>
        <v>1.0219945521811604E-3</v>
      </c>
      <c r="H27" s="128">
        <f t="shared" si="4"/>
        <v>351.93200000000002</v>
      </c>
      <c r="I27" s="122">
        <f t="shared" si="5"/>
        <v>-9.1779414350400462E-2</v>
      </c>
      <c r="J27" s="128">
        <f t="shared" si="6"/>
        <v>102.26681620679653</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1.1270967741935487E-2</v>
      </c>
      <c r="F28" s="128">
        <f t="shared" si="2"/>
        <v>3.4940000000000007</v>
      </c>
      <c r="G28" s="122">
        <f t="shared" si="3"/>
        <v>1.1544662821830769E-2</v>
      </c>
      <c r="H28" s="128">
        <f t="shared" si="4"/>
        <v>3975.4969999999998</v>
      </c>
      <c r="I28" s="122">
        <f t="shared" si="5"/>
        <v>0.29487649402392696</v>
      </c>
      <c r="J28" s="128">
        <f t="shared" si="6"/>
        <v>97.629250120863389</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7.000000000000001E-3</v>
      </c>
      <c r="F29" s="128">
        <f t="shared" si="2"/>
        <v>2.1700000000000004</v>
      </c>
      <c r="G29" s="122">
        <f t="shared" si="3"/>
        <v>7.5321816249368399E-3</v>
      </c>
      <c r="H29" s="128">
        <f t="shared" si="4"/>
        <v>2593.7670000000003</v>
      </c>
      <c r="I29" s="122">
        <f t="shared" si="5"/>
        <v>0.12543657248206883</v>
      </c>
      <c r="J29" s="128">
        <f t="shared" si="6"/>
        <v>92.934561971063715</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2.2580645161290321E-5</v>
      </c>
      <c r="F30" s="128">
        <f t="shared" si="2"/>
        <v>7.0000000000000001E-3</v>
      </c>
      <c r="G30" s="122">
        <f t="shared" si="3"/>
        <v>1.0997276090580152E-5</v>
      </c>
      <c r="H30" s="128">
        <f t="shared" si="4"/>
        <v>3.7869999999999999</v>
      </c>
      <c r="I30" s="122">
        <f t="shared" si="5"/>
        <v>-9.1779414350400476E-2</v>
      </c>
      <c r="J30" s="128">
        <f t="shared" si="6"/>
        <v>205.3294377198736</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9.0967741935483858E-3</v>
      </c>
      <c r="F31" s="128">
        <f t="shared" si="2"/>
        <v>2.82</v>
      </c>
      <c r="G31" s="122">
        <f t="shared" si="3"/>
        <v>9.5585117813438338E-3</v>
      </c>
      <c r="H31" s="128">
        <f t="shared" si="4"/>
        <v>3291.55</v>
      </c>
      <c r="I31" s="122">
        <f t="shared" si="5"/>
        <v>0.17002189415267929</v>
      </c>
      <c r="J31" s="128">
        <f t="shared" si="6"/>
        <v>95.169356921266129</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1.5622580645161289E-2</v>
      </c>
      <c r="F32" s="128">
        <f t="shared" si="2"/>
        <v>4.843</v>
      </c>
      <c r="G32" s="122">
        <f t="shared" si="3"/>
        <v>1.6170046869827332E-2</v>
      </c>
      <c r="H32" s="128">
        <f t="shared" si="4"/>
        <v>5568.2849999999999</v>
      </c>
      <c r="I32" s="122">
        <f t="shared" si="5"/>
        <v>8.5985181073041553E-2</v>
      </c>
      <c r="J32" s="128">
        <f t="shared" si="6"/>
        <v>96.614318875676275</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7.9580645161290327E-3</v>
      </c>
      <c r="F33" s="128">
        <f t="shared" si="2"/>
        <v>2.4670000000000001</v>
      </c>
      <c r="G33" s="122">
        <f t="shared" si="3"/>
        <v>7.9948280568478153E-3</v>
      </c>
      <c r="H33" s="128">
        <f t="shared" si="4"/>
        <v>2753.0830000000001</v>
      </c>
      <c r="I33" s="122">
        <f t="shared" si="5"/>
        <v>-4.4190088390933642E-2</v>
      </c>
      <c r="J33" s="128">
        <f t="shared" si="6"/>
        <v>99.540158456725109</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5.8258064516129027E-2</v>
      </c>
      <c r="F34" s="128">
        <f t="shared" si="2"/>
        <v>18.059999999999999</v>
      </c>
      <c r="G34" s="122">
        <f t="shared" si="3"/>
        <v>5.8360807647854854E-2</v>
      </c>
      <c r="H34" s="128">
        <f t="shared" si="4"/>
        <v>20097.011000000002</v>
      </c>
      <c r="I34" s="122">
        <f t="shared" si="5"/>
        <v>-0.23222052142851088</v>
      </c>
      <c r="J34" s="128">
        <f t="shared" si="6"/>
        <v>99.823951833659024</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1.0612903225806452E-3</v>
      </c>
      <c r="F35" s="128">
        <f t="shared" si="2"/>
        <v>0.32900000000000001</v>
      </c>
      <c r="G35" s="122">
        <f t="shared" si="3"/>
        <v>1.0438990817695538E-3</v>
      </c>
      <c r="H35" s="128">
        <f t="shared" si="4"/>
        <v>359.47500000000002</v>
      </c>
      <c r="I35" s="122">
        <f t="shared" si="5"/>
        <v>0.11217483976160052</v>
      </c>
      <c r="J35" s="128">
        <f t="shared" si="6"/>
        <v>101.6659887066488</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1E-3</v>
      </c>
      <c r="F36" s="128">
        <f t="shared" si="2"/>
        <v>0.31</v>
      </c>
      <c r="G36" s="122">
        <f t="shared" si="3"/>
        <v>1E-3</v>
      </c>
      <c r="H36" s="128">
        <f t="shared" si="4"/>
        <v>344.358</v>
      </c>
      <c r="I36" s="122">
        <f t="shared" si="5"/>
        <v>-0.21075272924906796</v>
      </c>
      <c r="J36" s="128">
        <f t="shared" si="6"/>
        <v>100</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4.5583870967741934E-2</v>
      </c>
      <c r="F37" s="128">
        <f t="shared" si="2"/>
        <v>14.131</v>
      </c>
      <c r="G37" s="122">
        <f t="shared" si="3"/>
        <v>4.4351785060895925E-2</v>
      </c>
      <c r="H37" s="128">
        <f t="shared" si="4"/>
        <v>15272.892</v>
      </c>
      <c r="I37" s="122">
        <f t="shared" si="5"/>
        <v>-0.22432411489879409</v>
      </c>
      <c r="J37" s="128">
        <f t="shared" si="6"/>
        <v>102.77798493376157</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4.8909677419354862E-2</v>
      </c>
      <c r="F38" s="128">
        <f t="shared" si="2"/>
        <v>15.162000000000006</v>
      </c>
      <c r="G38" s="122">
        <f t="shared" si="3"/>
        <v>4.7773079179226276E-2</v>
      </c>
      <c r="H38" s="128">
        <f t="shared" si="4"/>
        <v>16451.042000000001</v>
      </c>
      <c r="I38" s="122">
        <f t="shared" si="5"/>
        <v>-0.24487448563803257</v>
      </c>
      <c r="J38" s="128">
        <f t="shared" si="6"/>
        <v>102.37916052231949</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2.8354838709677421E-3</v>
      </c>
      <c r="F39" s="128">
        <f t="shared" si="2"/>
        <v>0.87900000000000011</v>
      </c>
      <c r="G39" s="122">
        <f t="shared" si="3"/>
        <v>2.5975786826500325E-3</v>
      </c>
      <c r="H39" s="128">
        <f t="shared" si="4"/>
        <v>894.49699999999996</v>
      </c>
      <c r="I39" s="122">
        <f t="shared" si="5"/>
        <v>-0.23909419353397282</v>
      </c>
      <c r="J39" s="128">
        <f t="shared" si="6"/>
        <v>109.15872885417276</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2.9870967741935485E-3</v>
      </c>
      <c r="F40" s="128">
        <f t="shared" si="2"/>
        <v>0.92600000000000005</v>
      </c>
      <c r="G40" s="122">
        <f t="shared" si="3"/>
        <v>2.8797152962904888E-3</v>
      </c>
      <c r="H40" s="128">
        <f t="shared" si="4"/>
        <v>991.65300000000013</v>
      </c>
      <c r="I40" s="122">
        <f t="shared" si="5"/>
        <v>-0.28457842078045181</v>
      </c>
      <c r="J40" s="128">
        <f t="shared" si="6"/>
        <v>103.72889215963062</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3.1193548387096776E-3</v>
      </c>
      <c r="F41" s="128">
        <f t="shared" si="2"/>
        <v>0.96700000000000008</v>
      </c>
      <c r="G41" s="122">
        <f t="shared" si="3"/>
        <v>3.0277008229807351E-3</v>
      </c>
      <c r="H41" s="128">
        <f t="shared" si="4"/>
        <v>1042.6130000000001</v>
      </c>
      <c r="I41" s="122">
        <f t="shared" si="5"/>
        <v>0.2381093176015156</v>
      </c>
      <c r="J41" s="128">
        <f t="shared" si="6"/>
        <v>103.02718204629974</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6.3903225806451608E-3</v>
      </c>
      <c r="F42" s="128">
        <f t="shared" si="2"/>
        <v>1.9809999999999999</v>
      </c>
      <c r="G42" s="122">
        <f t="shared" si="3"/>
        <v>6.3439850388258738E-3</v>
      </c>
      <c r="H42" s="128">
        <f t="shared" si="4"/>
        <v>2184.6020000000003</v>
      </c>
      <c r="I42" s="122">
        <f t="shared" si="5"/>
        <v>-0.36993886046432645</v>
      </c>
      <c r="J42" s="128">
        <f t="shared" si="6"/>
        <v>100.73041694669354</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5.9258064516129038E-3</v>
      </c>
      <c r="F43" s="128">
        <f t="shared" si="2"/>
        <v>1.8370000000000002</v>
      </c>
      <c r="G43" s="122">
        <f t="shared" si="3"/>
        <v>5.7393962097584501E-3</v>
      </c>
      <c r="H43" s="128">
        <f t="shared" si="4"/>
        <v>1976.4070000000004</v>
      </c>
      <c r="I43" s="122">
        <f t="shared" si="5"/>
        <v>0.29255894112302944</v>
      </c>
      <c r="J43" s="128">
        <f t="shared" si="6"/>
        <v>103.24790683621924</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0.19713225806451615</v>
      </c>
      <c r="F44" s="128">
        <f t="shared" si="2"/>
        <v>61.111000000000004</v>
      </c>
      <c r="G44" s="122">
        <f t="shared" si="3"/>
        <v>0.18653765557936797</v>
      </c>
      <c r="H44" s="128">
        <f t="shared" si="4"/>
        <v>64235.733999999997</v>
      </c>
      <c r="I44" s="122">
        <f t="shared" si="5"/>
        <v>-0.28031615955557115</v>
      </c>
      <c r="J44" s="128">
        <f t="shared" si="6"/>
        <v>105.67960525302109</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0.20701290322580648</v>
      </c>
      <c r="F45" s="128">
        <f t="shared" si="2"/>
        <v>64.174000000000007</v>
      </c>
      <c r="G45" s="122">
        <f t="shared" si="3"/>
        <v>0.2151952735234843</v>
      </c>
      <c r="H45" s="128">
        <f t="shared" si="4"/>
        <v>74104.214000000007</v>
      </c>
      <c r="I45" s="122">
        <f t="shared" si="5"/>
        <v>-0.23667635262790418</v>
      </c>
      <c r="J45" s="128">
        <f t="shared" si="6"/>
        <v>96.197699808316244</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0.26613225806451613</v>
      </c>
      <c r="F46" s="128">
        <f t="shared" si="2"/>
        <v>82.500999999999991</v>
      </c>
      <c r="G46" s="122">
        <f t="shared" si="3"/>
        <v>0.27938740787204014</v>
      </c>
      <c r="H46" s="128">
        <f t="shared" si="4"/>
        <v>96209.28899999999</v>
      </c>
      <c r="I46" s="122">
        <f t="shared" si="5"/>
        <v>2.4822721943709759E-2</v>
      </c>
      <c r="J46" s="128">
        <f t="shared" si="6"/>
        <v>95.255638073139323</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0.29577419354838708</v>
      </c>
      <c r="F47" s="128">
        <f t="shared" si="2"/>
        <v>91.69</v>
      </c>
      <c r="G47" s="122">
        <f t="shared" si="3"/>
        <v>0.30211903600322926</v>
      </c>
      <c r="H47" s="128">
        <f t="shared" si="4"/>
        <v>104037.10700000002</v>
      </c>
      <c r="I47" s="122">
        <f t="shared" si="5"/>
        <v>0.26433869644358954</v>
      </c>
      <c r="J47" s="128">
        <f t="shared" si="6"/>
        <v>97.899886568294775</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0.43725161290322584</v>
      </c>
      <c r="F48" s="128">
        <f t="shared" si="2"/>
        <v>135.548</v>
      </c>
      <c r="G48" s="122">
        <f t="shared" si="3"/>
        <v>0.42035953281178312</v>
      </c>
      <c r="H48" s="128">
        <f t="shared" si="4"/>
        <v>144754.16800000001</v>
      </c>
      <c r="I48" s="122">
        <f t="shared" si="5"/>
        <v>0.38275150055640206</v>
      </c>
      <c r="J48" s="128">
        <f t="shared" si="6"/>
        <v>104.01848388650821</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3.9916129032258073E-2</v>
      </c>
      <c r="F49" s="128">
        <f t="shared" si="2"/>
        <v>12.374000000000002</v>
      </c>
      <c r="G49" s="122">
        <f t="shared" si="3"/>
        <v>3.8788836036915075E-2</v>
      </c>
      <c r="H49" s="128">
        <f t="shared" si="4"/>
        <v>13357.246000000001</v>
      </c>
      <c r="I49" s="122">
        <f t="shared" si="5"/>
        <v>-0.12804738136120122</v>
      </c>
      <c r="J49" s="128">
        <f t="shared" si="6"/>
        <v>102.90623053053245</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1.4393548387096776E-2</v>
      </c>
      <c r="F50" s="128">
        <f t="shared" si="2"/>
        <v>4.4620000000000006</v>
      </c>
      <c r="G50" s="122">
        <f t="shared" si="3"/>
        <v>1.4211495013909942E-2</v>
      </c>
      <c r="H50" s="128">
        <f t="shared" si="4"/>
        <v>4893.8419999999996</v>
      </c>
      <c r="I50" s="122">
        <f t="shared" si="5"/>
        <v>-3.1206810026142718E-2</v>
      </c>
      <c r="J50" s="128">
        <f t="shared" si="6"/>
        <v>101.28102900510217</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0.1915838709677419</v>
      </c>
      <c r="F51" s="128">
        <f t="shared" si="2"/>
        <v>59.390999999999991</v>
      </c>
      <c r="G51" s="122">
        <f t="shared" si="3"/>
        <v>0.20031148107492786</v>
      </c>
      <c r="H51" s="128">
        <f t="shared" si="4"/>
        <v>68978.861000000004</v>
      </c>
      <c r="I51" s="122">
        <f t="shared" si="5"/>
        <v>-6.3524834843475333E-2</v>
      </c>
      <c r="J51" s="128">
        <f t="shared" si="6"/>
        <v>95.642980591850673</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0.16875161290322585</v>
      </c>
      <c r="F52" s="128">
        <f t="shared" si="2"/>
        <v>52.313000000000009</v>
      </c>
      <c r="G52" s="122">
        <f t="shared" si="3"/>
        <v>0.16209498254723281</v>
      </c>
      <c r="H52" s="128">
        <f t="shared" si="4"/>
        <v>55818.703999999998</v>
      </c>
      <c r="I52" s="122">
        <f t="shared" si="5"/>
        <v>9.2207296302018335E-2</v>
      </c>
      <c r="J52" s="128">
        <f t="shared" si="6"/>
        <v>104.10662332133158</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6.6309677419354826E-2</v>
      </c>
      <c r="F53" s="128">
        <f t="shared" si="2"/>
        <v>20.555999999999997</v>
      </c>
      <c r="G53" s="122">
        <f t="shared" si="3"/>
        <v>6.8823645740769782E-2</v>
      </c>
      <c r="H53" s="128">
        <f t="shared" si="4"/>
        <v>23699.972999999998</v>
      </c>
      <c r="I53" s="122">
        <f t="shared" si="5"/>
        <v>-0.11416933443609614</v>
      </c>
      <c r="J53" s="128">
        <f t="shared" si="6"/>
        <v>96.347231689986273</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3.4464516129032265E-2</v>
      </c>
      <c r="F54" s="128">
        <f t="shared" si="2"/>
        <v>10.684000000000003</v>
      </c>
      <c r="G54" s="122">
        <f t="shared" si="3"/>
        <v>3.3393201261477885E-2</v>
      </c>
      <c r="H54" s="128">
        <f t="shared" si="4"/>
        <v>11499.216000000002</v>
      </c>
      <c r="I54" s="122">
        <f t="shared" si="5"/>
        <v>-0.31192592216968829</v>
      </c>
      <c r="J54" s="128">
        <f t="shared" si="6"/>
        <v>103.20818258532836</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0.16671290322580645</v>
      </c>
      <c r="F55" s="128">
        <f t="shared" si="2"/>
        <v>51.681000000000004</v>
      </c>
      <c r="G55" s="122">
        <f t="shared" si="3"/>
        <v>0.17084342457558702</v>
      </c>
      <c r="H55" s="128">
        <f t="shared" si="4"/>
        <v>58831.299999999996</v>
      </c>
      <c r="I55" s="122">
        <f t="shared" si="5"/>
        <v>-0.16501795331324512</v>
      </c>
      <c r="J55" s="128">
        <f t="shared" si="6"/>
        <v>97.582276660607974</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0.21550000000000002</v>
      </c>
      <c r="F56" s="128">
        <f t="shared" si="2"/>
        <v>66.805000000000007</v>
      </c>
      <c r="G56" s="122">
        <f t="shared" si="3"/>
        <v>0.21211815900893838</v>
      </c>
      <c r="H56" s="128">
        <f t="shared" si="4"/>
        <v>73044.585000000006</v>
      </c>
      <c r="I56" s="122">
        <f t="shared" si="5"/>
        <v>-0.28273427189015321</v>
      </c>
      <c r="J56" s="128">
        <f t="shared" si="6"/>
        <v>101.59431941464246</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0.26090967741935489</v>
      </c>
      <c r="F57" s="128">
        <f t="shared" si="2"/>
        <v>80.882000000000019</v>
      </c>
      <c r="G57" s="122">
        <f t="shared" si="3"/>
        <v>0.25784976100453599</v>
      </c>
      <c r="H57" s="128">
        <f t="shared" si="4"/>
        <v>88792.627999999997</v>
      </c>
      <c r="I57" s="122">
        <f t="shared" si="5"/>
        <v>-0.21782877694485817</v>
      </c>
      <c r="J57" s="128">
        <f t="shared" si="6"/>
        <v>101.18670515842172</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0.30278709677419358</v>
      </c>
      <c r="F58" s="128">
        <f t="shared" si="2"/>
        <v>93.864000000000004</v>
      </c>
      <c r="G58" s="122">
        <f t="shared" si="3"/>
        <v>0.29780462774205912</v>
      </c>
      <c r="H58" s="128">
        <f t="shared" si="4"/>
        <v>102551.406</v>
      </c>
      <c r="I58" s="122">
        <f t="shared" si="5"/>
        <v>-0.23038848957291774</v>
      </c>
      <c r="J58" s="128">
        <f t="shared" si="6"/>
        <v>101.67306635558732</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0.11593225806451615</v>
      </c>
      <c r="F59" s="128">
        <f t="shared" si="2"/>
        <v>35.939000000000007</v>
      </c>
      <c r="G59" s="122">
        <f t="shared" si="3"/>
        <v>0.11472561404120134</v>
      </c>
      <c r="H59" s="128">
        <f t="shared" si="4"/>
        <v>39506.683000000012</v>
      </c>
      <c r="I59" s="122">
        <f t="shared" si="5"/>
        <v>-0.28063381818425398</v>
      </c>
      <c r="J59" s="128">
        <f t="shared" si="6"/>
        <v>101.05176514712878</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0.10185806451612904</v>
      </c>
      <c r="F60" s="128">
        <f t="shared" si="2"/>
        <v>31.576000000000004</v>
      </c>
      <c r="G60" s="122">
        <f t="shared" si="3"/>
        <v>9.9069352243885744E-2</v>
      </c>
      <c r="H60" s="128">
        <f t="shared" si="4"/>
        <v>34115.324000000008</v>
      </c>
      <c r="I60" s="122">
        <f t="shared" si="5"/>
        <v>-0.23212015595845867</v>
      </c>
      <c r="J60" s="128">
        <f t="shared" si="6"/>
        <v>102.81490916118857</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8.7367741935483884E-2</v>
      </c>
      <c r="F61" s="128">
        <f t="shared" si="2"/>
        <v>27.084000000000003</v>
      </c>
      <c r="G61" s="122">
        <f t="shared" si="3"/>
        <v>8.4653052927476644E-2</v>
      </c>
      <c r="H61" s="128">
        <f t="shared" si="4"/>
        <v>29150.956000000002</v>
      </c>
      <c r="I61" s="122">
        <f t="shared" si="5"/>
        <v>-0.32209855156989436</v>
      </c>
      <c r="J61" s="128">
        <f t="shared" si="6"/>
        <v>103.20684123505026</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6.0099999999999987E-2</v>
      </c>
      <c r="F62" s="128">
        <f t="shared" si="2"/>
        <v>18.630999999999997</v>
      </c>
      <c r="G62" s="122">
        <f t="shared" si="3"/>
        <v>5.8125680251366316E-2</v>
      </c>
      <c r="H62" s="128">
        <f t="shared" si="4"/>
        <v>20016.043000000001</v>
      </c>
      <c r="I62" s="122">
        <f t="shared" si="5"/>
        <v>-0.31391287852979372</v>
      </c>
      <c r="J62" s="128">
        <f t="shared" si="6"/>
        <v>103.39663938571672</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0.10196129032258062</v>
      </c>
      <c r="F63" s="128">
        <f t="shared" si="2"/>
        <v>31.607999999999993</v>
      </c>
      <c r="G63" s="122">
        <f t="shared" si="3"/>
        <v>0.10038879886629613</v>
      </c>
      <c r="H63" s="128">
        <f t="shared" si="4"/>
        <v>34569.686000000002</v>
      </c>
      <c r="I63" s="122">
        <f t="shared" si="5"/>
        <v>-0.23195419834103093</v>
      </c>
      <c r="J63" s="128">
        <f t="shared" si="6"/>
        <v>101.56640130576602</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0.16473225806451613</v>
      </c>
      <c r="F64" s="128">
        <f t="shared" si="2"/>
        <v>51.067</v>
      </c>
      <c r="G64" s="122">
        <f t="shared" si="3"/>
        <v>0.16148858455444623</v>
      </c>
      <c r="H64" s="128">
        <f t="shared" si="4"/>
        <v>55609.885999999991</v>
      </c>
      <c r="I64" s="122">
        <f t="shared" si="5"/>
        <v>-0.22024004142946671</v>
      </c>
      <c r="J64" s="128">
        <f t="shared" si="6"/>
        <v>102.00860854593489</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0.23892580645161293</v>
      </c>
      <c r="F65" s="128">
        <f t="shared" si="2"/>
        <v>74.067000000000007</v>
      </c>
      <c r="G65" s="122">
        <f t="shared" si="3"/>
        <v>0.23452032187432845</v>
      </c>
      <c r="H65" s="128">
        <f t="shared" si="4"/>
        <v>80758.948999999993</v>
      </c>
      <c r="I65" s="122">
        <f t="shared" si="5"/>
        <v>-0.22429204051955764</v>
      </c>
      <c r="J65" s="128">
        <f t="shared" si="6"/>
        <v>101.87850866913155</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8.8267741935483868E-2</v>
      </c>
      <c r="F66" s="128">
        <f t="shared" si="2"/>
        <v>27.363</v>
      </c>
      <c r="G66" s="122">
        <f t="shared" si="3"/>
        <v>8.5511563547238614E-2</v>
      </c>
      <c r="H66" s="128">
        <f t="shared" si="4"/>
        <v>29446.590999999997</v>
      </c>
      <c r="I66" s="122">
        <f t="shared" si="5"/>
        <v>-0.29766851993652732</v>
      </c>
      <c r="J66" s="128">
        <f t="shared" si="6"/>
        <v>103.22316453344075</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8.4674193548387081E-2</v>
      </c>
      <c r="F67" s="128">
        <f t="shared" si="2"/>
        <v>26.248999999999995</v>
      </c>
      <c r="G67" s="122">
        <f t="shared" si="3"/>
        <v>8.3262000592406737E-2</v>
      </c>
      <c r="H67" s="128">
        <f t="shared" si="4"/>
        <v>28671.936000000002</v>
      </c>
      <c r="I67" s="122">
        <f t="shared" si="5"/>
        <v>-0.32400767533418362</v>
      </c>
      <c r="J67" s="128">
        <f t="shared" si="6"/>
        <v>101.69608338249456</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0.13271290322580651</v>
      </c>
      <c r="F68" s="128">
        <f t="shared" si="2"/>
        <v>41.141000000000012</v>
      </c>
      <c r="G68" s="122">
        <f t="shared" si="3"/>
        <v>0.12921515399671274</v>
      </c>
      <c r="H68" s="128">
        <f t="shared" si="4"/>
        <v>44496.272000000004</v>
      </c>
      <c r="I68" s="122">
        <f t="shared" si="5"/>
        <v>-0.19452869145705284</v>
      </c>
      <c r="J68" s="128">
        <f t="shared" si="6"/>
        <v>102.70691874823193</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0.13491612903225811</v>
      </c>
      <c r="F69" s="128">
        <f t="shared" si="2"/>
        <v>41.824000000000012</v>
      </c>
      <c r="G69" s="122">
        <f t="shared" si="3"/>
        <v>0.13210650543910699</v>
      </c>
      <c r="H69" s="128">
        <f t="shared" si="4"/>
        <v>45491.932000000001</v>
      </c>
      <c r="I69" s="122">
        <f t="shared" si="5"/>
        <v>-0.19949505580273247</v>
      </c>
      <c r="J69" s="128">
        <f t="shared" si="6"/>
        <v>102.12678670426733</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5.6896774193548383E-2</v>
      </c>
      <c r="F70" s="128">
        <f t="shared" si="2"/>
        <v>17.637999999999998</v>
      </c>
      <c r="G70" s="122">
        <f t="shared" si="3"/>
        <v>5.6606615789381975E-2</v>
      </c>
      <c r="H70" s="128">
        <f t="shared" si="4"/>
        <v>19492.940999999999</v>
      </c>
      <c r="I70" s="122">
        <f t="shared" si="5"/>
        <v>-0.15762415727730758</v>
      </c>
      <c r="J70" s="128">
        <f t="shared" si="6"/>
        <v>100.51258744251027</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4.5319354838709684E-2</v>
      </c>
      <c r="F71" s="128">
        <f t="shared" si="2"/>
        <v>14.049000000000003</v>
      </c>
      <c r="G71" s="122">
        <f t="shared" si="3"/>
        <v>4.5053894493521277E-2</v>
      </c>
      <c r="H71" s="128">
        <f t="shared" si="4"/>
        <v>15514.669</v>
      </c>
      <c r="I71" s="122">
        <f t="shared" si="5"/>
        <v>-0.1793190287968443</v>
      </c>
      <c r="J71" s="128">
        <f t="shared" si="6"/>
        <v>100.5892062121879</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3.3267741935483867E-2</v>
      </c>
      <c r="F72" s="128">
        <f t="shared" si="2"/>
        <v>10.312999999999999</v>
      </c>
      <c r="G72" s="122">
        <f t="shared" si="3"/>
        <v>3.2582242898379021E-2</v>
      </c>
      <c r="H72" s="128">
        <f t="shared" si="4"/>
        <v>11219.956000000002</v>
      </c>
      <c r="I72" s="122">
        <f t="shared" si="5"/>
        <v>-9.3789588629512602E-2</v>
      </c>
      <c r="J72" s="128">
        <f t="shared" si="6"/>
        <v>102.1039037712746</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3.1387096774193553E-2</v>
      </c>
      <c r="F73" s="128">
        <f t="shared" ref="F73:F136" si="8">SUMPRODUCT($K$2:$AI$2,$K73:$AI73)</f>
        <v>9.7300000000000022</v>
      </c>
      <c r="G73" s="122">
        <f t="shared" ref="G73:G136" si="9">SUMPRODUCT($K$3:$AI$3,$K73:$AI73)/$J$3</f>
        <v>3.1478400385645179E-2</v>
      </c>
      <c r="H73" s="128">
        <f t="shared" ref="H73:H136" si="10">SUMPRODUCT($K$3:$AI$3,$K73:$AI73)</f>
        <v>10839.839000000002</v>
      </c>
      <c r="I73" s="122">
        <f t="shared" ref="I73:I136" si="11">CORREL($K$4:$AI$4,$K73:$AI73)</f>
        <v>-0.18999322706306795</v>
      </c>
      <c r="J73" s="128">
        <f t="shared" si="6"/>
        <v>99.70994837624194</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1.4990322580645163E-2</v>
      </c>
      <c r="F74" s="128">
        <f t="shared" si="8"/>
        <v>4.6470000000000002</v>
      </c>
      <c r="G74" s="122">
        <f t="shared" si="9"/>
        <v>1.5219260188524732E-2</v>
      </c>
      <c r="H74" s="128">
        <f t="shared" si="10"/>
        <v>5240.8739999999998</v>
      </c>
      <c r="I74" s="122">
        <f t="shared" si="11"/>
        <v>-0.35672273882060163</v>
      </c>
      <c r="J74" s="128">
        <f t="shared" ref="J74:J137" si="12">$E74/$G74*100</f>
        <v>98.4957376045638</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5.5080645161290319E-2</v>
      </c>
      <c r="F75" s="128">
        <f t="shared" si="8"/>
        <v>17.074999999999999</v>
      </c>
      <c r="G75" s="122">
        <f t="shared" si="9"/>
        <v>5.433733498277956E-2</v>
      </c>
      <c r="H75" s="128">
        <f t="shared" si="10"/>
        <v>18711.496000000003</v>
      </c>
      <c r="I75" s="122">
        <f t="shared" si="11"/>
        <v>-0.31847206010539014</v>
      </c>
      <c r="J75" s="128">
        <f t="shared" si="12"/>
        <v>101.36795479341474</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9.680645161290323E-3</v>
      </c>
      <c r="F76" s="128">
        <f t="shared" si="8"/>
        <v>3.0009999999999999</v>
      </c>
      <c r="G76" s="122">
        <f t="shared" si="9"/>
        <v>9.8013840247649243E-3</v>
      </c>
      <c r="H76" s="128">
        <f t="shared" si="10"/>
        <v>3375.1849999999999</v>
      </c>
      <c r="I76" s="122">
        <f t="shared" si="11"/>
        <v>-0.38622639842393264</v>
      </c>
      <c r="J76" s="128">
        <f t="shared" si="12"/>
        <v>98.768144752113244</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5.2916129032258064E-2</v>
      </c>
      <c r="F77" s="128">
        <f t="shared" si="8"/>
        <v>16.404</v>
      </c>
      <c r="G77" s="122">
        <f t="shared" si="9"/>
        <v>5.1606203427828012E-2</v>
      </c>
      <c r="H77" s="128">
        <f t="shared" si="10"/>
        <v>17771.008999999998</v>
      </c>
      <c r="I77" s="122">
        <f t="shared" si="11"/>
        <v>-0.22209928943083648</v>
      </c>
      <c r="J77" s="128">
        <f t="shared" si="12"/>
        <v>102.53831035306055</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3.7377419354838716E-2</v>
      </c>
      <c r="F78" s="128">
        <f t="shared" si="8"/>
        <v>11.587000000000002</v>
      </c>
      <c r="G78" s="122">
        <f t="shared" si="9"/>
        <v>3.6574315102306319E-2</v>
      </c>
      <c r="H78" s="128">
        <f t="shared" si="10"/>
        <v>12594.657999999999</v>
      </c>
      <c r="I78" s="122">
        <f t="shared" si="11"/>
        <v>-0.237285857499724</v>
      </c>
      <c r="J78" s="128">
        <f t="shared" si="12"/>
        <v>102.19581487797089</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8.5248387096774167E-2</v>
      </c>
      <c r="F79" s="128">
        <f t="shared" si="8"/>
        <v>26.426999999999992</v>
      </c>
      <c r="G79" s="122">
        <f t="shared" si="9"/>
        <v>8.3982207470132825E-2</v>
      </c>
      <c r="H79" s="128">
        <f t="shared" si="10"/>
        <v>28919.945</v>
      </c>
      <c r="I79" s="122">
        <f t="shared" si="11"/>
        <v>-0.33540509222905873</v>
      </c>
      <c r="J79" s="128">
        <f t="shared" si="12"/>
        <v>101.50767604803868</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7.7309677419354836E-2</v>
      </c>
      <c r="F80" s="128">
        <f t="shared" si="8"/>
        <v>23.966000000000001</v>
      </c>
      <c r="G80" s="122">
        <f t="shared" si="9"/>
        <v>7.7028603952863012E-2</v>
      </c>
      <c r="H80" s="128">
        <f t="shared" si="10"/>
        <v>26525.416000000001</v>
      </c>
      <c r="I80" s="122">
        <f t="shared" si="11"/>
        <v>-0.26591080804762757</v>
      </c>
      <c r="J80" s="128">
        <f t="shared" si="12"/>
        <v>100.36489492483057</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0.37432903225806441</v>
      </c>
      <c r="F81" s="128">
        <f t="shared" si="8"/>
        <v>116.04199999999997</v>
      </c>
      <c r="G81" s="122">
        <f t="shared" si="9"/>
        <v>0.36675228686425176</v>
      </c>
      <c r="H81" s="128">
        <f t="shared" si="10"/>
        <v>126294.084</v>
      </c>
      <c r="I81" s="122">
        <f t="shared" si="11"/>
        <v>-0.2437007016463382</v>
      </c>
      <c r="J81" s="128">
        <f t="shared" si="12"/>
        <v>102.065902699229</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0.23886774193548388</v>
      </c>
      <c r="F82" s="128">
        <f t="shared" si="8"/>
        <v>74.049000000000007</v>
      </c>
      <c r="G82" s="122">
        <f t="shared" si="9"/>
        <v>0.229505386835793</v>
      </c>
      <c r="H82" s="128">
        <f t="shared" si="10"/>
        <v>79032.016000000003</v>
      </c>
      <c r="I82" s="122">
        <f t="shared" si="11"/>
        <v>-0.27950980416557197</v>
      </c>
      <c r="J82" s="128">
        <f t="shared" si="12"/>
        <v>104.07936180878816</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0.13864838709677416</v>
      </c>
      <c r="F83" s="128">
        <f t="shared" si="8"/>
        <v>42.980999999999987</v>
      </c>
      <c r="G83" s="122">
        <f t="shared" si="9"/>
        <v>0.13318458697053651</v>
      </c>
      <c r="H83" s="128">
        <f t="shared" si="10"/>
        <v>45863.178000000014</v>
      </c>
      <c r="I83" s="122">
        <f t="shared" si="11"/>
        <v>-0.24108095162312523</v>
      </c>
      <c r="J83" s="128">
        <f t="shared" si="12"/>
        <v>104.10242675261392</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2.9938709677419358E-2</v>
      </c>
      <c r="F84" s="128">
        <f t="shared" si="8"/>
        <v>9.2810000000000006</v>
      </c>
      <c r="G84" s="122">
        <f t="shared" si="9"/>
        <v>3.0152416961418051E-2</v>
      </c>
      <c r="H84" s="128">
        <f t="shared" si="10"/>
        <v>10383.225999999997</v>
      </c>
      <c r="I84" s="122">
        <f t="shared" si="11"/>
        <v>-0.26323377266841952</v>
      </c>
      <c r="J84" s="128">
        <f t="shared" si="12"/>
        <v>99.29124327156876</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0.13648709677419349</v>
      </c>
      <c r="F85" s="128">
        <f t="shared" si="8"/>
        <v>42.310999999999986</v>
      </c>
      <c r="G85" s="122">
        <f t="shared" si="9"/>
        <v>0.13266256337880927</v>
      </c>
      <c r="H85" s="128">
        <f t="shared" si="10"/>
        <v>45683.415000000001</v>
      </c>
      <c r="I85" s="122">
        <f t="shared" si="11"/>
        <v>-0.36683379098463742</v>
      </c>
      <c r="J85" s="128">
        <f t="shared" si="12"/>
        <v>102.88290328332003</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0.30153548387096774</v>
      </c>
      <c r="F86" s="128">
        <f t="shared" si="8"/>
        <v>93.475999999999999</v>
      </c>
      <c r="G86" s="122">
        <f t="shared" si="9"/>
        <v>0.29718134325324225</v>
      </c>
      <c r="H86" s="128">
        <f t="shared" si="10"/>
        <v>102336.773</v>
      </c>
      <c r="I86" s="122">
        <f t="shared" si="11"/>
        <v>-0.14880368624542548</v>
      </c>
      <c r="J86" s="128">
        <f t="shared" si="12"/>
        <v>101.46514601827312</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0.38630645161290328</v>
      </c>
      <c r="F87" s="128">
        <f t="shared" si="8"/>
        <v>119.75500000000001</v>
      </c>
      <c r="G87" s="122">
        <f t="shared" si="9"/>
        <v>0.38215443230591417</v>
      </c>
      <c r="H87" s="128">
        <f t="shared" si="10"/>
        <v>131597.93599999999</v>
      </c>
      <c r="I87" s="122">
        <f t="shared" si="11"/>
        <v>-0.3010499217058234</v>
      </c>
      <c r="J87" s="128">
        <f t="shared" si="12"/>
        <v>101.08647681565171</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0.41522580645161289</v>
      </c>
      <c r="F88" s="128">
        <f t="shared" si="8"/>
        <v>128.72</v>
      </c>
      <c r="G88" s="122">
        <f t="shared" si="9"/>
        <v>0.40501082303881425</v>
      </c>
      <c r="H88" s="128">
        <f t="shared" si="10"/>
        <v>139468.717</v>
      </c>
      <c r="I88" s="122">
        <f t="shared" si="11"/>
        <v>-0.35757464165945479</v>
      </c>
      <c r="J88" s="128">
        <f t="shared" si="12"/>
        <v>102.5221507257893</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3.812903225806452E-3</v>
      </c>
      <c r="F89" s="128">
        <f t="shared" si="8"/>
        <v>1.1820000000000002</v>
      </c>
      <c r="G89" s="122">
        <f t="shared" si="9"/>
        <v>4.0021344066349558E-3</v>
      </c>
      <c r="H89" s="128">
        <f t="shared" si="10"/>
        <v>1378.1670000000001</v>
      </c>
      <c r="I89" s="122">
        <f t="shared" si="11"/>
        <v>6.3393101618980013E-2</v>
      </c>
      <c r="J89" s="128">
        <f t="shared" si="12"/>
        <v>95.271743484806862</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2.3587096774193548E-2</v>
      </c>
      <c r="F90" s="128">
        <f t="shared" si="8"/>
        <v>7.3120000000000003</v>
      </c>
      <c r="G90" s="122">
        <f t="shared" si="9"/>
        <v>2.3858075026571182E-2</v>
      </c>
      <c r="H90" s="128">
        <f t="shared" si="10"/>
        <v>8215.7189999999991</v>
      </c>
      <c r="I90" s="122">
        <f t="shared" si="11"/>
        <v>0.25462969838983535</v>
      </c>
      <c r="J90" s="128">
        <f t="shared" si="12"/>
        <v>98.864207392776493</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2.4983870967741937E-2</v>
      </c>
      <c r="F91" s="128">
        <f t="shared" si="8"/>
        <v>7.745000000000001</v>
      </c>
      <c r="G91" s="122">
        <f t="shared" si="9"/>
        <v>2.5000415265508572E-2</v>
      </c>
      <c r="H91" s="128">
        <f t="shared" si="10"/>
        <v>8609.0930000000008</v>
      </c>
      <c r="I91" s="122">
        <f t="shared" si="11"/>
        <v>1.9118552035886822E-2</v>
      </c>
      <c r="J91" s="128">
        <f t="shared" si="12"/>
        <v>99.933823908159397</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1.3100000000000001E-2</v>
      </c>
      <c r="F92" s="128">
        <f t="shared" si="8"/>
        <v>4.0609999999999999</v>
      </c>
      <c r="G92" s="122">
        <f t="shared" si="9"/>
        <v>1.3118565562583128E-2</v>
      </c>
      <c r="H92" s="128">
        <f t="shared" si="10"/>
        <v>4517.4830000000011</v>
      </c>
      <c r="I92" s="122">
        <f t="shared" si="11"/>
        <v>-9.3560989434392949E-2</v>
      </c>
      <c r="J92" s="128">
        <f t="shared" si="12"/>
        <v>99.858478714806438</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0.93478064516129022</v>
      </c>
      <c r="F93" s="128">
        <f t="shared" si="8"/>
        <v>289.78199999999998</v>
      </c>
      <c r="G93" s="122">
        <f t="shared" si="9"/>
        <v>0.93446235313249582</v>
      </c>
      <c r="H93" s="128">
        <f t="shared" si="10"/>
        <v>321789.587</v>
      </c>
      <c r="I93" s="122">
        <f t="shared" si="11"/>
        <v>-9.6030606637339422E-2</v>
      </c>
      <c r="J93" s="128">
        <f t="shared" si="12"/>
        <v>100.0340615143807</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0.95306129032258091</v>
      </c>
      <c r="F94" s="128">
        <f t="shared" si="8"/>
        <v>295.44900000000007</v>
      </c>
      <c r="G94" s="122">
        <f t="shared" si="9"/>
        <v>0.95247506664575809</v>
      </c>
      <c r="H94" s="128">
        <f t="shared" si="10"/>
        <v>327992.40899999999</v>
      </c>
      <c r="I94" s="122">
        <f t="shared" si="11"/>
        <v>4.2184474689836854E-2</v>
      </c>
      <c r="J94" s="128">
        <f t="shared" si="12"/>
        <v>100.0615474039533</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1.5009677419354838E-2</v>
      </c>
      <c r="F95" s="128">
        <f t="shared" si="8"/>
        <v>4.6529999999999996</v>
      </c>
      <c r="G95" s="122">
        <f t="shared" si="9"/>
        <v>1.553200157975131E-2</v>
      </c>
      <c r="H95" s="128">
        <f t="shared" si="10"/>
        <v>5348.5690000000013</v>
      </c>
      <c r="I95" s="122">
        <f t="shared" si="11"/>
        <v>-0.15637014324698323</v>
      </c>
      <c r="J95" s="128">
        <f t="shared" si="12"/>
        <v>96.637109790940187</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1.4680645161290322E-2</v>
      </c>
      <c r="F96" s="128">
        <f t="shared" si="8"/>
        <v>4.5510000000000002</v>
      </c>
      <c r="G96" s="122">
        <f t="shared" si="9"/>
        <v>1.4419287485698023E-2</v>
      </c>
      <c r="H96" s="128">
        <f t="shared" si="10"/>
        <v>4965.3969999999999</v>
      </c>
      <c r="I96" s="122">
        <f t="shared" si="11"/>
        <v>0.11990297629874749</v>
      </c>
      <c r="J96" s="128">
        <f t="shared" si="12"/>
        <v>101.81255610481121</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1.180967741935484E-2</v>
      </c>
      <c r="F97" s="128">
        <f t="shared" si="8"/>
        <v>3.6610000000000005</v>
      </c>
      <c r="G97" s="122">
        <f t="shared" si="9"/>
        <v>1.208347127117709E-2</v>
      </c>
      <c r="H97" s="128">
        <f t="shared" si="10"/>
        <v>4161.04</v>
      </c>
      <c r="I97" s="122">
        <f t="shared" si="11"/>
        <v>-4.4768269784252655E-2</v>
      </c>
      <c r="J97" s="128">
        <f t="shared" si="12"/>
        <v>97.734145712951431</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3.9580645161290326E-3</v>
      </c>
      <c r="F98" s="128">
        <f t="shared" si="8"/>
        <v>1.2270000000000001</v>
      </c>
      <c r="G98" s="122">
        <f t="shared" si="9"/>
        <v>4.0144645978894061E-3</v>
      </c>
      <c r="H98" s="128">
        <f t="shared" si="10"/>
        <v>1382.413</v>
      </c>
      <c r="I98" s="122">
        <f t="shared" si="11"/>
        <v>-2.775465852468587E-3</v>
      </c>
      <c r="J98" s="128">
        <f t="shared" si="12"/>
        <v>98.595078362628342</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1.8838709677419354E-3</v>
      </c>
      <c r="F99" s="128">
        <f t="shared" si="8"/>
        <v>0.58399999999999996</v>
      </c>
      <c r="G99" s="122">
        <f t="shared" si="9"/>
        <v>1.8106911992751729E-3</v>
      </c>
      <c r="H99" s="128">
        <f t="shared" si="10"/>
        <v>623.52599999999995</v>
      </c>
      <c r="I99" s="122">
        <f t="shared" si="11"/>
        <v>-0.13749795848177207</v>
      </c>
      <c r="J99" s="128">
        <f t="shared" si="12"/>
        <v>104.04153775619258</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0.96654838709677404</v>
      </c>
      <c r="F100" s="128">
        <f t="shared" si="8"/>
        <v>299.62999999999994</v>
      </c>
      <c r="G100" s="122">
        <f t="shared" si="9"/>
        <v>0.96633059200018601</v>
      </c>
      <c r="H100" s="128">
        <f t="shared" si="10"/>
        <v>332763.67000000004</v>
      </c>
      <c r="I100" s="122">
        <f t="shared" si="11"/>
        <v>-0.21765115899943979</v>
      </c>
      <c r="J100" s="128">
        <f t="shared" si="12"/>
        <v>100.02253836299823</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2.4177419354838709E-2</v>
      </c>
      <c r="F101" s="128">
        <f t="shared" si="8"/>
        <v>7.4950000000000001</v>
      </c>
      <c r="G101" s="122">
        <f t="shared" si="9"/>
        <v>2.451231857543603E-2</v>
      </c>
      <c r="H101" s="128">
        <f t="shared" si="10"/>
        <v>8441.0130000000008</v>
      </c>
      <c r="I101" s="122">
        <f t="shared" si="11"/>
        <v>0.13149242992249019</v>
      </c>
      <c r="J101" s="128">
        <f t="shared" si="12"/>
        <v>98.633751354174521</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5.9806451612903228E-3</v>
      </c>
      <c r="F102" s="128">
        <f t="shared" si="8"/>
        <v>1.8540000000000001</v>
      </c>
      <c r="G102" s="122">
        <f t="shared" si="9"/>
        <v>5.9528136416171556E-3</v>
      </c>
      <c r="H102" s="128">
        <f t="shared" si="10"/>
        <v>2049.8990000000003</v>
      </c>
      <c r="I102" s="122">
        <f t="shared" si="11"/>
        <v>0.34647996564589284</v>
      </c>
      <c r="J102" s="128">
        <f t="shared" si="12"/>
        <v>100.4675355445128</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1.8354838709677421E-3</v>
      </c>
      <c r="F103" s="128">
        <f t="shared" si="8"/>
        <v>0.56900000000000006</v>
      </c>
      <c r="G103" s="122">
        <f t="shared" si="9"/>
        <v>1.8306123278680911E-3</v>
      </c>
      <c r="H103" s="128">
        <f t="shared" si="10"/>
        <v>630.38600000000008</v>
      </c>
      <c r="I103" s="122">
        <f t="shared" si="11"/>
        <v>9.1590373131462399E-2</v>
      </c>
      <c r="J103" s="128">
        <f t="shared" si="12"/>
        <v>100.26611549728415</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1E-3</v>
      </c>
      <c r="F104" s="128">
        <f t="shared" si="8"/>
        <v>0.31</v>
      </c>
      <c r="G104" s="122">
        <f t="shared" si="9"/>
        <v>1.0003078191881704E-3</v>
      </c>
      <c r="H104" s="128">
        <f t="shared" si="10"/>
        <v>344.464</v>
      </c>
      <c r="I104" s="122">
        <f t="shared" si="11"/>
        <v>-0.21075272924906768</v>
      </c>
      <c r="J104" s="128">
        <f t="shared" si="12"/>
        <v>99.969227553532448</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0.17344838709677418</v>
      </c>
      <c r="F107" s="128">
        <f t="shared" si="8"/>
        <v>53.768999999999998</v>
      </c>
      <c r="G107" s="122">
        <f t="shared" si="9"/>
        <v>0.17124168742994203</v>
      </c>
      <c r="H107" s="128">
        <f t="shared" si="10"/>
        <v>58968.444999999978</v>
      </c>
      <c r="I107" s="122">
        <f t="shared" si="11"/>
        <v>-0.28864056277162936</v>
      </c>
      <c r="J107" s="128">
        <f t="shared" si="12"/>
        <v>101.28864629866192</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0.15036129032258064</v>
      </c>
      <c r="F108" s="128">
        <f t="shared" si="8"/>
        <v>46.612000000000002</v>
      </c>
      <c r="G108" s="122">
        <f t="shared" si="9"/>
        <v>0.14742097468332377</v>
      </c>
      <c r="H108" s="128">
        <f t="shared" si="10"/>
        <v>50765.592000000004</v>
      </c>
      <c r="I108" s="122">
        <f t="shared" si="11"/>
        <v>-0.19338933430477534</v>
      </c>
      <c r="J108" s="128">
        <f t="shared" si="12"/>
        <v>101.99450291627292</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0.15042258064516129</v>
      </c>
      <c r="F109" s="128">
        <f t="shared" si="8"/>
        <v>46.631</v>
      </c>
      <c r="G109" s="122">
        <f t="shared" si="9"/>
        <v>0.14819008125264987</v>
      </c>
      <c r="H109" s="128">
        <f t="shared" si="10"/>
        <v>51030.44</v>
      </c>
      <c r="I109" s="122">
        <f t="shared" si="11"/>
        <v>-0.22590837516732085</v>
      </c>
      <c r="J109" s="128">
        <f t="shared" si="12"/>
        <v>101.50651067442578</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0.10246774193548387</v>
      </c>
      <c r="F110" s="128">
        <f t="shared" si="8"/>
        <v>31.765000000000001</v>
      </c>
      <c r="G110" s="122">
        <f t="shared" si="9"/>
        <v>9.978320236498063E-2</v>
      </c>
      <c r="H110" s="128">
        <f t="shared" si="10"/>
        <v>34361.144</v>
      </c>
      <c r="I110" s="122">
        <f t="shared" si="11"/>
        <v>-0.18181015077142279</v>
      </c>
      <c r="J110" s="128">
        <f t="shared" si="12"/>
        <v>102.69037223387951</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0.21789032258064514</v>
      </c>
      <c r="F111" s="128">
        <f t="shared" si="8"/>
        <v>67.545999999999992</v>
      </c>
      <c r="G111" s="122">
        <f t="shared" si="9"/>
        <v>0.21484821319673128</v>
      </c>
      <c r="H111" s="128">
        <f t="shared" si="10"/>
        <v>73984.700999999986</v>
      </c>
      <c r="I111" s="122">
        <f t="shared" si="11"/>
        <v>-0.15790221924365219</v>
      </c>
      <c r="J111" s="128">
        <f t="shared" si="12"/>
        <v>101.41593422567972</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0.14415161290322581</v>
      </c>
      <c r="F112" s="128">
        <f t="shared" si="8"/>
        <v>44.686999999999998</v>
      </c>
      <c r="G112" s="122">
        <f t="shared" si="9"/>
        <v>0.1405233303712996</v>
      </c>
      <c r="H112" s="128">
        <f t="shared" si="10"/>
        <v>48390.332999999991</v>
      </c>
      <c r="I112" s="122">
        <f t="shared" si="11"/>
        <v>-0.17922500873162769</v>
      </c>
      <c r="J112" s="128">
        <f t="shared" si="12"/>
        <v>102.58197875209714</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0.17437741935483872</v>
      </c>
      <c r="F113" s="128">
        <f t="shared" si="8"/>
        <v>54.057000000000002</v>
      </c>
      <c r="G113" s="122">
        <f t="shared" si="9"/>
        <v>0.1724004321084453</v>
      </c>
      <c r="H113" s="128">
        <f t="shared" si="10"/>
        <v>59367.468000000008</v>
      </c>
      <c r="I113" s="122">
        <f t="shared" si="11"/>
        <v>-0.24669172771881481</v>
      </c>
      <c r="J113" s="128">
        <f t="shared" si="12"/>
        <v>101.14674146822892</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0.11156451612903229</v>
      </c>
      <c r="F114" s="128">
        <f t="shared" si="8"/>
        <v>34.585000000000008</v>
      </c>
      <c r="G114" s="122">
        <f t="shared" si="9"/>
        <v>0.10936453632556818</v>
      </c>
      <c r="H114" s="128">
        <f t="shared" si="10"/>
        <v>37660.553000000007</v>
      </c>
      <c r="I114" s="122">
        <f t="shared" si="11"/>
        <v>-0.17513713743595469</v>
      </c>
      <c r="J114" s="128">
        <f t="shared" si="12"/>
        <v>102.0116025517769</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0.20288709677419348</v>
      </c>
      <c r="F115" s="128">
        <f t="shared" si="8"/>
        <v>62.894999999999982</v>
      </c>
      <c r="G115" s="122">
        <f t="shared" si="9"/>
        <v>0.2003905818944238</v>
      </c>
      <c r="H115" s="128">
        <f t="shared" si="10"/>
        <v>69006.099999999991</v>
      </c>
      <c r="I115" s="122">
        <f t="shared" si="11"/>
        <v>-0.24827657273177092</v>
      </c>
      <c r="J115" s="128">
        <f t="shared" si="12"/>
        <v>101.24582445750119</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0.17362258064516131</v>
      </c>
      <c r="F116" s="128">
        <f t="shared" si="8"/>
        <v>53.823000000000008</v>
      </c>
      <c r="G116" s="122">
        <f t="shared" si="9"/>
        <v>0.16949908235034469</v>
      </c>
      <c r="H116" s="128">
        <f t="shared" si="10"/>
        <v>58368.364999999998</v>
      </c>
      <c r="I116" s="122">
        <f t="shared" si="11"/>
        <v>-0.19666548853044197</v>
      </c>
      <c r="J116" s="128">
        <f t="shared" si="12"/>
        <v>102.43275552742735</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9.764193548387097E-2</v>
      </c>
      <c r="F117" s="128">
        <f t="shared" si="8"/>
        <v>30.269000000000002</v>
      </c>
      <c r="G117" s="122">
        <f t="shared" si="9"/>
        <v>9.5531618257743381E-2</v>
      </c>
      <c r="H117" s="128">
        <f t="shared" si="10"/>
        <v>32897.076999999997</v>
      </c>
      <c r="I117" s="122">
        <f t="shared" si="11"/>
        <v>-0.27738228818819638</v>
      </c>
      <c r="J117" s="128">
        <f t="shared" si="12"/>
        <v>102.20902489104076</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0.1503741935483871</v>
      </c>
      <c r="F118" s="128">
        <f t="shared" si="8"/>
        <v>46.616</v>
      </c>
      <c r="G118" s="122">
        <f t="shared" si="9"/>
        <v>0.14893117337189785</v>
      </c>
      <c r="H118" s="128">
        <f t="shared" si="10"/>
        <v>51285.640999999996</v>
      </c>
      <c r="I118" s="122">
        <f t="shared" si="11"/>
        <v>-0.16441137698488009</v>
      </c>
      <c r="J118" s="128">
        <f t="shared" si="12"/>
        <v>100.96891748303484</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8.4361290322580648E-2</v>
      </c>
      <c r="F119" s="128">
        <f t="shared" si="8"/>
        <v>26.152000000000001</v>
      </c>
      <c r="G119" s="122">
        <f t="shared" si="9"/>
        <v>8.0028391964176826E-2</v>
      </c>
      <c r="H119" s="128">
        <f t="shared" si="10"/>
        <v>27558.417000000001</v>
      </c>
      <c r="I119" s="122">
        <f t="shared" si="11"/>
        <v>-0.25112624156735625</v>
      </c>
      <c r="J119" s="128">
        <f t="shared" si="12"/>
        <v>105.41420145033449</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0.37608709677419355</v>
      </c>
      <c r="F120" s="128">
        <f t="shared" si="8"/>
        <v>116.587</v>
      </c>
      <c r="G120" s="122">
        <f t="shared" si="9"/>
        <v>0.36476834282926485</v>
      </c>
      <c r="H120" s="128">
        <f t="shared" si="10"/>
        <v>125610.89699999998</v>
      </c>
      <c r="I120" s="122">
        <f t="shared" si="11"/>
        <v>-0.351025360517287</v>
      </c>
      <c r="J120" s="128">
        <f t="shared" si="12"/>
        <v>103.10299788000698</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0.15665806451612899</v>
      </c>
      <c r="F121" s="128">
        <f t="shared" si="8"/>
        <v>48.563999999999986</v>
      </c>
      <c r="G121" s="122">
        <f t="shared" si="9"/>
        <v>0.14830481069119927</v>
      </c>
      <c r="H121" s="128">
        <f t="shared" si="10"/>
        <v>51069.948000000004</v>
      </c>
      <c r="I121" s="122">
        <f t="shared" si="11"/>
        <v>-0.25672493743745473</v>
      </c>
      <c r="J121" s="128">
        <f t="shared" si="12"/>
        <v>105.63249013029179</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0.2749322580645161</v>
      </c>
      <c r="F122" s="128">
        <f t="shared" si="8"/>
        <v>85.228999999999999</v>
      </c>
      <c r="G122" s="122">
        <f t="shared" si="9"/>
        <v>0.2643738957712613</v>
      </c>
      <c r="H122" s="128">
        <f t="shared" si="10"/>
        <v>91039.266000000003</v>
      </c>
      <c r="I122" s="122">
        <f t="shared" si="11"/>
        <v>-0.27311394742147155</v>
      </c>
      <c r="J122" s="128">
        <f t="shared" si="12"/>
        <v>103.99372345838182</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0.62522258064516123</v>
      </c>
      <c r="F123" s="128">
        <f t="shared" si="8"/>
        <v>193.81899999999999</v>
      </c>
      <c r="G123" s="122">
        <f t="shared" si="9"/>
        <v>0.63960772219608653</v>
      </c>
      <c r="H123" s="128">
        <f t="shared" si="10"/>
        <v>220254.03599999996</v>
      </c>
      <c r="I123" s="122">
        <f t="shared" si="11"/>
        <v>0.20096449375961814</v>
      </c>
      <c r="J123" s="128">
        <f t="shared" si="12"/>
        <v>97.750943109077227</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0.38707741935483875</v>
      </c>
      <c r="F124" s="128">
        <f t="shared" si="8"/>
        <v>119.99400000000001</v>
      </c>
      <c r="G124" s="122">
        <f t="shared" si="9"/>
        <v>0.39689604713699123</v>
      </c>
      <c r="H124" s="128">
        <f t="shared" si="10"/>
        <v>136674.32900000003</v>
      </c>
      <c r="I124" s="122">
        <f t="shared" si="11"/>
        <v>0.32621505352992586</v>
      </c>
      <c r="J124" s="128">
        <f t="shared" si="12"/>
        <v>97.526146240815663</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0.63454516129032257</v>
      </c>
      <c r="F125" s="128">
        <f t="shared" si="8"/>
        <v>196.709</v>
      </c>
      <c r="G125" s="122">
        <f t="shared" si="9"/>
        <v>0.64514814814814814</v>
      </c>
      <c r="H125" s="128">
        <f t="shared" si="10"/>
        <v>222161.92599999998</v>
      </c>
      <c r="I125" s="122">
        <f t="shared" si="11"/>
        <v>0.30233499064472752</v>
      </c>
      <c r="J125" s="128">
        <f t="shared" si="12"/>
        <v>98.356503558405819</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0.47160322580645164</v>
      </c>
      <c r="F126" s="128">
        <f t="shared" si="8"/>
        <v>146.197</v>
      </c>
      <c r="G126" s="122">
        <f t="shared" si="9"/>
        <v>0.48599894005656907</v>
      </c>
      <c r="H126" s="128">
        <f t="shared" si="10"/>
        <v>167357.62300000002</v>
      </c>
      <c r="I126" s="122">
        <f t="shared" si="11"/>
        <v>0.19313829774309693</v>
      </c>
      <c r="J126" s="128">
        <f t="shared" si="12"/>
        <v>97.037912418401191</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6.5148387096774188E-2</v>
      </c>
      <c r="F127" s="128">
        <f t="shared" si="8"/>
        <v>20.195999999999998</v>
      </c>
      <c r="G127" s="122">
        <f t="shared" si="9"/>
        <v>6.5118896613408139E-2</v>
      </c>
      <c r="H127" s="128">
        <f t="shared" si="10"/>
        <v>22424.213</v>
      </c>
      <c r="I127" s="122">
        <f t="shared" si="11"/>
        <v>-0.18415046999930845</v>
      </c>
      <c r="J127" s="128">
        <f t="shared" si="12"/>
        <v>100.04528713614593</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4.1316129032258064E-2</v>
      </c>
      <c r="F128" s="128">
        <f t="shared" si="8"/>
        <v>12.808</v>
      </c>
      <c r="G128" s="122">
        <f t="shared" si="9"/>
        <v>4.3823480215357265E-2</v>
      </c>
      <c r="H128" s="128">
        <f t="shared" si="10"/>
        <v>15090.965999999997</v>
      </c>
      <c r="I128" s="122">
        <f t="shared" si="11"/>
        <v>0.19562651961068353</v>
      </c>
      <c r="J128" s="128">
        <f t="shared" si="12"/>
        <v>94.278521078705808</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5.8125806451612923E-2</v>
      </c>
      <c r="F129" s="128">
        <f t="shared" si="8"/>
        <v>18.019000000000005</v>
      </c>
      <c r="G129" s="122">
        <f t="shared" si="9"/>
        <v>6.3866467455380743E-2</v>
      </c>
      <c r="H129" s="128">
        <f t="shared" si="10"/>
        <v>21992.929</v>
      </c>
      <c r="I129" s="122">
        <f t="shared" si="11"/>
        <v>2.9047360459441538E-2</v>
      </c>
      <c r="J129" s="128">
        <f t="shared" si="12"/>
        <v>91.011463084632894</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0.10641290322580647</v>
      </c>
      <c r="F130" s="128">
        <f t="shared" si="8"/>
        <v>32.988000000000007</v>
      </c>
      <c r="G130" s="122">
        <f t="shared" si="9"/>
        <v>0.10414213986606963</v>
      </c>
      <c r="H130" s="128">
        <f t="shared" si="10"/>
        <v>35862.179000000004</v>
      </c>
      <c r="I130" s="122">
        <f t="shared" si="11"/>
        <v>-0.26428363177177949</v>
      </c>
      <c r="J130" s="128">
        <f t="shared" si="12"/>
        <v>102.18044622729774</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0.10837096774193548</v>
      </c>
      <c r="F131" s="128">
        <f t="shared" si="8"/>
        <v>33.594999999999999</v>
      </c>
      <c r="G131" s="122">
        <f t="shared" si="9"/>
        <v>0.10852411443904308</v>
      </c>
      <c r="H131" s="128">
        <f t="shared" si="10"/>
        <v>37371.146999999997</v>
      </c>
      <c r="I131" s="122">
        <f t="shared" si="11"/>
        <v>-4.2352130499188609E-2</v>
      </c>
      <c r="J131" s="128">
        <f t="shared" si="12"/>
        <v>99.858882334217412</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0.93486451612903221</v>
      </c>
      <c r="F132" s="128">
        <f t="shared" si="8"/>
        <v>289.80799999999999</v>
      </c>
      <c r="G132" s="122">
        <f t="shared" si="9"/>
        <v>0.93486268650648452</v>
      </c>
      <c r="H132" s="128">
        <f t="shared" si="10"/>
        <v>321927.44500000001</v>
      </c>
      <c r="I132" s="122">
        <f t="shared" si="11"/>
        <v>0.18323727660035252</v>
      </c>
      <c r="J132" s="128">
        <f t="shared" si="12"/>
        <v>100.00019571029779</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0.95868387096774199</v>
      </c>
      <c r="F133" s="128">
        <f t="shared" si="8"/>
        <v>297.19200000000001</v>
      </c>
      <c r="G133" s="122">
        <f t="shared" si="9"/>
        <v>0.95618627707211667</v>
      </c>
      <c r="H133" s="128">
        <f t="shared" si="10"/>
        <v>329270.39399999997</v>
      </c>
      <c r="I133" s="122">
        <f t="shared" si="11"/>
        <v>-0.19838958147585672</v>
      </c>
      <c r="J133" s="128">
        <f t="shared" si="12"/>
        <v>100.26120369592346</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0.94167419354838744</v>
      </c>
      <c r="F134" s="128">
        <f t="shared" si="8"/>
        <v>291.9190000000001</v>
      </c>
      <c r="G134" s="122">
        <f t="shared" si="9"/>
        <v>0.93580660533514548</v>
      </c>
      <c r="H134" s="128">
        <f t="shared" si="10"/>
        <v>322252.49100000004</v>
      </c>
      <c r="I134" s="122">
        <f t="shared" si="11"/>
        <v>-3.6812005913061115E-2</v>
      </c>
      <c r="J134" s="128">
        <f t="shared" si="12"/>
        <v>100.62700863402654</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0.89351290322580657</v>
      </c>
      <c r="F135" s="128">
        <f t="shared" si="8"/>
        <v>276.98900000000003</v>
      </c>
      <c r="G135" s="122">
        <f t="shared" si="9"/>
        <v>0.89577962178895221</v>
      </c>
      <c r="H135" s="128">
        <f t="shared" si="10"/>
        <v>308468.87900000002</v>
      </c>
      <c r="I135" s="122">
        <f t="shared" si="11"/>
        <v>0.26401299801139799</v>
      </c>
      <c r="J135" s="128">
        <f t="shared" si="12"/>
        <v>99.746955779299967</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0.89162903225806456</v>
      </c>
      <c r="F136" s="128">
        <f t="shared" si="8"/>
        <v>276.40500000000003</v>
      </c>
      <c r="G136" s="122">
        <f t="shared" si="9"/>
        <v>0.89147557774176867</v>
      </c>
      <c r="H136" s="128">
        <f t="shared" si="10"/>
        <v>306986.74699999997</v>
      </c>
      <c r="I136" s="122">
        <f t="shared" si="11"/>
        <v>4.7455061894532566E-2</v>
      </c>
      <c r="J136" s="128">
        <f t="shared" si="12"/>
        <v>100.01721354124862</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0.20389354838709672</v>
      </c>
      <c r="F137" s="128">
        <f t="shared" ref="F137:F200" si="14">SUMPRODUCT($K$2:$AI$2,$K137:$AI137)</f>
        <v>63.206999999999987</v>
      </c>
      <c r="G137" s="122">
        <f t="shared" ref="G137:G200" si="15">SUMPRODUCT($K$3:$AI$3,$K137:$AI137)/$J$3</f>
        <v>0.18608291661584747</v>
      </c>
      <c r="H137" s="128">
        <f t="shared" ref="H137:H200" si="16">SUMPRODUCT($K$3:$AI$3,$K137:$AI137)</f>
        <v>64079.141000000003</v>
      </c>
      <c r="I137" s="122">
        <f t="shared" ref="I137:I200" si="17">CORREL($K$4:$AI$4,$K137:$AI137)</f>
        <v>-0.27303852030454367</v>
      </c>
      <c r="J137" s="128">
        <f t="shared" si="12"/>
        <v>109.57134168743595</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0.10806129032258065</v>
      </c>
      <c r="F138" s="128">
        <f t="shared" si="14"/>
        <v>33.499000000000002</v>
      </c>
      <c r="G138" s="122">
        <f t="shared" si="15"/>
        <v>0.10810204786878774</v>
      </c>
      <c r="H138" s="128">
        <f t="shared" si="16"/>
        <v>37225.805000000008</v>
      </c>
      <c r="I138" s="122">
        <f t="shared" si="17"/>
        <v>-0.11139433946025747</v>
      </c>
      <c r="J138" s="128">
        <f t="shared" ref="J138:J201" si="18">$E138/$G138*100</f>
        <v>99.962297156242059</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0.12472903225806453</v>
      </c>
      <c r="F139" s="128">
        <f t="shared" si="14"/>
        <v>38.666000000000004</v>
      </c>
      <c r="G139" s="122">
        <f t="shared" si="15"/>
        <v>0.1136869275579484</v>
      </c>
      <c r="H139" s="128">
        <f t="shared" si="16"/>
        <v>39149.002999999997</v>
      </c>
      <c r="I139" s="122">
        <f t="shared" si="17"/>
        <v>-0.21896212047267904</v>
      </c>
      <c r="J139" s="128">
        <f t="shared" si="18"/>
        <v>109.71273033523381</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6.8535483870967737E-2</v>
      </c>
      <c r="F140" s="128">
        <f t="shared" si="14"/>
        <v>21.245999999999999</v>
      </c>
      <c r="G140" s="122">
        <f t="shared" si="15"/>
        <v>6.2180007434123781E-2</v>
      </c>
      <c r="H140" s="128">
        <f t="shared" si="16"/>
        <v>21412.182999999997</v>
      </c>
      <c r="I140" s="122">
        <f t="shared" si="17"/>
        <v>-0.31455579482519236</v>
      </c>
      <c r="J140" s="128">
        <f t="shared" si="18"/>
        <v>110.22109307976076</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0.79613225806451604</v>
      </c>
      <c r="F141" s="128">
        <f t="shared" si="14"/>
        <v>246.80099999999999</v>
      </c>
      <c r="G141" s="122">
        <f t="shared" si="15"/>
        <v>0.81393719617374949</v>
      </c>
      <c r="H141" s="128">
        <f t="shared" si="16"/>
        <v>280285.78500000003</v>
      </c>
      <c r="I141" s="122">
        <f t="shared" si="17"/>
        <v>0.27304744619929161</v>
      </c>
      <c r="J141" s="128">
        <f t="shared" si="18"/>
        <v>97.812492389715942</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0.89193870967741962</v>
      </c>
      <c r="F142" s="128">
        <f t="shared" si="14"/>
        <v>276.50100000000009</v>
      </c>
      <c r="G142" s="122">
        <f t="shared" si="15"/>
        <v>0.8918982599504004</v>
      </c>
      <c r="H142" s="128">
        <f t="shared" si="16"/>
        <v>307132.30099999998</v>
      </c>
      <c r="I142" s="122">
        <f t="shared" si="17"/>
        <v>0.11000392042461662</v>
      </c>
      <c r="J142" s="128">
        <f t="shared" si="18"/>
        <v>100.004535240042</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0.87506774193548376</v>
      </c>
      <c r="F143" s="128">
        <f t="shared" si="14"/>
        <v>271.27099999999996</v>
      </c>
      <c r="G143" s="122">
        <f t="shared" si="15"/>
        <v>0.88632339309671904</v>
      </c>
      <c r="H143" s="128">
        <f t="shared" si="16"/>
        <v>305212.55099999998</v>
      </c>
      <c r="I143" s="122">
        <f t="shared" si="17"/>
        <v>0.21842625564140045</v>
      </c>
      <c r="J143" s="128">
        <f t="shared" si="18"/>
        <v>98.730074005842354</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0.93178064516129022</v>
      </c>
      <c r="F144" s="128">
        <f t="shared" si="14"/>
        <v>288.85199999999998</v>
      </c>
      <c r="G144" s="122">
        <f t="shared" si="15"/>
        <v>0.93792488050226797</v>
      </c>
      <c r="H144" s="128">
        <f t="shared" si="16"/>
        <v>322981.93599999999</v>
      </c>
      <c r="I144" s="122">
        <f t="shared" si="17"/>
        <v>0.31867136870415008</v>
      </c>
      <c r="J144" s="128">
        <f t="shared" si="18"/>
        <v>99.344911786785374</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6.6245161290322596E-2</v>
      </c>
      <c r="F145" s="128">
        <f t="shared" si="14"/>
        <v>20.536000000000005</v>
      </c>
      <c r="G145" s="122">
        <f t="shared" si="15"/>
        <v>6.4293035155274458E-2</v>
      </c>
      <c r="H145" s="128">
        <f t="shared" si="16"/>
        <v>22139.821</v>
      </c>
      <c r="I145" s="122">
        <f t="shared" si="17"/>
        <v>-0.19659014401186864</v>
      </c>
      <c r="J145" s="128">
        <f t="shared" si="18"/>
        <v>103.03629488067183</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0.10621612903225804</v>
      </c>
      <c r="F146" s="128">
        <f t="shared" si="14"/>
        <v>32.926999999999992</v>
      </c>
      <c r="G146" s="122">
        <f t="shared" si="15"/>
        <v>0.1048782226636233</v>
      </c>
      <c r="H146" s="128">
        <f t="shared" si="16"/>
        <v>36115.654999999992</v>
      </c>
      <c r="I146" s="122">
        <f t="shared" si="17"/>
        <v>-0.24843967767898387</v>
      </c>
      <c r="J146" s="128">
        <f t="shared" si="18"/>
        <v>101.27567605042833</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9.8970967741935492E-2</v>
      </c>
      <c r="F147" s="128">
        <f t="shared" si="14"/>
        <v>30.681000000000001</v>
      </c>
      <c r="G147" s="122">
        <f t="shared" si="15"/>
        <v>9.7278898704255434E-2</v>
      </c>
      <c r="H147" s="128">
        <f t="shared" si="16"/>
        <v>33498.766999999993</v>
      </c>
      <c r="I147" s="122">
        <f t="shared" si="17"/>
        <v>-0.28731446471220951</v>
      </c>
      <c r="J147" s="128">
        <f t="shared" si="18"/>
        <v>101.73939987008308</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4.2990322580645154E-2</v>
      </c>
      <c r="F148" s="128">
        <f t="shared" si="14"/>
        <v>13.326999999999998</v>
      </c>
      <c r="G148" s="122">
        <f t="shared" si="15"/>
        <v>4.264172169660644E-2</v>
      </c>
      <c r="H148" s="128">
        <f t="shared" si="16"/>
        <v>14684.018</v>
      </c>
      <c r="I148" s="122">
        <f t="shared" si="17"/>
        <v>-0.10786813779551024</v>
      </c>
      <c r="J148" s="128">
        <f t="shared" si="18"/>
        <v>100.81751127808344</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8.7012903225806473E-2</v>
      </c>
      <c r="F149" s="128">
        <f t="shared" si="14"/>
        <v>26.974000000000007</v>
      </c>
      <c r="G149" s="122">
        <f t="shared" si="15"/>
        <v>8.4415721429442619E-2</v>
      </c>
      <c r="H149" s="128">
        <f t="shared" si="16"/>
        <v>29069.229000000003</v>
      </c>
      <c r="I149" s="122">
        <f t="shared" si="17"/>
        <v>-0.16126331508835171</v>
      </c>
      <c r="J149" s="128">
        <f t="shared" si="18"/>
        <v>103.0766565189337</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0.39164516129032262</v>
      </c>
      <c r="F150" s="128">
        <f t="shared" si="14"/>
        <v>121.41000000000001</v>
      </c>
      <c r="G150" s="122">
        <f t="shared" si="15"/>
        <v>0.38498194901817295</v>
      </c>
      <c r="H150" s="128">
        <f t="shared" si="16"/>
        <v>132571.614</v>
      </c>
      <c r="I150" s="122">
        <f t="shared" si="17"/>
        <v>-0.34141521113408552</v>
      </c>
      <c r="J150" s="128">
        <f t="shared" si="18"/>
        <v>101.73078563531173</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0.40585483870967742</v>
      </c>
      <c r="F151" s="128">
        <f t="shared" si="14"/>
        <v>125.815</v>
      </c>
      <c r="G151" s="122">
        <f t="shared" si="15"/>
        <v>0.40192443910116799</v>
      </c>
      <c r="H151" s="128">
        <f t="shared" si="16"/>
        <v>138405.89600000001</v>
      </c>
      <c r="I151" s="122">
        <f t="shared" si="17"/>
        <v>-0.3105146200774847</v>
      </c>
      <c r="J151" s="128">
        <f t="shared" si="18"/>
        <v>100.97789515295439</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0.45722903225806455</v>
      </c>
      <c r="F152" s="128">
        <f t="shared" si="14"/>
        <v>141.74100000000001</v>
      </c>
      <c r="G152" s="122">
        <f t="shared" si="15"/>
        <v>0.44306829230045469</v>
      </c>
      <c r="H152" s="128">
        <f t="shared" si="16"/>
        <v>152574.11099999998</v>
      </c>
      <c r="I152" s="122">
        <f t="shared" si="17"/>
        <v>-0.17553548811495334</v>
      </c>
      <c r="J152" s="128">
        <f t="shared" si="18"/>
        <v>103.19606259434315</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0.3797096774193548</v>
      </c>
      <c r="F153" s="128">
        <f t="shared" si="14"/>
        <v>117.70999999999998</v>
      </c>
      <c r="G153" s="122">
        <f t="shared" si="15"/>
        <v>0.37604821145435852</v>
      </c>
      <c r="H153" s="128">
        <f t="shared" si="16"/>
        <v>129495.20999999999</v>
      </c>
      <c r="I153" s="122">
        <f t="shared" si="17"/>
        <v>-0.29910911116607974</v>
      </c>
      <c r="J153" s="128">
        <f t="shared" si="18"/>
        <v>100.97366929384816</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0.47411612903225808</v>
      </c>
      <c r="F154" s="128">
        <f t="shared" si="14"/>
        <v>146.976</v>
      </c>
      <c r="G154" s="122">
        <f t="shared" si="15"/>
        <v>0.46382709854279563</v>
      </c>
      <c r="H154" s="128">
        <f t="shared" si="16"/>
        <v>159722.57200000001</v>
      </c>
      <c r="I154" s="122">
        <f t="shared" si="17"/>
        <v>-0.24402951653092278</v>
      </c>
      <c r="J154" s="128">
        <f t="shared" si="18"/>
        <v>102.21829007442373</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0.5425161290322581</v>
      </c>
      <c r="F155" s="128">
        <f t="shared" si="14"/>
        <v>168.18</v>
      </c>
      <c r="G155" s="122">
        <f t="shared" si="15"/>
        <v>0.5511633677742348</v>
      </c>
      <c r="H155" s="128">
        <f t="shared" si="16"/>
        <v>189797.51499999996</v>
      </c>
      <c r="I155" s="122">
        <f t="shared" si="17"/>
        <v>0.31015333861349992</v>
      </c>
      <c r="J155" s="128">
        <f t="shared" si="18"/>
        <v>98.431093347713428</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0.487958064516129</v>
      </c>
      <c r="F156" s="128">
        <f t="shared" si="14"/>
        <v>151.267</v>
      </c>
      <c r="G156" s="122">
        <f t="shared" si="15"/>
        <v>0.49322110710365374</v>
      </c>
      <c r="H156" s="128">
        <f t="shared" si="16"/>
        <v>169844.63399999999</v>
      </c>
      <c r="I156" s="122">
        <f t="shared" si="17"/>
        <v>0.29767572786117052</v>
      </c>
      <c r="J156" s="128">
        <f t="shared" si="18"/>
        <v>98.932924298712408</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0.44372903225806454</v>
      </c>
      <c r="F157" s="128">
        <f t="shared" si="14"/>
        <v>137.55600000000001</v>
      </c>
      <c r="G157" s="122">
        <f t="shared" si="15"/>
        <v>0.45963988639729592</v>
      </c>
      <c r="H157" s="128">
        <f t="shared" si="16"/>
        <v>158280.67200000002</v>
      </c>
      <c r="I157" s="122">
        <f t="shared" si="17"/>
        <v>0.21643543393642228</v>
      </c>
      <c r="J157" s="128">
        <f t="shared" si="18"/>
        <v>96.538408739080012</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0.57741935483870976</v>
      </c>
      <c r="F158" s="128">
        <f t="shared" si="14"/>
        <v>179.00000000000003</v>
      </c>
      <c r="G158" s="122">
        <f t="shared" si="15"/>
        <v>0.58125503400530854</v>
      </c>
      <c r="H158" s="128">
        <f t="shared" si="16"/>
        <v>200159.82100000003</v>
      </c>
      <c r="I158" s="122">
        <f t="shared" si="17"/>
        <v>0.2692084080930896</v>
      </c>
      <c r="J158" s="128">
        <f t="shared" si="18"/>
        <v>99.340103923028778</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0.43879677419354834</v>
      </c>
      <c r="F159" s="128">
        <f t="shared" si="14"/>
        <v>136.02699999999999</v>
      </c>
      <c r="G159" s="122">
        <f t="shared" si="15"/>
        <v>0.45169437620151126</v>
      </c>
      <c r="H159" s="128">
        <f t="shared" si="16"/>
        <v>155544.57200000001</v>
      </c>
      <c r="I159" s="122">
        <f t="shared" si="17"/>
        <v>0.23232525139552521</v>
      </c>
      <c r="J159" s="128">
        <f t="shared" si="18"/>
        <v>97.144617536214568</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5.5009677419354842E-2</v>
      </c>
      <c r="F160" s="128">
        <f t="shared" si="14"/>
        <v>17.053000000000001</v>
      </c>
      <c r="G160" s="122">
        <f t="shared" si="15"/>
        <v>5.268175271084162E-2</v>
      </c>
      <c r="H160" s="128">
        <f t="shared" si="16"/>
        <v>18141.382999999998</v>
      </c>
      <c r="I160" s="122">
        <f t="shared" si="17"/>
        <v>-0.13883520155369053</v>
      </c>
      <c r="J160" s="128">
        <f t="shared" si="18"/>
        <v>104.41884445510135</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0.15236129032258067</v>
      </c>
      <c r="F161" s="128">
        <f t="shared" si="14"/>
        <v>47.232000000000006</v>
      </c>
      <c r="G161" s="122">
        <f t="shared" si="15"/>
        <v>0.15599186602315032</v>
      </c>
      <c r="H161" s="128">
        <f t="shared" si="16"/>
        <v>53717.046999999999</v>
      </c>
      <c r="I161" s="122">
        <f t="shared" si="17"/>
        <v>-0.14167505399900954</v>
      </c>
      <c r="J161" s="128">
        <f t="shared" si="18"/>
        <v>97.672586530870248</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8.2577419354838713E-2</v>
      </c>
      <c r="F162" s="128">
        <f t="shared" si="14"/>
        <v>25.599</v>
      </c>
      <c r="G162" s="122">
        <f t="shared" si="15"/>
        <v>7.2341385999454069E-2</v>
      </c>
      <c r="H162" s="128">
        <f t="shared" si="16"/>
        <v>24911.335000000006</v>
      </c>
      <c r="I162" s="122">
        <f t="shared" si="17"/>
        <v>8.1353937663650511E-2</v>
      </c>
      <c r="J162" s="128">
        <f t="shared" si="18"/>
        <v>114.14962294952697</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0.13469032258064517</v>
      </c>
      <c r="F163" s="128">
        <f t="shared" si="14"/>
        <v>41.754000000000005</v>
      </c>
      <c r="G163" s="122">
        <f t="shared" si="15"/>
        <v>0.11770483043809059</v>
      </c>
      <c r="H163" s="128">
        <f t="shared" si="16"/>
        <v>40532.6</v>
      </c>
      <c r="I163" s="122">
        <f t="shared" si="17"/>
        <v>-0.10668024251280002</v>
      </c>
      <c r="J163" s="128">
        <f t="shared" si="18"/>
        <v>114.43058205796275</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0.19163548387096771</v>
      </c>
      <c r="F164" s="128">
        <f t="shared" si="14"/>
        <v>59.406999999999989</v>
      </c>
      <c r="G164" s="122">
        <f t="shared" si="15"/>
        <v>0.18513943338037742</v>
      </c>
      <c r="H164" s="128">
        <f t="shared" si="16"/>
        <v>63754.24500000001</v>
      </c>
      <c r="I164" s="122">
        <f t="shared" si="17"/>
        <v>4.1947666537094773E-2</v>
      </c>
      <c r="J164" s="128">
        <f t="shared" si="18"/>
        <v>103.50873413188202</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0.19598709677419354</v>
      </c>
      <c r="F165" s="128">
        <f t="shared" si="14"/>
        <v>60.756</v>
      </c>
      <c r="G165" s="122">
        <f t="shared" si="15"/>
        <v>0.20978183169840689</v>
      </c>
      <c r="H165" s="128">
        <f t="shared" si="16"/>
        <v>72240.051999999996</v>
      </c>
      <c r="I165" s="122">
        <f t="shared" si="17"/>
        <v>0.13688845275525391</v>
      </c>
      <c r="J165" s="128">
        <f t="shared" si="18"/>
        <v>93.424247079677826</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0.1011451612903226</v>
      </c>
      <c r="F166" s="128">
        <f t="shared" si="14"/>
        <v>31.355000000000004</v>
      </c>
      <c r="G166" s="122">
        <f t="shared" si="15"/>
        <v>0.11245917039824832</v>
      </c>
      <c r="H166" s="128">
        <f t="shared" si="16"/>
        <v>38726.214999999997</v>
      </c>
      <c r="I166" s="122">
        <f t="shared" si="17"/>
        <v>6.0367209768764481E-2</v>
      </c>
      <c r="J166" s="128">
        <f t="shared" si="18"/>
        <v>89.939451742477061</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8.645483870967742E-2</v>
      </c>
      <c r="F167" s="128">
        <f t="shared" si="14"/>
        <v>26.800999999999998</v>
      </c>
      <c r="G167" s="122">
        <f t="shared" si="15"/>
        <v>9.4001954361449411E-2</v>
      </c>
      <c r="H167" s="128">
        <f t="shared" si="16"/>
        <v>32370.324999999997</v>
      </c>
      <c r="I167" s="122">
        <f t="shared" si="17"/>
        <v>2.5833530203101012E-2</v>
      </c>
      <c r="J167" s="128">
        <f t="shared" si="18"/>
        <v>91.971320486856712</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0.83503870967741922</v>
      </c>
      <c r="F168" s="128">
        <f t="shared" si="14"/>
        <v>258.86199999999997</v>
      </c>
      <c r="G168" s="122">
        <f t="shared" si="15"/>
        <v>0.83938482335244124</v>
      </c>
      <c r="H168" s="128">
        <f t="shared" si="16"/>
        <v>289048.87899999996</v>
      </c>
      <c r="I168" s="122">
        <f t="shared" si="17"/>
        <v>-0.2843553743019831</v>
      </c>
      <c r="J168" s="128">
        <f t="shared" si="18"/>
        <v>99.482226321693076</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5.1593548387096781E-2</v>
      </c>
      <c r="F169" s="128">
        <f t="shared" si="14"/>
        <v>15.994000000000002</v>
      </c>
      <c r="G169" s="122">
        <f t="shared" si="15"/>
        <v>4.9000816011244112E-2</v>
      </c>
      <c r="H169" s="128">
        <f t="shared" si="16"/>
        <v>16873.823</v>
      </c>
      <c r="I169" s="122">
        <f t="shared" si="17"/>
        <v>0.22934649582759464</v>
      </c>
      <c r="J169" s="128">
        <f t="shared" si="18"/>
        <v>105.29120244703213</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8.8235483870967746E-2</v>
      </c>
      <c r="F170" s="128">
        <f t="shared" si="14"/>
        <v>27.353000000000002</v>
      </c>
      <c r="G170" s="122">
        <f t="shared" si="15"/>
        <v>8.3300428623699754E-2</v>
      </c>
      <c r="H170" s="128">
        <f t="shared" si="16"/>
        <v>28685.168999999998</v>
      </c>
      <c r="I170" s="122">
        <f t="shared" si="17"/>
        <v>0.22909920048277291</v>
      </c>
      <c r="J170" s="128">
        <f t="shared" si="18"/>
        <v>105.92440558686864</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2.5122580645161287E-2</v>
      </c>
      <c r="F171" s="128">
        <f t="shared" si="14"/>
        <v>7.7879999999999994</v>
      </c>
      <c r="G171" s="122">
        <f t="shared" si="15"/>
        <v>2.8529173127965664E-2</v>
      </c>
      <c r="H171" s="128">
        <f t="shared" si="16"/>
        <v>9824.2489999999998</v>
      </c>
      <c r="I171" s="122">
        <f t="shared" si="17"/>
        <v>1.0081441271248808E-2</v>
      </c>
      <c r="J171" s="128">
        <f t="shared" si="18"/>
        <v>88.059266675818677</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0.9245161290322581</v>
      </c>
      <c r="F172" s="128">
        <f t="shared" si="14"/>
        <v>286.60000000000002</v>
      </c>
      <c r="G172" s="122">
        <f t="shared" si="15"/>
        <v>0.93777282943913021</v>
      </c>
      <c r="H172" s="128">
        <f t="shared" si="16"/>
        <v>322929.576</v>
      </c>
      <c r="I172" s="122">
        <f t="shared" si="17"/>
        <v>0.20269868922415929</v>
      </c>
      <c r="J172" s="128">
        <f t="shared" si="18"/>
        <v>98.586363350407495</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1.2825806451612905E-2</v>
      </c>
      <c r="F173" s="128">
        <f t="shared" si="14"/>
        <v>3.9760000000000004</v>
      </c>
      <c r="G173" s="122">
        <f t="shared" si="15"/>
        <v>1.179429547157319E-2</v>
      </c>
      <c r="H173" s="128">
        <f t="shared" si="16"/>
        <v>4061.4600000000005</v>
      </c>
      <c r="I173" s="122">
        <f t="shared" si="17"/>
        <v>-0.13946925779498046</v>
      </c>
      <c r="J173" s="128">
        <f t="shared" si="18"/>
        <v>108.74584651983564</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4.1625806451612894E-2</v>
      </c>
      <c r="F174" s="128">
        <f t="shared" si="14"/>
        <v>12.903999999999998</v>
      </c>
      <c r="G174" s="122">
        <f t="shared" si="15"/>
        <v>3.2582733666707324E-2</v>
      </c>
      <c r="H174" s="128">
        <f t="shared" si="16"/>
        <v>11220.125</v>
      </c>
      <c r="I174" s="122">
        <f t="shared" si="17"/>
        <v>-0.16913333786719217</v>
      </c>
      <c r="J174" s="128">
        <f t="shared" si="18"/>
        <v>127.75418685678201</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1.5212903225806455E-2</v>
      </c>
      <c r="F175" s="128">
        <f t="shared" si="14"/>
        <v>4.7160000000000011</v>
      </c>
      <c r="G175" s="122">
        <f t="shared" si="15"/>
        <v>1.2716873137839107E-2</v>
      </c>
      <c r="H175" s="128">
        <f t="shared" si="16"/>
        <v>4379.1569999999992</v>
      </c>
      <c r="I175" s="122">
        <f t="shared" si="17"/>
        <v>-0.26631642318108756</v>
      </c>
      <c r="J175" s="128">
        <f t="shared" si="18"/>
        <v>119.62770298101348</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5.3967741935483883E-3</v>
      </c>
      <c r="F176" s="128">
        <f t="shared" si="14"/>
        <v>1.6730000000000003</v>
      </c>
      <c r="G176" s="122">
        <f t="shared" si="15"/>
        <v>4.8937936682173777E-3</v>
      </c>
      <c r="H176" s="128">
        <f t="shared" si="16"/>
        <v>1685.2169999999999</v>
      </c>
      <c r="I176" s="122">
        <f t="shared" si="17"/>
        <v>-0.21100792956857886</v>
      </c>
      <c r="J176" s="128">
        <f t="shared" si="18"/>
        <v>110.27792668492759</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0.90580322580645167</v>
      </c>
      <c r="F177" s="128">
        <f t="shared" si="14"/>
        <v>280.79900000000004</v>
      </c>
      <c r="G177" s="122">
        <f t="shared" si="15"/>
        <v>0.91786566886786447</v>
      </c>
      <c r="H177" s="128">
        <f t="shared" si="16"/>
        <v>316074.38600000006</v>
      </c>
      <c r="I177" s="122">
        <f t="shared" si="17"/>
        <v>0.15802596044526718</v>
      </c>
      <c r="J177" s="128">
        <f t="shared" si="18"/>
        <v>98.685816076301109</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1.7622580645161295E-2</v>
      </c>
      <c r="F178" s="128">
        <f t="shared" si="14"/>
        <v>5.463000000000001</v>
      </c>
      <c r="G178" s="122">
        <f t="shared" si="15"/>
        <v>1.6008598609586536E-2</v>
      </c>
      <c r="H178" s="128">
        <f t="shared" si="16"/>
        <v>5512.6890000000003</v>
      </c>
      <c r="I178" s="122">
        <f t="shared" si="17"/>
        <v>-1.4303947058072485E-2</v>
      </c>
      <c r="J178" s="128">
        <f t="shared" si="18"/>
        <v>110.08196953984621</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2.393548387096774E-3</v>
      </c>
      <c r="F179" s="128">
        <f t="shared" si="14"/>
        <v>0.74199999999999999</v>
      </c>
      <c r="G179" s="122">
        <f t="shared" si="15"/>
        <v>2.2442254862671987E-3</v>
      </c>
      <c r="H179" s="128">
        <f t="shared" si="16"/>
        <v>772.81700000000001</v>
      </c>
      <c r="I179" s="122">
        <f t="shared" si="17"/>
        <v>2.4551627836605774E-2</v>
      </c>
      <c r="J179" s="128">
        <f t="shared" si="18"/>
        <v>106.65364963294945</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4.1612903225806443E-3</v>
      </c>
      <c r="F180" s="128">
        <f t="shared" si="14"/>
        <v>1.2899999999999998</v>
      </c>
      <c r="G180" s="122">
        <f t="shared" si="15"/>
        <v>4.2483665255344727E-3</v>
      </c>
      <c r="H180" s="128">
        <f t="shared" si="16"/>
        <v>1462.9590000000001</v>
      </c>
      <c r="I180" s="122">
        <f t="shared" si="17"/>
        <v>-4.4684138270513471E-2</v>
      </c>
      <c r="J180" s="128">
        <f t="shared" si="18"/>
        <v>97.950360393095465</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2.2570967741935486E-2</v>
      </c>
      <c r="F181" s="128">
        <f t="shared" si="14"/>
        <v>6.9970000000000008</v>
      </c>
      <c r="G181" s="122">
        <f t="shared" si="15"/>
        <v>1.8297391087182528E-2</v>
      </c>
      <c r="H181" s="128">
        <f t="shared" si="16"/>
        <v>6300.853000000001</v>
      </c>
      <c r="I181" s="122">
        <f t="shared" si="17"/>
        <v>-0.13689584101761951</v>
      </c>
      <c r="J181" s="128">
        <f t="shared" si="18"/>
        <v>123.35620763851209</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8.9774193548387091E-3</v>
      </c>
      <c r="F182" s="128">
        <f t="shared" si="14"/>
        <v>2.7829999999999999</v>
      </c>
      <c r="G182" s="122">
        <f t="shared" si="15"/>
        <v>8.2434094750230853E-3</v>
      </c>
      <c r="H182" s="128">
        <f t="shared" si="16"/>
        <v>2838.6839999999997</v>
      </c>
      <c r="I182" s="122">
        <f t="shared" si="17"/>
        <v>-0.18134643392601441</v>
      </c>
      <c r="J182" s="128">
        <f t="shared" si="18"/>
        <v>108.90420258801431</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3.8625806451612905E-2</v>
      </c>
      <c r="F183" s="128">
        <f t="shared" si="14"/>
        <v>11.974</v>
      </c>
      <c r="G183" s="122">
        <f t="shared" si="15"/>
        <v>3.3192413128197977E-2</v>
      </c>
      <c r="H183" s="128">
        <f t="shared" si="16"/>
        <v>11430.072999999999</v>
      </c>
      <c r="I183" s="122">
        <f t="shared" si="17"/>
        <v>-0.17151176885081568</v>
      </c>
      <c r="J183" s="128">
        <f t="shared" si="18"/>
        <v>116.3693832757194</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0.42237741935483863</v>
      </c>
      <c r="F184" s="128">
        <f t="shared" si="14"/>
        <v>130.93699999999998</v>
      </c>
      <c r="G184" s="122">
        <f t="shared" si="15"/>
        <v>0.4366581145203538</v>
      </c>
      <c r="H184" s="128">
        <f t="shared" si="16"/>
        <v>150366.715</v>
      </c>
      <c r="I184" s="122">
        <f t="shared" si="17"/>
        <v>0.2042723440346659</v>
      </c>
      <c r="J184" s="128">
        <f t="shared" si="18"/>
        <v>96.729547742127323</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4.1709677419354847E-3</v>
      </c>
      <c r="F185" s="128">
        <f t="shared" si="14"/>
        <v>1.2930000000000001</v>
      </c>
      <c r="G185" s="122">
        <f t="shared" si="15"/>
        <v>4.0487864373704103E-3</v>
      </c>
      <c r="H185" s="128">
        <f t="shared" si="16"/>
        <v>1394.2319999999997</v>
      </c>
      <c r="I185" s="122">
        <f t="shared" si="17"/>
        <v>-7.9347455652340526E-2</v>
      </c>
      <c r="J185" s="128">
        <f t="shared" si="18"/>
        <v>103.01772658190458</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3.7677419354838716E-3</v>
      </c>
      <c r="F186" s="128">
        <f t="shared" si="14"/>
        <v>1.1680000000000001</v>
      </c>
      <c r="G186" s="122">
        <f t="shared" si="15"/>
        <v>3.3570905859599594E-3</v>
      </c>
      <c r="H186" s="128">
        <f t="shared" si="16"/>
        <v>1156.0409999999997</v>
      </c>
      <c r="I186" s="122">
        <f t="shared" si="17"/>
        <v>0.39363798364873048</v>
      </c>
      <c r="J186" s="128">
        <f t="shared" si="18"/>
        <v>112.23235831768557</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2.2632258064516127E-2</v>
      </c>
      <c r="F187" s="128">
        <f t="shared" si="14"/>
        <v>7.016</v>
      </c>
      <c r="G187" s="122">
        <f t="shared" si="15"/>
        <v>1.6552404764808716E-2</v>
      </c>
      <c r="H187" s="128">
        <f t="shared" si="16"/>
        <v>5699.9530000000004</v>
      </c>
      <c r="I187" s="122">
        <f t="shared" si="17"/>
        <v>-0.22955868469104329</v>
      </c>
      <c r="J187" s="128">
        <f t="shared" si="18"/>
        <v>136.73093659861132</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1.1512903225806453E-2</v>
      </c>
      <c r="F188" s="128">
        <f t="shared" si="14"/>
        <v>3.5690000000000004</v>
      </c>
      <c r="G188" s="122">
        <f t="shared" si="15"/>
        <v>9.6218818787424717E-3</v>
      </c>
      <c r="H188" s="128">
        <f t="shared" si="16"/>
        <v>3313.3719999999998</v>
      </c>
      <c r="I188" s="122">
        <f t="shared" si="17"/>
        <v>0.22548868895304719</v>
      </c>
      <c r="J188" s="128">
        <f t="shared" si="18"/>
        <v>119.65334194386439</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3.7258064516129041E-3</v>
      </c>
      <c r="F189" s="128">
        <f t="shared" si="14"/>
        <v>1.1550000000000002</v>
      </c>
      <c r="G189" s="122">
        <f t="shared" si="15"/>
        <v>3.2523275196162131E-3</v>
      </c>
      <c r="H189" s="128">
        <f t="shared" si="16"/>
        <v>1119.9649999999999</v>
      </c>
      <c r="I189" s="122">
        <f t="shared" si="17"/>
        <v>0.37288426071700564</v>
      </c>
      <c r="J189" s="128">
        <f t="shared" si="18"/>
        <v>114.55815655529562</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1.0125806451612903E-2</v>
      </c>
      <c r="F190" s="128">
        <f t="shared" si="14"/>
        <v>3.1389999999999998</v>
      </c>
      <c r="G190" s="122">
        <f t="shared" si="15"/>
        <v>9.6768943947868214E-3</v>
      </c>
      <c r="H190" s="128">
        <f t="shared" si="16"/>
        <v>3332.3160000000003</v>
      </c>
      <c r="I190" s="122">
        <f t="shared" si="17"/>
        <v>-0.18714409754819711</v>
      </c>
      <c r="J190" s="128">
        <f t="shared" si="18"/>
        <v>104.63900956765553</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0.52205806451612913</v>
      </c>
      <c r="F191" s="128">
        <f t="shared" si="14"/>
        <v>161.83800000000002</v>
      </c>
      <c r="G191" s="122">
        <f t="shared" si="15"/>
        <v>0.51704123905935095</v>
      </c>
      <c r="H191" s="128">
        <f t="shared" si="16"/>
        <v>178047.28699999998</v>
      </c>
      <c r="I191" s="122">
        <f t="shared" si="17"/>
        <v>-2.7495368170122571E-2</v>
      </c>
      <c r="J191" s="128">
        <f t="shared" si="18"/>
        <v>100.97029503215357</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0.22170000000000001</v>
      </c>
      <c r="F192" s="128">
        <f t="shared" si="14"/>
        <v>68.727000000000004</v>
      </c>
      <c r="G192" s="122">
        <f t="shared" si="15"/>
        <v>0.29350770999947728</v>
      </c>
      <c r="H192" s="128">
        <f t="shared" si="16"/>
        <v>101071.728</v>
      </c>
      <c r="I192" s="122">
        <f t="shared" si="17"/>
        <v>0.18532241439594502</v>
      </c>
      <c r="J192" s="128">
        <f t="shared" si="18"/>
        <v>75.534642684648674</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0.18318709677419354</v>
      </c>
      <c r="F193" s="128">
        <f t="shared" si="14"/>
        <v>56.787999999999997</v>
      </c>
      <c r="G193" s="122">
        <f t="shared" si="15"/>
        <v>0.13181830827220509</v>
      </c>
      <c r="H193" s="128">
        <f t="shared" si="16"/>
        <v>45392.688999999998</v>
      </c>
      <c r="I193" s="122">
        <f t="shared" si="17"/>
        <v>-0.22027951677040841</v>
      </c>
      <c r="J193" s="128">
        <f t="shared" si="18"/>
        <v>138.96938837654614</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0.34374838709677419</v>
      </c>
      <c r="F194" s="128">
        <f t="shared" si="14"/>
        <v>106.562</v>
      </c>
      <c r="G194" s="122">
        <f t="shared" si="15"/>
        <v>0.35478123929166738</v>
      </c>
      <c r="H194" s="128">
        <f t="shared" si="16"/>
        <v>122171.758</v>
      </c>
      <c r="I194" s="122">
        <f t="shared" si="17"/>
        <v>0.15826852487964865</v>
      </c>
      <c r="J194" s="128">
        <f t="shared" si="18"/>
        <v>96.890237990903728</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0.25163870967741936</v>
      </c>
      <c r="F195" s="128">
        <f t="shared" si="14"/>
        <v>78.00800000000001</v>
      </c>
      <c r="G195" s="122">
        <f t="shared" si="15"/>
        <v>0.22008117133912963</v>
      </c>
      <c r="H195" s="128">
        <f t="shared" si="16"/>
        <v>75786.712</v>
      </c>
      <c r="I195" s="122">
        <f t="shared" si="17"/>
        <v>-0.11537583653960289</v>
      </c>
      <c r="J195" s="128">
        <f t="shared" si="18"/>
        <v>114.33904506517814</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0.34669354838709682</v>
      </c>
      <c r="F196" s="128">
        <f t="shared" si="14"/>
        <v>107.47500000000001</v>
      </c>
      <c r="G196" s="122">
        <f t="shared" si="15"/>
        <v>0.38643580517949344</v>
      </c>
      <c r="H196" s="128">
        <f t="shared" si="16"/>
        <v>133072.261</v>
      </c>
      <c r="I196" s="122">
        <f t="shared" si="17"/>
        <v>0.25383694603934004</v>
      </c>
      <c r="J196" s="128">
        <f t="shared" si="18"/>
        <v>89.71568983522711</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0.2777</v>
      </c>
      <c r="F197" s="128">
        <f t="shared" si="14"/>
        <v>86.087000000000003</v>
      </c>
      <c r="G197" s="122">
        <f t="shared" si="15"/>
        <v>0.27757508465027669</v>
      </c>
      <c r="H197" s="128">
        <f t="shared" si="16"/>
        <v>95585.200999999986</v>
      </c>
      <c r="I197" s="122">
        <f t="shared" si="17"/>
        <v>0.50801911415834144</v>
      </c>
      <c r="J197" s="128">
        <f t="shared" si="18"/>
        <v>100.04500236391198</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8.1096774193548382E-3</v>
      </c>
      <c r="F198" s="128">
        <f t="shared" si="14"/>
        <v>2.5139999999999998</v>
      </c>
      <c r="G198" s="122">
        <f t="shared" si="15"/>
        <v>7.6805708013172351E-3</v>
      </c>
      <c r="H198" s="128">
        <f t="shared" si="16"/>
        <v>2644.8660000000004</v>
      </c>
      <c r="I198" s="122">
        <f t="shared" si="17"/>
        <v>-0.12338207289610227</v>
      </c>
      <c r="J198" s="128">
        <f t="shared" si="18"/>
        <v>105.58691051925477</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0.20234193548387097</v>
      </c>
      <c r="F199" s="128">
        <f t="shared" si="14"/>
        <v>62.725999999999999</v>
      </c>
      <c r="G199" s="122">
        <f t="shared" si="15"/>
        <v>0.16752396633735822</v>
      </c>
      <c r="H199" s="128">
        <f t="shared" si="16"/>
        <v>57688.218000000001</v>
      </c>
      <c r="I199" s="122">
        <f t="shared" si="17"/>
        <v>-1.7946350358358079E-2</v>
      </c>
      <c r="J199" s="128">
        <f t="shared" si="18"/>
        <v>120.78387344076886</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0.16516129032258067</v>
      </c>
      <c r="F200" s="128">
        <f t="shared" si="14"/>
        <v>51.20000000000001</v>
      </c>
      <c r="G200" s="122">
        <f t="shared" si="15"/>
        <v>0.16080312639752808</v>
      </c>
      <c r="H200" s="128">
        <f t="shared" si="16"/>
        <v>55373.842999999972</v>
      </c>
      <c r="I200" s="122">
        <f t="shared" si="17"/>
        <v>-0.34265341426302187</v>
      </c>
      <c r="J200" s="128">
        <f t="shared" si="18"/>
        <v>102.71024825368048</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8.4048387096774188E-2</v>
      </c>
      <c r="F201" s="128">
        <f t="shared" ref="F201:F264" si="20">SUMPRODUCT($K$2:$AI$2,$K201:$AI201)</f>
        <v>26.055</v>
      </c>
      <c r="G201" s="122">
        <f t="shared" ref="G201:G264" si="21">SUMPRODUCT($K$3:$AI$3,$K201:$AI201)/$J$3</f>
        <v>6.5015161546994701E-2</v>
      </c>
      <c r="H201" s="128">
        <f t="shared" ref="H201:H264" si="22">SUMPRODUCT($K$3:$AI$3,$K201:$AI201)</f>
        <v>22388.491000000002</v>
      </c>
      <c r="I201" s="122">
        <f t="shared" ref="I201:I264" si="23">CORREL($K$4:$AI$4,$K201:$AI201)</f>
        <v>-0.17844637836471461</v>
      </c>
      <c r="J201" s="128">
        <f t="shared" si="18"/>
        <v>129.27505692041041</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0.26417096774193549</v>
      </c>
      <c r="F202" s="128">
        <f t="shared" si="20"/>
        <v>81.893000000000001</v>
      </c>
      <c r="G202" s="122">
        <f t="shared" si="21"/>
        <v>0.23300681558145886</v>
      </c>
      <c r="H202" s="128">
        <f t="shared" si="22"/>
        <v>80237.761000000013</v>
      </c>
      <c r="I202" s="122">
        <f t="shared" si="23"/>
        <v>-0.23228259733543083</v>
      </c>
      <c r="J202" s="128">
        <f t="shared" ref="J202:J265" si="24">$E202/$G202*100</f>
        <v>113.37478136968132</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0.43249032258064518</v>
      </c>
      <c r="F203" s="128">
        <f t="shared" si="20"/>
        <v>134.072</v>
      </c>
      <c r="G203" s="122">
        <f t="shared" si="21"/>
        <v>0.44726367907816866</v>
      </c>
      <c r="H203" s="128">
        <f t="shared" si="22"/>
        <v>154018.826</v>
      </c>
      <c r="I203" s="122">
        <f t="shared" si="23"/>
        <v>8.4622619217658967E-3</v>
      </c>
      <c r="J203" s="128">
        <f t="shared" si="24"/>
        <v>96.696946971421411</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0.17315161290322578</v>
      </c>
      <c r="F204" s="128">
        <f t="shared" si="20"/>
        <v>53.676999999999992</v>
      </c>
      <c r="G204" s="122">
        <f t="shared" si="21"/>
        <v>0.19577649422984222</v>
      </c>
      <c r="H204" s="128">
        <f t="shared" si="22"/>
        <v>67417.202000000005</v>
      </c>
      <c r="I204" s="122">
        <f t="shared" si="23"/>
        <v>0.31622614545202044</v>
      </c>
      <c r="J204" s="128">
        <f t="shared" si="24"/>
        <v>88.443514929808302</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4.6058064516129031E-2</v>
      </c>
      <c r="F205" s="128">
        <f t="shared" si="20"/>
        <v>14.277999999999999</v>
      </c>
      <c r="G205" s="122">
        <f t="shared" si="21"/>
        <v>5.854904198537568E-2</v>
      </c>
      <c r="H205" s="128">
        <f t="shared" si="22"/>
        <v>20161.830999999998</v>
      </c>
      <c r="I205" s="122">
        <f t="shared" si="23"/>
        <v>0.10919075239515236</v>
      </c>
      <c r="J205" s="128">
        <f t="shared" si="24"/>
        <v>78.665786756397083</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0.10921290322580646</v>
      </c>
      <c r="F206" s="128">
        <f t="shared" si="20"/>
        <v>33.856000000000002</v>
      </c>
      <c r="G206" s="122">
        <f t="shared" si="21"/>
        <v>0.1032161123017325</v>
      </c>
      <c r="H206" s="128">
        <f t="shared" si="22"/>
        <v>35543.294000000002</v>
      </c>
      <c r="I206" s="122">
        <f t="shared" si="23"/>
        <v>-0.22566903654772852</v>
      </c>
      <c r="J206" s="128">
        <f t="shared" si="24"/>
        <v>105.80993683093148</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0.13906774193548385</v>
      </c>
      <c r="F207" s="128">
        <f t="shared" si="20"/>
        <v>43.110999999999997</v>
      </c>
      <c r="G207" s="122">
        <f t="shared" si="21"/>
        <v>0.13243182676168405</v>
      </c>
      <c r="H207" s="128">
        <f t="shared" si="22"/>
        <v>45603.958999999995</v>
      </c>
      <c r="I207" s="122">
        <f t="shared" si="23"/>
        <v>-0.15743503422846361</v>
      </c>
      <c r="J207" s="128">
        <f t="shared" si="24"/>
        <v>105.01081600704745</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0.27834516129032261</v>
      </c>
      <c r="F208" s="128">
        <f t="shared" si="20"/>
        <v>86.287000000000006</v>
      </c>
      <c r="G208" s="122">
        <f t="shared" si="21"/>
        <v>0.2541451425551316</v>
      </c>
      <c r="H208" s="128">
        <f t="shared" si="22"/>
        <v>87516.913000000015</v>
      </c>
      <c r="I208" s="122">
        <f t="shared" si="23"/>
        <v>0.27929364050814587</v>
      </c>
      <c r="J208" s="128">
        <f t="shared" si="24"/>
        <v>109.52212522808351</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0.34546129032258055</v>
      </c>
      <c r="F209" s="128">
        <f t="shared" si="20"/>
        <v>107.09299999999998</v>
      </c>
      <c r="G209" s="122">
        <f t="shared" si="21"/>
        <v>0.33113147364080403</v>
      </c>
      <c r="H209" s="128">
        <f t="shared" si="22"/>
        <v>114027.772</v>
      </c>
      <c r="I209" s="122">
        <f t="shared" si="23"/>
        <v>0.31573075778441662</v>
      </c>
      <c r="J209" s="128">
        <f t="shared" si="24"/>
        <v>104.32753085178513</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8.7235483870967745E-2</v>
      </c>
      <c r="F210" s="128">
        <f t="shared" si="20"/>
        <v>27.042999999999999</v>
      </c>
      <c r="G210" s="122">
        <f t="shared" si="21"/>
        <v>0.10414279035190122</v>
      </c>
      <c r="H210" s="128">
        <f t="shared" si="22"/>
        <v>35862.402999999998</v>
      </c>
      <c r="I210" s="122">
        <f t="shared" si="23"/>
        <v>7.2081981554625363E-2</v>
      </c>
      <c r="J210" s="128">
        <f t="shared" si="24"/>
        <v>83.765264572033033</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2.4374193548387098E-2</v>
      </c>
      <c r="F211" s="128">
        <f t="shared" si="20"/>
        <v>7.556</v>
      </c>
      <c r="G211" s="122">
        <f t="shared" si="21"/>
        <v>3.8617874421387047E-2</v>
      </c>
      <c r="H211" s="128">
        <f t="shared" si="22"/>
        <v>13298.374</v>
      </c>
      <c r="I211" s="122">
        <f t="shared" si="23"/>
        <v>-0.12891186660308959</v>
      </c>
      <c r="J211" s="128">
        <f t="shared" si="24"/>
        <v>63.116351983599529</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1.638709677419355E-2</v>
      </c>
      <c r="F212" s="128">
        <f t="shared" si="20"/>
        <v>5.08</v>
      </c>
      <c r="G212" s="122">
        <f t="shared" si="21"/>
        <v>3.6489534147602198E-2</v>
      </c>
      <c r="H212" s="128">
        <f t="shared" si="22"/>
        <v>12565.462999999998</v>
      </c>
      <c r="I212" s="122">
        <f t="shared" si="23"/>
        <v>-0.25828035981392422</v>
      </c>
      <c r="J212" s="128">
        <f t="shared" si="24"/>
        <v>44.909032567822955</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0.17377096774193548</v>
      </c>
      <c r="F213" s="128">
        <f t="shared" si="20"/>
        <v>53.869</v>
      </c>
      <c r="G213" s="122">
        <f t="shared" si="21"/>
        <v>0.15845168400327569</v>
      </c>
      <c r="H213" s="128">
        <f t="shared" si="22"/>
        <v>54564.10500000001</v>
      </c>
      <c r="I213" s="122">
        <f t="shared" si="23"/>
        <v>6.0254785400526284E-2</v>
      </c>
      <c r="J213" s="128">
        <f t="shared" si="24"/>
        <v>109.66811039909371</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0.17795483870967738</v>
      </c>
      <c r="F214" s="128">
        <f t="shared" si="20"/>
        <v>55.16599999999999</v>
      </c>
      <c r="G214" s="122">
        <f t="shared" si="21"/>
        <v>0.16054127681076091</v>
      </c>
      <c r="H214" s="128">
        <f t="shared" si="22"/>
        <v>55283.673000000003</v>
      </c>
      <c r="I214" s="122">
        <f t="shared" si="23"/>
        <v>-0.17881539681073985</v>
      </c>
      <c r="J214" s="128">
        <f t="shared" si="24"/>
        <v>110.84678174040114</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3.1264516129032249E-2</v>
      </c>
      <c r="F215" s="128">
        <f t="shared" si="20"/>
        <v>9.6919999999999966</v>
      </c>
      <c r="G215" s="122">
        <f t="shared" si="21"/>
        <v>3.043571225294606E-2</v>
      </c>
      <c r="H215" s="128">
        <f t="shared" si="22"/>
        <v>10480.780999999999</v>
      </c>
      <c r="I215" s="122">
        <f t="shared" si="23"/>
        <v>-0.33340493825662243</v>
      </c>
      <c r="J215" s="128">
        <f t="shared" si="24"/>
        <v>102.72312955648333</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0.28258709677419358</v>
      </c>
      <c r="F216" s="128">
        <f t="shared" si="20"/>
        <v>87.602000000000004</v>
      </c>
      <c r="G216" s="122">
        <f t="shared" si="21"/>
        <v>0.30298150180916372</v>
      </c>
      <c r="H216" s="128">
        <f t="shared" si="22"/>
        <v>104334.10400000001</v>
      </c>
      <c r="I216" s="122">
        <f t="shared" si="23"/>
        <v>0.24038587395498567</v>
      </c>
      <c r="J216" s="128">
        <f t="shared" si="24"/>
        <v>93.268762312817444</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0.19338387096774193</v>
      </c>
      <c r="F217" s="128">
        <f t="shared" si="20"/>
        <v>59.948999999999998</v>
      </c>
      <c r="G217" s="122">
        <f t="shared" si="21"/>
        <v>0.18888569744277756</v>
      </c>
      <c r="H217" s="128">
        <f t="shared" si="22"/>
        <v>65044.300999999992</v>
      </c>
      <c r="I217" s="122">
        <f t="shared" si="23"/>
        <v>0.38096570279414976</v>
      </c>
      <c r="J217" s="128">
        <f t="shared" si="24"/>
        <v>102.38142622012293</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0.31487419354838714</v>
      </c>
      <c r="F218" s="128">
        <f t="shared" si="20"/>
        <v>97.611000000000004</v>
      </c>
      <c r="G218" s="122">
        <f t="shared" si="21"/>
        <v>0.31733822940079798</v>
      </c>
      <c r="H218" s="128">
        <f t="shared" si="22"/>
        <v>109277.958</v>
      </c>
      <c r="I218" s="122">
        <f t="shared" si="23"/>
        <v>-0.16562489449629461</v>
      </c>
      <c r="J218" s="128">
        <f t="shared" si="24"/>
        <v>99.223530093722573</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0.89441290322580658</v>
      </c>
      <c r="F219" s="128">
        <f t="shared" si="20"/>
        <v>277.26800000000003</v>
      </c>
      <c r="G219" s="122">
        <f t="shared" si="21"/>
        <v>0.90004425626818607</v>
      </c>
      <c r="H219" s="128">
        <f t="shared" si="22"/>
        <v>309937.44</v>
      </c>
      <c r="I219" s="122">
        <f t="shared" si="23"/>
        <v>2.8497821427225848E-2</v>
      </c>
      <c r="J219" s="128">
        <f t="shared" si="24"/>
        <v>99.374324873120287</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7.909677419354838E-2</v>
      </c>
      <c r="F220" s="128">
        <f t="shared" si="20"/>
        <v>24.52</v>
      </c>
      <c r="G220" s="122">
        <f t="shared" si="21"/>
        <v>7.416665214689365E-2</v>
      </c>
      <c r="H220" s="128">
        <f t="shared" si="22"/>
        <v>25539.880000000005</v>
      </c>
      <c r="I220" s="122">
        <f t="shared" si="23"/>
        <v>-6.128284833021283E-2</v>
      </c>
      <c r="J220" s="128">
        <f t="shared" si="24"/>
        <v>106.64735686989104</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2.64741935483871E-2</v>
      </c>
      <c r="F221" s="128">
        <f t="shared" si="20"/>
        <v>8.2070000000000007</v>
      </c>
      <c r="G221" s="122">
        <f t="shared" si="21"/>
        <v>2.5704426788400448E-2</v>
      </c>
      <c r="H221" s="128">
        <f t="shared" si="22"/>
        <v>8851.5250000000015</v>
      </c>
      <c r="I221" s="122">
        <f t="shared" si="23"/>
        <v>0.11803365369532202</v>
      </c>
      <c r="J221" s="128">
        <f t="shared" si="24"/>
        <v>102.99468557040153</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0.78089032258064528</v>
      </c>
      <c r="F222" s="128">
        <f t="shared" si="20"/>
        <v>242.07600000000002</v>
      </c>
      <c r="G222" s="122">
        <f t="shared" si="21"/>
        <v>0.78385046376155032</v>
      </c>
      <c r="H222" s="128">
        <f t="shared" si="22"/>
        <v>269925.17799999996</v>
      </c>
      <c r="I222" s="122">
        <f t="shared" si="23"/>
        <v>-1.0113784804736866E-2</v>
      </c>
      <c r="J222" s="128">
        <f t="shared" si="24"/>
        <v>99.62235894245697</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0.12734838709677418</v>
      </c>
      <c r="F223" s="128">
        <f t="shared" si="20"/>
        <v>39.477999999999994</v>
      </c>
      <c r="G223" s="122">
        <f t="shared" si="21"/>
        <v>0.1229460358115682</v>
      </c>
      <c r="H223" s="128">
        <f t="shared" si="22"/>
        <v>42337.451000000001</v>
      </c>
      <c r="I223" s="122">
        <f t="shared" si="23"/>
        <v>0.12155312556226809</v>
      </c>
      <c r="J223" s="128">
        <f t="shared" si="24"/>
        <v>103.58071836651423</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9.2048387096774195E-2</v>
      </c>
      <c r="F224" s="128">
        <f t="shared" si="20"/>
        <v>28.535</v>
      </c>
      <c r="G224" s="122">
        <f t="shared" si="21"/>
        <v>9.3375937251348892E-2</v>
      </c>
      <c r="H224" s="128">
        <f t="shared" si="22"/>
        <v>32154.751</v>
      </c>
      <c r="I224" s="122">
        <f t="shared" si="23"/>
        <v>-8.9537008313292241E-2</v>
      </c>
      <c r="J224" s="128">
        <f t="shared" si="24"/>
        <v>98.578273810520159</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0.72200322580645149</v>
      </c>
      <c r="F225" s="128">
        <f t="shared" si="20"/>
        <v>223.82099999999997</v>
      </c>
      <c r="G225" s="122">
        <f t="shared" si="21"/>
        <v>0.72502948385110844</v>
      </c>
      <c r="H225" s="128">
        <f t="shared" si="22"/>
        <v>249669.70300000001</v>
      </c>
      <c r="I225" s="122">
        <f t="shared" si="23"/>
        <v>0.15051063555657074</v>
      </c>
      <c r="J225" s="128">
        <f t="shared" si="24"/>
        <v>99.582602071769216</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0.13009354838709677</v>
      </c>
      <c r="F226" s="128">
        <f t="shared" si="20"/>
        <v>40.329000000000001</v>
      </c>
      <c r="G226" s="122">
        <f t="shared" si="21"/>
        <v>0.12684393857555221</v>
      </c>
      <c r="H226" s="128">
        <f t="shared" si="22"/>
        <v>43679.725000000006</v>
      </c>
      <c r="I226" s="122">
        <f t="shared" si="23"/>
        <v>-4.9532788169895196E-2</v>
      </c>
      <c r="J226" s="128">
        <f t="shared" si="24"/>
        <v>102.5618960180813</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0.10829032258064517</v>
      </c>
      <c r="F227" s="128">
        <f t="shared" si="20"/>
        <v>33.57</v>
      </c>
      <c r="G227" s="122">
        <f t="shared" si="21"/>
        <v>0.10787175846067174</v>
      </c>
      <c r="H227" s="128">
        <f t="shared" si="22"/>
        <v>37146.502999999997</v>
      </c>
      <c r="I227" s="122">
        <f t="shared" si="23"/>
        <v>-4.8504378967951969E-2</v>
      </c>
      <c r="J227" s="128">
        <f t="shared" si="24"/>
        <v>100.38802011383363</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3.9912903225806463E-2</v>
      </c>
      <c r="F228" s="128">
        <f t="shared" si="20"/>
        <v>12.373000000000003</v>
      </c>
      <c r="G228" s="122">
        <f t="shared" si="21"/>
        <v>4.0459208149658213E-2</v>
      </c>
      <c r="H228" s="128">
        <f t="shared" si="22"/>
        <v>13932.452000000003</v>
      </c>
      <c r="I228" s="122">
        <f t="shared" si="23"/>
        <v>-0.3304462813675797</v>
      </c>
      <c r="J228" s="128">
        <f t="shared" si="24"/>
        <v>98.649738962188849</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0.19769677419354836</v>
      </c>
      <c r="F229" s="128">
        <f t="shared" si="20"/>
        <v>61.285999999999994</v>
      </c>
      <c r="G229" s="122">
        <f t="shared" si="21"/>
        <v>0.18364006353852674</v>
      </c>
      <c r="H229" s="128">
        <f t="shared" si="22"/>
        <v>63237.924999999996</v>
      </c>
      <c r="I229" s="122">
        <f t="shared" si="23"/>
        <v>-9.5645902766569507E-2</v>
      </c>
      <c r="J229" s="128">
        <f t="shared" si="24"/>
        <v>107.65449019356966</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0.37374193548387097</v>
      </c>
      <c r="F230" s="128">
        <f t="shared" si="20"/>
        <v>115.86</v>
      </c>
      <c r="G230" s="122">
        <f t="shared" si="21"/>
        <v>0.38787418326276724</v>
      </c>
      <c r="H230" s="128">
        <f t="shared" si="22"/>
        <v>133567.57800000001</v>
      </c>
      <c r="I230" s="122">
        <f t="shared" si="23"/>
        <v>0.2271025289213805</v>
      </c>
      <c r="J230" s="128">
        <f t="shared" si="24"/>
        <v>96.356486616351489</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0.34509999999999996</v>
      </c>
      <c r="F231" s="128">
        <f t="shared" si="20"/>
        <v>106.98099999999998</v>
      </c>
      <c r="G231" s="122">
        <f t="shared" si="21"/>
        <v>0.3470210449590253</v>
      </c>
      <c r="H231" s="128">
        <f t="shared" si="22"/>
        <v>119499.47300000003</v>
      </c>
      <c r="I231" s="122">
        <f t="shared" si="23"/>
        <v>3.7073749808101381E-2</v>
      </c>
      <c r="J231" s="128">
        <f t="shared" si="24"/>
        <v>99.446418311819627</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8.3587096774193556E-2</v>
      </c>
      <c r="F232" s="128">
        <f t="shared" si="20"/>
        <v>25.912000000000003</v>
      </c>
      <c r="G232" s="122">
        <f t="shared" si="21"/>
        <v>8.1627077053531491E-2</v>
      </c>
      <c r="H232" s="128">
        <f t="shared" si="22"/>
        <v>28108.936999999998</v>
      </c>
      <c r="I232" s="122">
        <f t="shared" si="23"/>
        <v>-0.18576811740703333</v>
      </c>
      <c r="J232" s="128">
        <f t="shared" si="24"/>
        <v>102.40118817359669</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0.13230645161290322</v>
      </c>
      <c r="F233" s="128">
        <f t="shared" si="20"/>
        <v>41.015000000000001</v>
      </c>
      <c r="G233" s="122">
        <f t="shared" si="21"/>
        <v>0.13349452894952346</v>
      </c>
      <c r="H233" s="128">
        <f t="shared" si="22"/>
        <v>45969.909</v>
      </c>
      <c r="I233" s="122">
        <f t="shared" si="23"/>
        <v>0.20825762707492154</v>
      </c>
      <c r="J233" s="128">
        <f t="shared" si="24"/>
        <v>99.110017956563993</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0.29154193548387092</v>
      </c>
      <c r="F234" s="128">
        <f t="shared" si="20"/>
        <v>90.377999999999986</v>
      </c>
      <c r="G234" s="122">
        <f t="shared" si="21"/>
        <v>0.29174248020954935</v>
      </c>
      <c r="H234" s="128">
        <f t="shared" si="22"/>
        <v>100463.857</v>
      </c>
      <c r="I234" s="122">
        <f t="shared" si="23"/>
        <v>0.28545013929898483</v>
      </c>
      <c r="J234" s="128">
        <f t="shared" si="24"/>
        <v>99.931259676158788</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0.13335161290322581</v>
      </c>
      <c r="F235" s="128">
        <f t="shared" si="20"/>
        <v>41.338999999999999</v>
      </c>
      <c r="G235" s="122">
        <f t="shared" si="21"/>
        <v>0.1326178831332509</v>
      </c>
      <c r="H235" s="128">
        <f t="shared" si="22"/>
        <v>45668.02900000001</v>
      </c>
      <c r="I235" s="122">
        <f t="shared" si="23"/>
        <v>-7.0916876368141285E-2</v>
      </c>
      <c r="J235" s="128">
        <f t="shared" si="24"/>
        <v>100.55326608496509</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9.9225806451612913E-2</v>
      </c>
      <c r="F236" s="128">
        <f t="shared" si="20"/>
        <v>30.760000000000005</v>
      </c>
      <c r="G236" s="122">
        <f t="shared" si="21"/>
        <v>0.10271696606438648</v>
      </c>
      <c r="H236" s="128">
        <f t="shared" si="22"/>
        <v>35371.409</v>
      </c>
      <c r="I236" s="122">
        <f t="shared" si="23"/>
        <v>0.14181616968626182</v>
      </c>
      <c r="J236" s="128">
        <f t="shared" si="24"/>
        <v>96.601185036379306</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6.6409677419354857E-2</v>
      </c>
      <c r="F237" s="128">
        <f t="shared" si="20"/>
        <v>20.587000000000007</v>
      </c>
      <c r="G237" s="122">
        <f t="shared" si="21"/>
        <v>6.6082640740159945E-2</v>
      </c>
      <c r="H237" s="128">
        <f t="shared" si="22"/>
        <v>22756.085999999999</v>
      </c>
      <c r="I237" s="122">
        <f t="shared" si="23"/>
        <v>-0.18407516270742016</v>
      </c>
      <c r="J237" s="128">
        <f t="shared" si="24"/>
        <v>100.49489045161017</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0.17892258064516128</v>
      </c>
      <c r="F238" s="128">
        <f t="shared" si="20"/>
        <v>55.466000000000001</v>
      </c>
      <c r="G238" s="122">
        <f t="shared" si="21"/>
        <v>0.17460777446726952</v>
      </c>
      <c r="H238" s="128">
        <f t="shared" si="22"/>
        <v>60127.583999999995</v>
      </c>
      <c r="I238" s="122">
        <f t="shared" si="23"/>
        <v>-0.27112691071045519</v>
      </c>
      <c r="J238" s="128">
        <f t="shared" si="24"/>
        <v>102.47114207317303</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9.8487096774193567E-2</v>
      </c>
      <c r="F239" s="128">
        <f t="shared" si="20"/>
        <v>30.531000000000006</v>
      </c>
      <c r="G239" s="122">
        <f t="shared" si="21"/>
        <v>9.8905998989423802E-2</v>
      </c>
      <c r="H239" s="128">
        <f t="shared" si="22"/>
        <v>34059.072</v>
      </c>
      <c r="I239" s="122">
        <f t="shared" si="23"/>
        <v>-0.2137622217463063</v>
      </c>
      <c r="J239" s="128">
        <f t="shared" si="24"/>
        <v>99.576464299930862</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4.8577419354838711E-2</v>
      </c>
      <c r="F240" s="128">
        <f t="shared" si="20"/>
        <v>15.058999999999999</v>
      </c>
      <c r="G240" s="122">
        <f t="shared" si="21"/>
        <v>5.8213884968550178E-2</v>
      </c>
      <c r="H240" s="128">
        <f t="shared" si="22"/>
        <v>20046.417000000001</v>
      </c>
      <c r="I240" s="122">
        <f t="shared" si="23"/>
        <v>6.9040491920473998E-2</v>
      </c>
      <c r="J240" s="128">
        <f t="shared" si="24"/>
        <v>83.446448181705222</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0.24524838709677418</v>
      </c>
      <c r="F241" s="128">
        <f t="shared" si="20"/>
        <v>76.027000000000001</v>
      </c>
      <c r="G241" s="122">
        <f t="shared" si="21"/>
        <v>0.25331704505195174</v>
      </c>
      <c r="H241" s="128">
        <f t="shared" si="22"/>
        <v>87231.750999999989</v>
      </c>
      <c r="I241" s="122">
        <f t="shared" si="23"/>
        <v>0.25161115837220477</v>
      </c>
      <c r="J241" s="128">
        <f t="shared" si="24"/>
        <v>96.814798643524853</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0.28231935483870962</v>
      </c>
      <c r="F242" s="128">
        <f t="shared" si="20"/>
        <v>87.518999999999991</v>
      </c>
      <c r="G242" s="122">
        <f t="shared" si="21"/>
        <v>0.27332509771807256</v>
      </c>
      <c r="H242" s="128">
        <f t="shared" si="22"/>
        <v>94121.684000000023</v>
      </c>
      <c r="I242" s="122">
        <f t="shared" si="23"/>
        <v>0.44356074557149727</v>
      </c>
      <c r="J242" s="128">
        <f t="shared" si="24"/>
        <v>103.29068102260935</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0.20508064516129032</v>
      </c>
      <c r="F243" s="128">
        <f t="shared" si="20"/>
        <v>63.575000000000003</v>
      </c>
      <c r="G243" s="122">
        <f t="shared" si="21"/>
        <v>0.2046240424209689</v>
      </c>
      <c r="H243" s="128">
        <f t="shared" si="22"/>
        <v>70463.926000000007</v>
      </c>
      <c r="I243" s="122">
        <f t="shared" si="23"/>
        <v>-9.466322495193201E-2</v>
      </c>
      <c r="J243" s="128">
        <f t="shared" si="24"/>
        <v>100.22314227346855</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0.12805806451612906</v>
      </c>
      <c r="F244" s="128">
        <f t="shared" si="20"/>
        <v>39.698000000000008</v>
      </c>
      <c r="G244" s="122">
        <f t="shared" si="21"/>
        <v>0.122620119178297</v>
      </c>
      <c r="H244" s="128">
        <f t="shared" si="22"/>
        <v>42225.218999999997</v>
      </c>
      <c r="I244" s="122">
        <f t="shared" si="23"/>
        <v>-0.33001510169158016</v>
      </c>
      <c r="J244" s="128">
        <f t="shared" si="24"/>
        <v>104.43479045222992</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9.062258064516128E-2</v>
      </c>
      <c r="F245" s="128">
        <f t="shared" si="20"/>
        <v>28.092999999999996</v>
      </c>
      <c r="G245" s="122">
        <f t="shared" si="21"/>
        <v>8.7677292236567769E-2</v>
      </c>
      <c r="H245" s="128">
        <f t="shared" si="22"/>
        <v>30192.377000000004</v>
      </c>
      <c r="I245" s="122">
        <f t="shared" si="23"/>
        <v>-0.27919717725149373</v>
      </c>
      <c r="J245" s="128">
        <f t="shared" si="24"/>
        <v>103.35923741879098</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6.4009677419354843E-2</v>
      </c>
      <c r="F246" s="128">
        <f t="shared" si="20"/>
        <v>19.843</v>
      </c>
      <c r="G246" s="122">
        <f t="shared" si="21"/>
        <v>6.5192233083012446E-2</v>
      </c>
      <c r="H246" s="128">
        <f t="shared" si="22"/>
        <v>22449.467000000001</v>
      </c>
      <c r="I246" s="122">
        <f t="shared" si="23"/>
        <v>0.14613556165890093</v>
      </c>
      <c r="J246" s="128">
        <f t="shared" si="24"/>
        <v>98.186048233457811</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0.2206225806451613</v>
      </c>
      <c r="F247" s="128">
        <f t="shared" si="20"/>
        <v>68.393000000000001</v>
      </c>
      <c r="G247" s="122">
        <f t="shared" si="21"/>
        <v>0.21612501234180714</v>
      </c>
      <c r="H247" s="128">
        <f t="shared" si="22"/>
        <v>74424.377000000022</v>
      </c>
      <c r="I247" s="122">
        <f t="shared" si="23"/>
        <v>0.27096343719060262</v>
      </c>
      <c r="J247" s="128">
        <f t="shared" si="24"/>
        <v>102.08100314471753</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0.1450774193548387</v>
      </c>
      <c r="F248" s="128">
        <f t="shared" si="20"/>
        <v>44.973999999999997</v>
      </c>
      <c r="G248" s="122">
        <f t="shared" si="21"/>
        <v>0.14994920112208807</v>
      </c>
      <c r="H248" s="128">
        <f t="shared" si="22"/>
        <v>51636.207000000002</v>
      </c>
      <c r="I248" s="122">
        <f t="shared" si="23"/>
        <v>-0.2391366477367711</v>
      </c>
      <c r="J248" s="128">
        <f t="shared" si="24"/>
        <v>96.751045200112287</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5.6967741935483873E-2</v>
      </c>
      <c r="F249" s="128">
        <f t="shared" si="20"/>
        <v>17.66</v>
      </c>
      <c r="G249" s="122">
        <f t="shared" si="21"/>
        <v>5.5160829717909851E-2</v>
      </c>
      <c r="H249" s="128">
        <f t="shared" si="22"/>
        <v>18995.073</v>
      </c>
      <c r="I249" s="122">
        <f t="shared" si="23"/>
        <v>0.13955322897879011</v>
      </c>
      <c r="J249" s="128">
        <f t="shared" si="24"/>
        <v>103.275716168184</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0.13771290322580645</v>
      </c>
      <c r="F250" s="128">
        <f t="shared" si="20"/>
        <v>42.691000000000003</v>
      </c>
      <c r="G250" s="122">
        <f t="shared" si="21"/>
        <v>0.14900477410137125</v>
      </c>
      <c r="H250" s="128">
        <f t="shared" si="22"/>
        <v>51310.985999999997</v>
      </c>
      <c r="I250" s="122">
        <f t="shared" si="23"/>
        <v>2.1179582067918562E-2</v>
      </c>
      <c r="J250" s="128">
        <f t="shared" si="24"/>
        <v>92.42180598328838</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7.2806451612903222E-2</v>
      </c>
      <c r="F251" s="128">
        <f t="shared" si="20"/>
        <v>22.57</v>
      </c>
      <c r="G251" s="122">
        <f t="shared" si="21"/>
        <v>7.5218162493683904E-2</v>
      </c>
      <c r="H251" s="128">
        <f t="shared" si="22"/>
        <v>25901.976000000002</v>
      </c>
      <c r="I251" s="122">
        <f t="shared" si="23"/>
        <v>9.3368694893946006E-3</v>
      </c>
      <c r="J251" s="128">
        <f t="shared" si="24"/>
        <v>96.793712049289709</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8.7148387096774207E-2</v>
      </c>
      <c r="F252" s="128">
        <f t="shared" si="20"/>
        <v>27.016000000000005</v>
      </c>
      <c r="G252" s="122">
        <f t="shared" si="21"/>
        <v>8.3948245721022913E-2</v>
      </c>
      <c r="H252" s="128">
        <f t="shared" si="22"/>
        <v>28908.250000000007</v>
      </c>
      <c r="I252" s="122">
        <f t="shared" si="23"/>
        <v>-0.19291272318162689</v>
      </c>
      <c r="J252" s="128">
        <f t="shared" si="24"/>
        <v>103.81204079759571</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0.13388387096774193</v>
      </c>
      <c r="F253" s="128">
        <f t="shared" si="20"/>
        <v>41.503999999999998</v>
      </c>
      <c r="G253" s="122">
        <f t="shared" si="21"/>
        <v>0.13087668647163708</v>
      </c>
      <c r="H253" s="128">
        <f t="shared" si="22"/>
        <v>45068.434000000001</v>
      </c>
      <c r="I253" s="122">
        <f t="shared" si="23"/>
        <v>-0.12287835707406662</v>
      </c>
      <c r="J253" s="128">
        <f t="shared" si="24"/>
        <v>102.29772358788787</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5.375806451612903E-2</v>
      </c>
      <c r="F254" s="128">
        <f t="shared" si="20"/>
        <v>16.664999999999999</v>
      </c>
      <c r="G254" s="122">
        <f t="shared" si="21"/>
        <v>4.8195828178813904E-2</v>
      </c>
      <c r="H254" s="128">
        <f t="shared" si="22"/>
        <v>16596.618999999999</v>
      </c>
      <c r="I254" s="122">
        <f t="shared" si="23"/>
        <v>1.7750695053591E-2</v>
      </c>
      <c r="J254" s="128">
        <f t="shared" si="24"/>
        <v>111.54090830575289</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2.7783870967741941E-2</v>
      </c>
      <c r="F255" s="128">
        <f t="shared" si="20"/>
        <v>8.6130000000000013</v>
      </c>
      <c r="G255" s="122">
        <f t="shared" si="21"/>
        <v>2.5939565800707408E-2</v>
      </c>
      <c r="H255" s="128">
        <f t="shared" si="22"/>
        <v>8932.4970000000012</v>
      </c>
      <c r="I255" s="122">
        <f t="shared" si="23"/>
        <v>-0.36154645816429942</v>
      </c>
      <c r="J255" s="128">
        <f t="shared" si="24"/>
        <v>107.11000785905304</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0.2317225806451613</v>
      </c>
      <c r="F256" s="128">
        <f t="shared" si="20"/>
        <v>71.834000000000003</v>
      </c>
      <c r="G256" s="122">
        <f t="shared" si="21"/>
        <v>0.23229407477102318</v>
      </c>
      <c r="H256" s="128">
        <f t="shared" si="22"/>
        <v>79992.323000000004</v>
      </c>
      <c r="I256" s="122">
        <f t="shared" si="23"/>
        <v>0.13779410401452333</v>
      </c>
      <c r="J256" s="128">
        <f t="shared" si="24"/>
        <v>99.753978173388532</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9.8516129032258065E-2</v>
      </c>
      <c r="F257" s="128">
        <f t="shared" si="20"/>
        <v>30.54</v>
      </c>
      <c r="G257" s="122">
        <f t="shared" si="21"/>
        <v>9.996658709831048E-2</v>
      </c>
      <c r="H257" s="128">
        <f t="shared" si="22"/>
        <v>34424.294000000002</v>
      </c>
      <c r="I257" s="122">
        <f t="shared" si="23"/>
        <v>0.36078229264855233</v>
      </c>
      <c r="J257" s="128">
        <f t="shared" si="24"/>
        <v>98.549057131833479</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9.0325806451612894E-2</v>
      </c>
      <c r="F258" s="128">
        <f t="shared" si="20"/>
        <v>28.000999999999998</v>
      </c>
      <c r="G258" s="122">
        <f t="shared" si="21"/>
        <v>8.8307145470702009E-2</v>
      </c>
      <c r="H258" s="128">
        <f t="shared" si="22"/>
        <v>30409.272000000004</v>
      </c>
      <c r="I258" s="122">
        <f t="shared" si="23"/>
        <v>0.36284067239603063</v>
      </c>
      <c r="J258" s="128">
        <f t="shared" si="24"/>
        <v>102.28595429073249</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0.3696741935483871</v>
      </c>
      <c r="F259" s="128">
        <f t="shared" si="20"/>
        <v>114.599</v>
      </c>
      <c r="G259" s="122">
        <f t="shared" si="21"/>
        <v>0.36958190023173554</v>
      </c>
      <c r="H259" s="128">
        <f t="shared" si="22"/>
        <v>127268.48399999998</v>
      </c>
      <c r="I259" s="122">
        <f t="shared" si="23"/>
        <v>-5.1896768323356664E-2</v>
      </c>
      <c r="J259" s="128">
        <f t="shared" si="24"/>
        <v>100.0249723583849</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0.20996129032258062</v>
      </c>
      <c r="F260" s="128">
        <f t="shared" si="20"/>
        <v>65.087999999999994</v>
      </c>
      <c r="G260" s="122">
        <f t="shared" si="21"/>
        <v>0.20991243124887471</v>
      </c>
      <c r="H260" s="128">
        <f t="shared" si="22"/>
        <v>72285.024999999994</v>
      </c>
      <c r="I260" s="122">
        <f t="shared" si="23"/>
        <v>-0.23540950129414112</v>
      </c>
      <c r="J260" s="128">
        <f t="shared" si="24"/>
        <v>100.02327593149927</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0.90931935483870974</v>
      </c>
      <c r="F261" s="128">
        <f t="shared" si="20"/>
        <v>281.88900000000001</v>
      </c>
      <c r="G261" s="122">
        <f t="shared" si="21"/>
        <v>0.91283120763856218</v>
      </c>
      <c r="H261" s="128">
        <f t="shared" si="22"/>
        <v>314340.72899999999</v>
      </c>
      <c r="I261" s="122">
        <f t="shared" si="23"/>
        <v>0.29428557973357744</v>
      </c>
      <c r="J261" s="128">
        <f t="shared" si="24"/>
        <v>99.615279060305411</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0.87138387096774195</v>
      </c>
      <c r="F262" s="128">
        <f t="shared" si="20"/>
        <v>270.12900000000002</v>
      </c>
      <c r="G262" s="122">
        <f t="shared" si="21"/>
        <v>0.87550123418070724</v>
      </c>
      <c r="H262" s="128">
        <f t="shared" si="22"/>
        <v>301485.85399999999</v>
      </c>
      <c r="I262" s="122">
        <f t="shared" si="23"/>
        <v>0.27088186201973663</v>
      </c>
      <c r="J262" s="128">
        <f t="shared" si="24"/>
        <v>99.529713602652052</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0.93459032258064534</v>
      </c>
      <c r="F263" s="128">
        <f t="shared" si="20"/>
        <v>289.72300000000007</v>
      </c>
      <c r="G263" s="122">
        <f t="shared" si="21"/>
        <v>0.93762756201395048</v>
      </c>
      <c r="H263" s="128">
        <f t="shared" si="22"/>
        <v>322879.55199999997</v>
      </c>
      <c r="I263" s="122">
        <f t="shared" si="23"/>
        <v>0.29026145310916729</v>
      </c>
      <c r="J263" s="128">
        <f t="shared" si="24"/>
        <v>99.676071869433812</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0.91955483870967747</v>
      </c>
      <c r="F264" s="128">
        <f t="shared" si="20"/>
        <v>285.06200000000001</v>
      </c>
      <c r="G264" s="122">
        <f t="shared" si="21"/>
        <v>0.9249960070624178</v>
      </c>
      <c r="H264" s="128">
        <f t="shared" si="22"/>
        <v>318529.77500000008</v>
      </c>
      <c r="I264" s="122">
        <f t="shared" si="23"/>
        <v>0.29579082311395466</v>
      </c>
      <c r="J264" s="128">
        <f t="shared" si="24"/>
        <v>99.411763044251373</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0.90026129032258073</v>
      </c>
      <c r="F265" s="128">
        <f t="shared" ref="F265:F328" si="26">SUMPRODUCT($K$2:$AI$2,$K265:$AI265)</f>
        <v>279.08100000000002</v>
      </c>
      <c r="G265" s="122">
        <f t="shared" ref="G265:G328" si="27">SUMPRODUCT($K$3:$AI$3,$K265:$AI265)/$J$3</f>
        <v>0.90354200279941232</v>
      </c>
      <c r="H265" s="128">
        <f t="shared" ref="H265:H328" si="28">SUMPRODUCT($K$3:$AI$3,$K265:$AI265)</f>
        <v>311141.91700000002</v>
      </c>
      <c r="I265" s="122">
        <f t="shared" ref="I265:I328" si="29">CORREL($K$4:$AI$4,$K265:$AI265)</f>
        <v>0.25015818034885112</v>
      </c>
      <c r="J265" s="128">
        <f t="shared" si="24"/>
        <v>99.636905371674246</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0.86039999999999994</v>
      </c>
      <c r="F266" s="128">
        <f t="shared" si="26"/>
        <v>266.72399999999999</v>
      </c>
      <c r="G266" s="122">
        <f t="shared" si="27"/>
        <v>0.86316153537887885</v>
      </c>
      <c r="H266" s="128">
        <f t="shared" si="28"/>
        <v>297236.57999999996</v>
      </c>
      <c r="I266" s="122">
        <f t="shared" si="29"/>
        <v>0.22224771383869293</v>
      </c>
      <c r="J266" s="128">
        <f t="shared" ref="J266:J329" si="30">$E266/$G266*100</f>
        <v>99.680067372595943</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0.8679129032258065</v>
      </c>
      <c r="F267" s="128">
        <f t="shared" si="26"/>
        <v>269.053</v>
      </c>
      <c r="G267" s="122">
        <f t="shared" si="27"/>
        <v>0.8701977970600363</v>
      </c>
      <c r="H267" s="128">
        <f t="shared" si="28"/>
        <v>299659.57299999997</v>
      </c>
      <c r="I267" s="122">
        <f t="shared" si="29"/>
        <v>0.20828885253773696</v>
      </c>
      <c r="J267" s="128">
        <f t="shared" si="30"/>
        <v>99.737428221267692</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0.78819677419354828</v>
      </c>
      <c r="F268" s="128">
        <f t="shared" si="26"/>
        <v>244.34099999999998</v>
      </c>
      <c r="G268" s="122">
        <f t="shared" si="27"/>
        <v>0.79146784741460918</v>
      </c>
      <c r="H268" s="128">
        <f t="shared" si="28"/>
        <v>272548.28499999997</v>
      </c>
      <c r="I268" s="122">
        <f t="shared" si="29"/>
        <v>0.20116555305272224</v>
      </c>
      <c r="J268" s="128">
        <f t="shared" si="30"/>
        <v>99.586708009460381</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0.6599677419354838</v>
      </c>
      <c r="F269" s="128">
        <f t="shared" si="26"/>
        <v>204.58999999999997</v>
      </c>
      <c r="G269" s="122">
        <f t="shared" si="27"/>
        <v>0.66628576946085183</v>
      </c>
      <c r="H269" s="128">
        <f t="shared" si="28"/>
        <v>229440.83500000002</v>
      </c>
      <c r="I269" s="122">
        <f t="shared" si="29"/>
        <v>0.26282564472461417</v>
      </c>
      <c r="J269" s="128">
        <f t="shared" si="30"/>
        <v>99.051754094871256</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0.57405806451612895</v>
      </c>
      <c r="F270" s="128">
        <f t="shared" si="26"/>
        <v>177.95799999999997</v>
      </c>
      <c r="G270" s="122">
        <f t="shared" si="27"/>
        <v>0.5808994592836525</v>
      </c>
      <c r="H270" s="128">
        <f t="shared" si="28"/>
        <v>200037.37599999999</v>
      </c>
      <c r="I270" s="122">
        <f t="shared" si="29"/>
        <v>0.25896277762700831</v>
      </c>
      <c r="J270" s="128">
        <f t="shared" si="30"/>
        <v>98.822275583461533</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0.42336451612903231</v>
      </c>
      <c r="F271" s="128">
        <f t="shared" si="26"/>
        <v>131.24300000000002</v>
      </c>
      <c r="G271" s="122">
        <f t="shared" si="27"/>
        <v>0.44194884683962615</v>
      </c>
      <c r="H271" s="128">
        <f t="shared" si="28"/>
        <v>152188.62099999998</v>
      </c>
      <c r="I271" s="122">
        <f t="shared" si="29"/>
        <v>0.19057898701261727</v>
      </c>
      <c r="J271" s="128">
        <f t="shared" si="30"/>
        <v>95.794913632315073</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0.35321290322580651</v>
      </c>
      <c r="F272" s="128">
        <f t="shared" si="26"/>
        <v>109.49600000000001</v>
      </c>
      <c r="G272" s="122">
        <f t="shared" si="27"/>
        <v>0.37146843401343954</v>
      </c>
      <c r="H272" s="128">
        <f t="shared" si="28"/>
        <v>127918.12700000001</v>
      </c>
      <c r="I272" s="122">
        <f t="shared" si="29"/>
        <v>9.4263788427456835E-2</v>
      </c>
      <c r="J272" s="128">
        <f t="shared" si="30"/>
        <v>95.085576830742895</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0.16735161290322578</v>
      </c>
      <c r="F273" s="128">
        <f t="shared" si="26"/>
        <v>51.878999999999991</v>
      </c>
      <c r="G273" s="122">
        <f t="shared" si="27"/>
        <v>0.18240576957700996</v>
      </c>
      <c r="H273" s="128">
        <f t="shared" si="28"/>
        <v>62812.885999999999</v>
      </c>
      <c r="I273" s="122">
        <f t="shared" si="29"/>
        <v>3.9058672219581148E-2</v>
      </c>
      <c r="J273" s="128">
        <f t="shared" si="30"/>
        <v>91.746885688597445</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7.8667741935483856E-2</v>
      </c>
      <c r="F274" s="128">
        <f t="shared" si="26"/>
        <v>24.386999999999997</v>
      </c>
      <c r="G274" s="122">
        <f t="shared" si="27"/>
        <v>6.6422028818845513E-2</v>
      </c>
      <c r="H274" s="128">
        <f t="shared" si="28"/>
        <v>22872.957000000002</v>
      </c>
      <c r="I274" s="122">
        <f t="shared" si="29"/>
        <v>-0.17879323356722263</v>
      </c>
      <c r="J274" s="128">
        <f t="shared" si="30"/>
        <v>118.43622264239532</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0.64305161290322577</v>
      </c>
      <c r="F275" s="128">
        <f t="shared" si="26"/>
        <v>199.346</v>
      </c>
      <c r="G275" s="122">
        <f t="shared" si="27"/>
        <v>0.6675979881402494</v>
      </c>
      <c r="H275" s="128">
        <f t="shared" si="28"/>
        <v>229892.70799999998</v>
      </c>
      <c r="I275" s="122">
        <f t="shared" si="29"/>
        <v>0.31474802201914098</v>
      </c>
      <c r="J275" s="128">
        <f t="shared" si="30"/>
        <v>96.323180166344827</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6.4506451612903221E-2</v>
      </c>
      <c r="F276" s="128">
        <f t="shared" si="26"/>
        <v>19.997</v>
      </c>
      <c r="G276" s="122">
        <f t="shared" si="27"/>
        <v>5.867328768316693E-2</v>
      </c>
      <c r="H276" s="128">
        <f t="shared" si="28"/>
        <v>20204.615999999998</v>
      </c>
      <c r="I276" s="122">
        <f t="shared" si="29"/>
        <v>-0.35703032040255883</v>
      </c>
      <c r="J276" s="128">
        <f t="shared" si="30"/>
        <v>109.9417710513089</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3.4887096774193556E-2</v>
      </c>
      <c r="F277" s="128">
        <f t="shared" si="26"/>
        <v>10.815000000000001</v>
      </c>
      <c r="G277" s="122">
        <f t="shared" si="27"/>
        <v>3.3909559237770004E-2</v>
      </c>
      <c r="H277" s="128">
        <f t="shared" si="28"/>
        <v>11677.028000000002</v>
      </c>
      <c r="I277" s="122">
        <f t="shared" si="29"/>
        <v>-0.26331082782694148</v>
      </c>
      <c r="J277" s="128">
        <f t="shared" si="30"/>
        <v>102.8827786571013</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0.1313387096774194</v>
      </c>
      <c r="F278" s="128">
        <f t="shared" si="26"/>
        <v>40.715000000000011</v>
      </c>
      <c r="G278" s="122">
        <f t="shared" si="27"/>
        <v>0.11966634432770548</v>
      </c>
      <c r="H278" s="128">
        <f t="shared" si="28"/>
        <v>41208.063000000002</v>
      </c>
      <c r="I278" s="122">
        <f t="shared" si="29"/>
        <v>-0.26986271270052975</v>
      </c>
      <c r="J278" s="128">
        <f t="shared" si="30"/>
        <v>109.75409202586587</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1.0041935483870968E-2</v>
      </c>
      <c r="F279" s="128">
        <f t="shared" si="26"/>
        <v>3.113</v>
      </c>
      <c r="G279" s="122">
        <f t="shared" si="27"/>
        <v>9.8862956574262834E-3</v>
      </c>
      <c r="H279" s="128">
        <f t="shared" si="28"/>
        <v>3404.4250000000002</v>
      </c>
      <c r="I279" s="122">
        <f t="shared" si="29"/>
        <v>3.8269739142028365E-2</v>
      </c>
      <c r="J279" s="128">
        <f t="shared" si="30"/>
        <v>101.57429872459633</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3.7564516129032256E-2</v>
      </c>
      <c r="F280" s="128">
        <f t="shared" si="26"/>
        <v>11.645</v>
      </c>
      <c r="G280" s="122">
        <f t="shared" si="27"/>
        <v>4.3710199850155951E-2</v>
      </c>
      <c r="H280" s="128">
        <f t="shared" si="28"/>
        <v>15051.957000000002</v>
      </c>
      <c r="I280" s="122">
        <f t="shared" si="29"/>
        <v>0.14628988858841169</v>
      </c>
      <c r="J280" s="128">
        <f t="shared" si="30"/>
        <v>85.939932230481972</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0.21481612903225808</v>
      </c>
      <c r="F281" s="128">
        <f t="shared" si="26"/>
        <v>66.593000000000004</v>
      </c>
      <c r="G281" s="122">
        <f t="shared" si="27"/>
        <v>0.1774202196551263</v>
      </c>
      <c r="H281" s="128">
        <f t="shared" si="28"/>
        <v>61096.071999999986</v>
      </c>
      <c r="I281" s="122">
        <f t="shared" si="29"/>
        <v>-0.34970321613767269</v>
      </c>
      <c r="J281" s="128">
        <f t="shared" si="30"/>
        <v>121.07759163517149</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0.41308064516129045</v>
      </c>
      <c r="F282" s="128">
        <f t="shared" si="26"/>
        <v>128.05500000000004</v>
      </c>
      <c r="G282" s="122">
        <f t="shared" si="27"/>
        <v>0.39638975717131592</v>
      </c>
      <c r="H282" s="128">
        <f t="shared" si="28"/>
        <v>136499.984</v>
      </c>
      <c r="I282" s="122">
        <f t="shared" si="29"/>
        <v>0.12080534830297818</v>
      </c>
      <c r="J282" s="128">
        <f t="shared" si="30"/>
        <v>104.21072635909734</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0.29520967741935483</v>
      </c>
      <c r="F283" s="128">
        <f t="shared" si="26"/>
        <v>91.515000000000001</v>
      </c>
      <c r="G283" s="122">
        <f t="shared" si="27"/>
        <v>0.3290089964513675</v>
      </c>
      <c r="H283" s="128">
        <f t="shared" si="28"/>
        <v>113296.88</v>
      </c>
      <c r="I283" s="122">
        <f t="shared" si="29"/>
        <v>0.33590153518803512</v>
      </c>
      <c r="J283" s="128">
        <f t="shared" si="30"/>
        <v>89.726931665527047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7.6861290322580642E-2</v>
      </c>
      <c r="F284" s="128">
        <f t="shared" si="26"/>
        <v>23.826999999999998</v>
      </c>
      <c r="G284" s="122">
        <f t="shared" si="27"/>
        <v>9.7128694556246717E-2</v>
      </c>
      <c r="H284" s="128">
        <f t="shared" si="28"/>
        <v>33447.043000000005</v>
      </c>
      <c r="I284" s="122">
        <f t="shared" si="29"/>
        <v>0.19557660125452483</v>
      </c>
      <c r="J284" s="128">
        <f t="shared" si="30"/>
        <v>79.133453480187228</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0.12677741935483872</v>
      </c>
      <c r="F285" s="128">
        <f t="shared" si="26"/>
        <v>39.301000000000002</v>
      </c>
      <c r="G285" s="122">
        <f t="shared" si="27"/>
        <v>0.13656230725001309</v>
      </c>
      <c r="H285" s="128">
        <f t="shared" si="28"/>
        <v>47026.323000000004</v>
      </c>
      <c r="I285" s="122">
        <f t="shared" si="29"/>
        <v>0.33140577830179585</v>
      </c>
      <c r="J285" s="128">
        <f t="shared" si="30"/>
        <v>92.834854586001853</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1.5790322580645166E-2</v>
      </c>
      <c r="F286" s="128">
        <f t="shared" si="26"/>
        <v>4.8950000000000014</v>
      </c>
      <c r="G286" s="122">
        <f t="shared" si="27"/>
        <v>1.6041706596042492E-2</v>
      </c>
      <c r="H286" s="128">
        <f t="shared" si="28"/>
        <v>5524.0900000000011</v>
      </c>
      <c r="I286" s="122">
        <f t="shared" si="29"/>
        <v>0.22714436954177689</v>
      </c>
      <c r="J286" s="128">
        <f t="shared" si="30"/>
        <v>98.432934713695957</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0.98420967741935494</v>
      </c>
      <c r="F287" s="128">
        <f t="shared" si="26"/>
        <v>305.10500000000002</v>
      </c>
      <c r="G287" s="122">
        <f t="shared" si="27"/>
        <v>0.98395829340395746</v>
      </c>
      <c r="H287" s="128">
        <f t="shared" si="28"/>
        <v>338833.91</v>
      </c>
      <c r="I287" s="122">
        <f t="shared" si="29"/>
        <v>-0.227144369541776</v>
      </c>
      <c r="J287" s="128">
        <f t="shared" si="30"/>
        <v>100.0255482388921</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0.18456129032258065</v>
      </c>
      <c r="F288" s="128">
        <f t="shared" si="26"/>
        <v>57.213999999999999</v>
      </c>
      <c r="G288" s="122">
        <f t="shared" si="27"/>
        <v>0.17915508569570043</v>
      </c>
      <c r="H288" s="128">
        <f t="shared" si="28"/>
        <v>61693.487000000008</v>
      </c>
      <c r="I288" s="122">
        <f t="shared" si="29"/>
        <v>-0.2874110364980057</v>
      </c>
      <c r="J288" s="128">
        <f t="shared" si="30"/>
        <v>103.01761158824306</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0.5056516129032258</v>
      </c>
      <c r="F289" s="128">
        <f t="shared" si="26"/>
        <v>156.75200000000001</v>
      </c>
      <c r="G289" s="122">
        <f t="shared" si="27"/>
        <v>0.50068766516241814</v>
      </c>
      <c r="H289" s="128">
        <f t="shared" si="28"/>
        <v>172415.80299999999</v>
      </c>
      <c r="I289" s="122">
        <f t="shared" si="29"/>
        <v>0.18728110430989967</v>
      </c>
      <c r="J289" s="128">
        <f t="shared" si="30"/>
        <v>100.99142600990527</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6.6587096774193555E-2</v>
      </c>
      <c r="F290" s="128">
        <f t="shared" si="26"/>
        <v>20.642000000000003</v>
      </c>
      <c r="G290" s="122">
        <f t="shared" si="27"/>
        <v>7.1030747071361783E-2</v>
      </c>
      <c r="H290" s="128">
        <f t="shared" si="28"/>
        <v>24460.006000000001</v>
      </c>
      <c r="I290" s="122">
        <f t="shared" si="29"/>
        <v>0.16153064423649519</v>
      </c>
      <c r="J290" s="128">
        <f t="shared" si="30"/>
        <v>93.744046796095404</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8.2932258064516123E-2</v>
      </c>
      <c r="F291" s="128">
        <f t="shared" si="26"/>
        <v>25.709</v>
      </c>
      <c r="G291" s="122">
        <f t="shared" si="27"/>
        <v>7.8300071437283306E-2</v>
      </c>
      <c r="H291" s="128">
        <f t="shared" si="28"/>
        <v>26963.256000000005</v>
      </c>
      <c r="I291" s="122">
        <f t="shared" si="29"/>
        <v>-0.13969404953303391</v>
      </c>
      <c r="J291" s="128">
        <f t="shared" si="30"/>
        <v>105.91594176378638</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0.16001290322580644</v>
      </c>
      <c r="F292" s="128">
        <f t="shared" si="26"/>
        <v>49.603999999999999</v>
      </c>
      <c r="G292" s="122">
        <f t="shared" si="27"/>
        <v>0.17075013793784377</v>
      </c>
      <c r="H292" s="128">
        <f t="shared" si="28"/>
        <v>58799.176000000007</v>
      </c>
      <c r="I292" s="122">
        <f t="shared" si="29"/>
        <v>7.656048797908846E-2</v>
      </c>
      <c r="J292" s="128">
        <f t="shared" si="30"/>
        <v>93.711727064053164</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0.37043548387096781</v>
      </c>
      <c r="F293" s="128">
        <f t="shared" si="26"/>
        <v>114.83500000000002</v>
      </c>
      <c r="G293" s="122">
        <f t="shared" si="27"/>
        <v>0.37653485616712834</v>
      </c>
      <c r="H293" s="128">
        <f t="shared" si="28"/>
        <v>129662.78999999998</v>
      </c>
      <c r="I293" s="122">
        <f t="shared" si="29"/>
        <v>0.12670371226078955</v>
      </c>
      <c r="J293" s="128">
        <f t="shared" si="30"/>
        <v>98.380130764453511</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0.6295645161290323</v>
      </c>
      <c r="F294" s="128">
        <f t="shared" si="26"/>
        <v>195.16500000000002</v>
      </c>
      <c r="G294" s="122">
        <f t="shared" si="27"/>
        <v>0.62346514383287166</v>
      </c>
      <c r="H294" s="128">
        <f t="shared" si="28"/>
        <v>214695.21000000002</v>
      </c>
      <c r="I294" s="122">
        <f t="shared" si="29"/>
        <v>-0.1267037122607895</v>
      </c>
      <c r="J294" s="128">
        <f t="shared" si="30"/>
        <v>100.97830205208645</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0.1712516129032258</v>
      </c>
      <c r="F295" s="128">
        <f t="shared" si="26"/>
        <v>53.088000000000001</v>
      </c>
      <c r="G295" s="122">
        <f t="shared" si="27"/>
        <v>0.16121802891177203</v>
      </c>
      <c r="H295" s="128">
        <f t="shared" si="28"/>
        <v>55516.717999999993</v>
      </c>
      <c r="I295" s="122">
        <f t="shared" si="29"/>
        <v>-0.20903596508166397</v>
      </c>
      <c r="J295" s="128">
        <f t="shared" si="30"/>
        <v>106.22361162655372</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0.31510967741935481</v>
      </c>
      <c r="F296" s="128">
        <f t="shared" si="26"/>
        <v>97.683999999999997</v>
      </c>
      <c r="G296" s="122">
        <f t="shared" si="27"/>
        <v>0.31110931065925584</v>
      </c>
      <c r="H296" s="128">
        <f t="shared" si="28"/>
        <v>107132.98000000003</v>
      </c>
      <c r="I296" s="122">
        <f t="shared" si="29"/>
        <v>-0.2248970885304501</v>
      </c>
      <c r="J296" s="128">
        <f t="shared" si="30"/>
        <v>101.28583961425713</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0.21007419354838711</v>
      </c>
      <c r="F297" s="128">
        <f t="shared" si="26"/>
        <v>65.123000000000005</v>
      </c>
      <c r="G297" s="122">
        <f t="shared" si="27"/>
        <v>0.21309835113457506</v>
      </c>
      <c r="H297" s="128">
        <f t="shared" si="28"/>
        <v>73382.122000000003</v>
      </c>
      <c r="I297" s="122">
        <f t="shared" si="29"/>
        <v>6.3130415040679941E-2</v>
      </c>
      <c r="J297" s="128">
        <f t="shared" si="30"/>
        <v>98.580862981770252</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0.14090967741935484</v>
      </c>
      <c r="F298" s="128">
        <f t="shared" si="26"/>
        <v>43.682000000000002</v>
      </c>
      <c r="G298" s="122">
        <f t="shared" si="27"/>
        <v>0.14212792500827628</v>
      </c>
      <c r="H298" s="128">
        <f t="shared" si="28"/>
        <v>48942.888000000006</v>
      </c>
      <c r="I298" s="122">
        <f t="shared" si="29"/>
        <v>0.32248249296981135</v>
      </c>
      <c r="J298" s="128">
        <f t="shared" si="30"/>
        <v>99.142851351097605</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7.4367741935483872E-2</v>
      </c>
      <c r="F299" s="128">
        <f t="shared" si="26"/>
        <v>23.054000000000002</v>
      </c>
      <c r="G299" s="122">
        <f t="shared" si="27"/>
        <v>7.5628836850022363E-2</v>
      </c>
      <c r="H299" s="128">
        <f t="shared" si="28"/>
        <v>26043.395</v>
      </c>
      <c r="I299" s="122">
        <f t="shared" si="29"/>
        <v>0.36893443902949191</v>
      </c>
      <c r="J299" s="128">
        <f t="shared" si="30"/>
        <v>98.332521076531506</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8.8364516129032261E-2</v>
      </c>
      <c r="F300" s="128">
        <f t="shared" si="26"/>
        <v>27.393000000000001</v>
      </c>
      <c r="G300" s="122">
        <f t="shared" si="27"/>
        <v>9.6759790682952054E-2</v>
      </c>
      <c r="H300" s="128">
        <f t="shared" si="28"/>
        <v>33320.008000000002</v>
      </c>
      <c r="I300" s="122">
        <f t="shared" si="29"/>
        <v>0.11780727897804294</v>
      </c>
      <c r="J300" s="128">
        <f t="shared" si="30"/>
        <v>91.323591654483664</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414.81855952193553</v>
      </c>
      <c r="F301" s="128">
        <f t="shared" si="26"/>
        <v>128593.75345180002</v>
      </c>
      <c r="G301" s="122">
        <f t="shared" si="27"/>
        <v>432.19456157694361</v>
      </c>
      <c r="H301" s="128">
        <f t="shared" si="28"/>
        <v>148829654.83551314</v>
      </c>
      <c r="I301" s="122">
        <f t="shared" si="29"/>
        <v>0.23503726704778632</v>
      </c>
      <c r="J301" s="128">
        <f t="shared" si="30"/>
        <v>95.979587991202749</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1.9003225806451619E-2</v>
      </c>
      <c r="F302" s="128">
        <f t="shared" si="26"/>
        <v>5.8910000000000018</v>
      </c>
      <c r="G302" s="122">
        <f t="shared" si="27"/>
        <v>1.9111642534803897E-2</v>
      </c>
      <c r="H302" s="128">
        <f t="shared" si="28"/>
        <v>6581.2470000000003</v>
      </c>
      <c r="I302" s="122">
        <f t="shared" si="29"/>
        <v>-0.33879089841246213</v>
      </c>
      <c r="J302" s="128">
        <f t="shared" si="30"/>
        <v>99.432718940013444</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7.1419354838709688E-3</v>
      </c>
      <c r="F303" s="128">
        <f t="shared" si="26"/>
        <v>2.2140000000000004</v>
      </c>
      <c r="G303" s="122">
        <f t="shared" si="27"/>
        <v>7.0991032588178593E-3</v>
      </c>
      <c r="H303" s="128">
        <f t="shared" si="28"/>
        <v>2444.6330000000003</v>
      </c>
      <c r="I303" s="122">
        <f t="shared" si="29"/>
        <v>-0.40230188971283259</v>
      </c>
      <c r="J303" s="128">
        <f t="shared" si="30"/>
        <v>100.60334697906961</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0.14332903225806451</v>
      </c>
      <c r="F304" s="128">
        <f t="shared" si="26"/>
        <v>44.431999999999995</v>
      </c>
      <c r="G304" s="122">
        <f t="shared" si="27"/>
        <v>0.14189717387137804</v>
      </c>
      <c r="H304" s="128">
        <f t="shared" si="28"/>
        <v>48863.426999999996</v>
      </c>
      <c r="I304" s="122">
        <f t="shared" si="29"/>
        <v>-5.7971860602135689E-2</v>
      </c>
      <c r="J304" s="128">
        <f t="shared" si="30"/>
        <v>101.00908168050222</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2.3070967741935487E-2</v>
      </c>
      <c r="F305" s="128">
        <f t="shared" si="26"/>
        <v>7.152000000000001</v>
      </c>
      <c r="G305" s="122">
        <f t="shared" si="27"/>
        <v>2.2176058055860471E-2</v>
      </c>
      <c r="H305" s="128">
        <f t="shared" si="28"/>
        <v>7636.5029999999997</v>
      </c>
      <c r="I305" s="122">
        <f t="shared" si="29"/>
        <v>-0.29205071662025028</v>
      </c>
      <c r="J305" s="128">
        <f t="shared" si="30"/>
        <v>104.03547683641872</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0.1103774193548387</v>
      </c>
      <c r="F306" s="128">
        <f t="shared" si="26"/>
        <v>34.216999999999999</v>
      </c>
      <c r="G306" s="122">
        <f t="shared" si="27"/>
        <v>0.11512889783306908</v>
      </c>
      <c r="H306" s="128">
        <f t="shared" si="28"/>
        <v>39645.557000000001</v>
      </c>
      <c r="I306" s="122">
        <f t="shared" si="29"/>
        <v>0.16958708086674709</v>
      </c>
      <c r="J306" s="128">
        <f t="shared" si="30"/>
        <v>95.872905441065043</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0.5320548387096774</v>
      </c>
      <c r="F307" s="128">
        <f t="shared" si="26"/>
        <v>164.93700000000001</v>
      </c>
      <c r="G307" s="122">
        <f t="shared" si="27"/>
        <v>0.53354484286701631</v>
      </c>
      <c r="H307" s="128">
        <f t="shared" si="28"/>
        <v>183730.435</v>
      </c>
      <c r="I307" s="122">
        <f t="shared" si="29"/>
        <v>0.4382755833809957</v>
      </c>
      <c r="J307" s="128">
        <f t="shared" si="30"/>
        <v>99.720734971528856</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0.29238064516129036</v>
      </c>
      <c r="F308" s="128">
        <f t="shared" si="26"/>
        <v>90.638000000000005</v>
      </c>
      <c r="G308" s="122">
        <f t="shared" si="27"/>
        <v>0.28679535541500417</v>
      </c>
      <c r="H308" s="128">
        <f t="shared" si="28"/>
        <v>98760.275000000009</v>
      </c>
      <c r="I308" s="122">
        <f t="shared" si="29"/>
        <v>-0.3607114899537408</v>
      </c>
      <c r="J308" s="128">
        <f t="shared" si="30"/>
        <v>101.94748263555526</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6.5283870967741936E-2</v>
      </c>
      <c r="F309" s="128">
        <f t="shared" si="26"/>
        <v>20.238</v>
      </c>
      <c r="G309" s="122">
        <f t="shared" si="27"/>
        <v>6.4813583538062131E-2</v>
      </c>
      <c r="H309" s="128">
        <f t="shared" si="28"/>
        <v>22319.076000000001</v>
      </c>
      <c r="I309" s="122">
        <f t="shared" si="29"/>
        <v>0.29298273001022346</v>
      </c>
      <c r="J309" s="128">
        <f t="shared" si="30"/>
        <v>100.72560010418745</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0.13171290322580645</v>
      </c>
      <c r="F310" s="128">
        <f t="shared" si="26"/>
        <v>40.831000000000003</v>
      </c>
      <c r="G310" s="122">
        <f t="shared" si="27"/>
        <v>0.13274090917010783</v>
      </c>
      <c r="H310" s="128">
        <f t="shared" si="28"/>
        <v>45710.393999999993</v>
      </c>
      <c r="I310" s="122">
        <f t="shared" si="29"/>
        <v>0.38891353550112995</v>
      </c>
      <c r="J310" s="128">
        <f t="shared" si="30"/>
        <v>99.225554540248027</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0.61345161290322581</v>
      </c>
      <c r="F311" s="128">
        <f t="shared" si="26"/>
        <v>190.17</v>
      </c>
      <c r="G311" s="122">
        <f t="shared" si="27"/>
        <v>0.60567291307302284</v>
      </c>
      <c r="H311" s="128">
        <f t="shared" si="28"/>
        <v>208568.31299999999</v>
      </c>
      <c r="I311" s="122">
        <f t="shared" si="29"/>
        <v>0.18792443588311306</v>
      </c>
      <c r="J311" s="128">
        <f t="shared" si="30"/>
        <v>101.2843070347551</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0.52715806451612912</v>
      </c>
      <c r="F312" s="128">
        <f t="shared" si="26"/>
        <v>163.41900000000001</v>
      </c>
      <c r="G312" s="122">
        <f t="shared" si="27"/>
        <v>0.5408995028429715</v>
      </c>
      <c r="H312" s="128">
        <f t="shared" si="28"/>
        <v>186263.071</v>
      </c>
      <c r="I312" s="122">
        <f t="shared" si="29"/>
        <v>0.35068458041966205</v>
      </c>
      <c r="J312" s="128">
        <f t="shared" si="30"/>
        <v>97.459520991493378</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0.21332258064516132</v>
      </c>
      <c r="F313" s="128">
        <f t="shared" si="26"/>
        <v>66.13000000000001</v>
      </c>
      <c r="G313" s="122">
        <f t="shared" si="27"/>
        <v>0.22453121460805328</v>
      </c>
      <c r="H313" s="128">
        <f t="shared" si="28"/>
        <v>77319.12000000001</v>
      </c>
      <c r="I313" s="122">
        <f t="shared" si="29"/>
        <v>0.26521408377131417</v>
      </c>
      <c r="J313" s="128">
        <f t="shared" si="30"/>
        <v>95.007984086997439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0.12968064516129033</v>
      </c>
      <c r="F314" s="128">
        <f t="shared" si="26"/>
        <v>40.201000000000001</v>
      </c>
      <c r="G314" s="122">
        <f t="shared" si="27"/>
        <v>0.14412144628555168</v>
      </c>
      <c r="H314" s="128">
        <f t="shared" si="28"/>
        <v>49629.373000000007</v>
      </c>
      <c r="I314" s="122">
        <f t="shared" si="29"/>
        <v>0.16329439608055613</v>
      </c>
      <c r="J314" s="128">
        <f t="shared" si="30"/>
        <v>89.980116425108989</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0.19992258064516133</v>
      </c>
      <c r="F315" s="128">
        <f t="shared" si="26"/>
        <v>61.976000000000013</v>
      </c>
      <c r="G315" s="122">
        <f t="shared" si="27"/>
        <v>0.2149070908763554</v>
      </c>
      <c r="H315" s="128">
        <f t="shared" si="28"/>
        <v>74004.975999999995</v>
      </c>
      <c r="I315" s="122">
        <f t="shared" si="29"/>
        <v>0.19940659824712748</v>
      </c>
      <c r="J315" s="128">
        <f t="shared" si="30"/>
        <v>93.027447270311214</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8.5025806451612909E-2</v>
      </c>
      <c r="F316" s="128">
        <f t="shared" si="26"/>
        <v>26.358000000000001</v>
      </c>
      <c r="G316" s="122">
        <f t="shared" si="27"/>
        <v>8.2085782819042968E-2</v>
      </c>
      <c r="H316" s="128">
        <f t="shared" si="28"/>
        <v>28266.896000000001</v>
      </c>
      <c r="I316" s="122">
        <f t="shared" si="29"/>
        <v>0.13568254407360683</v>
      </c>
      <c r="J316" s="128">
        <f t="shared" si="30"/>
        <v>103.58164779770837</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0.37005806451612899</v>
      </c>
      <c r="F317" s="128">
        <f t="shared" si="26"/>
        <v>114.71799999999999</v>
      </c>
      <c r="G317" s="122">
        <f t="shared" si="27"/>
        <v>0.39262246847757276</v>
      </c>
      <c r="H317" s="128">
        <f t="shared" si="28"/>
        <v>135202.68799999999</v>
      </c>
      <c r="I317" s="122">
        <f t="shared" si="29"/>
        <v>0.31882971224833018</v>
      </c>
      <c r="J317" s="128">
        <f t="shared" si="30"/>
        <v>94.252900490147908</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0.90267419354838729</v>
      </c>
      <c r="F318" s="128">
        <f t="shared" si="26"/>
        <v>279.82900000000006</v>
      </c>
      <c r="G318" s="122">
        <f t="shared" si="27"/>
        <v>0.90157994296633159</v>
      </c>
      <c r="H318" s="128">
        <f t="shared" si="28"/>
        <v>310466.266</v>
      </c>
      <c r="I318" s="122">
        <f t="shared" si="29"/>
        <v>9.9047325952813348E-2</v>
      </c>
      <c r="J318" s="128">
        <f t="shared" si="30"/>
        <v>100.12137033333455</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0.57263548387096774</v>
      </c>
      <c r="F319" s="128">
        <f t="shared" si="26"/>
        <v>177.517</v>
      </c>
      <c r="G319" s="122">
        <f t="shared" si="27"/>
        <v>0.58386170787378255</v>
      </c>
      <c r="H319" s="128">
        <f t="shared" si="28"/>
        <v>201057.45</v>
      </c>
      <c r="I319" s="122">
        <f t="shared" si="29"/>
        <v>0.36025180943579915</v>
      </c>
      <c r="J319" s="128">
        <f t="shared" si="30"/>
        <v>98.077246058198142</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0.84542258064516118</v>
      </c>
      <c r="F320" s="128">
        <f t="shared" si="26"/>
        <v>262.08099999999996</v>
      </c>
      <c r="G320" s="122">
        <f t="shared" si="27"/>
        <v>0.85702576388525897</v>
      </c>
      <c r="H320" s="128">
        <f t="shared" si="28"/>
        <v>295123.67800000001</v>
      </c>
      <c r="I320" s="122">
        <f t="shared" si="29"/>
        <v>0.36629389005266888</v>
      </c>
      <c r="J320" s="128">
        <f t="shared" si="30"/>
        <v>98.646110335412132</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0.62042580645161294</v>
      </c>
      <c r="F321" s="128">
        <f t="shared" si="26"/>
        <v>192.33200000000002</v>
      </c>
      <c r="G321" s="122">
        <f t="shared" si="27"/>
        <v>0.62338786088895848</v>
      </c>
      <c r="H321" s="128">
        <f t="shared" si="28"/>
        <v>214668.59699999995</v>
      </c>
      <c r="I321" s="122">
        <f t="shared" si="29"/>
        <v>0.38808951502148425</v>
      </c>
      <c r="J321" s="128">
        <f t="shared" si="30"/>
        <v>99.52484566620825</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0.43358709677419355</v>
      </c>
      <c r="F322" s="128">
        <f t="shared" si="26"/>
        <v>134.41200000000001</v>
      </c>
      <c r="G322" s="122">
        <f t="shared" si="27"/>
        <v>0.43567669111796448</v>
      </c>
      <c r="H322" s="128">
        <f t="shared" si="28"/>
        <v>150028.75400000002</v>
      </c>
      <c r="I322" s="122">
        <f t="shared" si="29"/>
        <v>0.3726570244201155</v>
      </c>
      <c r="J322" s="128">
        <f t="shared" si="30"/>
        <v>99.520379587347449</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0.27564516129032257</v>
      </c>
      <c r="F323" s="128">
        <f t="shared" si="26"/>
        <v>85.449999999999989</v>
      </c>
      <c r="G323" s="122">
        <f t="shared" si="27"/>
        <v>0.27804053339838186</v>
      </c>
      <c r="H323" s="128">
        <f t="shared" si="28"/>
        <v>95745.481999999989</v>
      </c>
      <c r="I323" s="122">
        <f t="shared" si="29"/>
        <v>0.40653565776400802</v>
      </c>
      <c r="J323" s="128">
        <f t="shared" si="30"/>
        <v>99.138480969381845</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9.9251612903225803E-2</v>
      </c>
      <c r="F324" s="128">
        <f t="shared" si="26"/>
        <v>30.768000000000001</v>
      </c>
      <c r="G324" s="122">
        <f t="shared" si="27"/>
        <v>0.10900753866615556</v>
      </c>
      <c r="H324" s="128">
        <f t="shared" si="28"/>
        <v>37537.617999999995</v>
      </c>
      <c r="I324" s="122">
        <f t="shared" si="29"/>
        <v>0.18047925921797014</v>
      </c>
      <c r="J324" s="128">
        <f t="shared" si="30"/>
        <v>91.050228376582226</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1.213225806451613E-2</v>
      </c>
      <c r="F325" s="128">
        <f t="shared" si="26"/>
        <v>3.7610000000000001</v>
      </c>
      <c r="G325" s="122">
        <f t="shared" si="27"/>
        <v>1.4649751131090318E-2</v>
      </c>
      <c r="H325" s="128">
        <f t="shared" si="28"/>
        <v>5044.759</v>
      </c>
      <c r="I325" s="122">
        <f t="shared" si="29"/>
        <v>-3.8551937574671367E-2</v>
      </c>
      <c r="J325" s="128">
        <f t="shared" si="30"/>
        <v>82.815455060997877</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8.9329032258064503E-2</v>
      </c>
      <c r="F326" s="128">
        <f t="shared" si="26"/>
        <v>27.691999999999997</v>
      </c>
      <c r="G326" s="122">
        <f t="shared" si="27"/>
        <v>0.10119617955732116</v>
      </c>
      <c r="H326" s="128">
        <f t="shared" si="28"/>
        <v>34847.714</v>
      </c>
      <c r="I326" s="122">
        <f t="shared" si="29"/>
        <v>0.19993995502732856</v>
      </c>
      <c r="J326" s="128">
        <f t="shared" si="30"/>
        <v>88.273127156411405</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2.5267741935483867E-2</v>
      </c>
      <c r="F327" s="128">
        <f t="shared" si="26"/>
        <v>7.8329999999999993</v>
      </c>
      <c r="G327" s="122">
        <f t="shared" si="27"/>
        <v>2.7446343630756365E-2</v>
      </c>
      <c r="H327" s="128">
        <f t="shared" si="28"/>
        <v>9451.3680000000004</v>
      </c>
      <c r="I327" s="122">
        <f t="shared" si="29"/>
        <v>0.137247038095344</v>
      </c>
      <c r="J327" s="128">
        <f t="shared" si="30"/>
        <v>92.062324495452444</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0.17549677419354837</v>
      </c>
      <c r="F328" s="128">
        <f t="shared" si="26"/>
        <v>54.403999999999996</v>
      </c>
      <c r="G328" s="122">
        <f t="shared" si="27"/>
        <v>0.19659233994854194</v>
      </c>
      <c r="H328" s="128">
        <f t="shared" si="28"/>
        <v>67698.145000000004</v>
      </c>
      <c r="I328" s="122">
        <f t="shared" si="29"/>
        <v>0.2695148905983874</v>
      </c>
      <c r="J328" s="128">
        <f t="shared" si="30"/>
        <v>89.269385694012627</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0.20094516129032261</v>
      </c>
      <c r="F329" s="128">
        <f t="shared" ref="F329:F392" si="32">SUMPRODUCT($K$2:$AI$2,$K329:$AI329)</f>
        <v>62.293000000000006</v>
      </c>
      <c r="G329" s="122">
        <f t="shared" ref="G329:G392" si="33">SUMPRODUCT($K$3:$AI$3,$K329:$AI329)/$J$3</f>
        <v>0.217653447865303</v>
      </c>
      <c r="H329" s="128">
        <f t="shared" ref="H329:H392" si="34">SUMPRODUCT($K$3:$AI$3,$K329:$AI329)</f>
        <v>74950.706000000006</v>
      </c>
      <c r="I329" s="122">
        <f t="shared" ref="I329:I392" si="35">CORREL($K$4:$AI$4,$K329:$AI329)</f>
        <v>0.19003245886875628</v>
      </c>
      <c r="J329" s="128">
        <f t="shared" si="30"/>
        <v>92.323445027472999</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5.7435483870967738E-2</v>
      </c>
      <c r="F330" s="128">
        <f t="shared" si="32"/>
        <v>17.805</v>
      </c>
      <c r="G330" s="122">
        <f t="shared" si="33"/>
        <v>6.8126809889707804E-2</v>
      </c>
      <c r="H330" s="128">
        <f t="shared" si="34"/>
        <v>23460.011999999999</v>
      </c>
      <c r="I330" s="122">
        <f t="shared" si="35"/>
        <v>7.8753321902855139E-2</v>
      </c>
      <c r="J330" s="128">
        <f t="shared" ref="J330:J393" si="36">$E330/$G330*100</f>
        <v>84.306727357337707</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0.13210967741935487</v>
      </c>
      <c r="F331" s="128">
        <f t="shared" si="32"/>
        <v>40.954000000000008</v>
      </c>
      <c r="G331" s="122">
        <f t="shared" si="33"/>
        <v>0.13085599289111913</v>
      </c>
      <c r="H331" s="128">
        <f t="shared" si="34"/>
        <v>45061.308000000005</v>
      </c>
      <c r="I331" s="122">
        <f t="shared" si="35"/>
        <v>2.1332464580152521E-3</v>
      </c>
      <c r="J331" s="128">
        <f t="shared" si="36"/>
        <v>100.95806428160985</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0.10783870967741933</v>
      </c>
      <c r="F332" s="128">
        <f t="shared" si="32"/>
        <v>33.429999999999993</v>
      </c>
      <c r="G332" s="122">
        <f t="shared" si="33"/>
        <v>0.10553826250588051</v>
      </c>
      <c r="H332" s="128">
        <f t="shared" si="34"/>
        <v>36342.945</v>
      </c>
      <c r="I332" s="122">
        <f t="shared" si="35"/>
        <v>0.36277277807054881</v>
      </c>
      <c r="J332" s="128">
        <f t="shared" si="36"/>
        <v>102.17972810705562</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0.12886129032258065</v>
      </c>
      <c r="F333" s="128">
        <f t="shared" si="32"/>
        <v>39.947000000000003</v>
      </c>
      <c r="G333" s="122">
        <f t="shared" si="33"/>
        <v>0.12831599091643003</v>
      </c>
      <c r="H333" s="128">
        <f t="shared" si="34"/>
        <v>44186.638000000014</v>
      </c>
      <c r="I333" s="122">
        <f t="shared" si="35"/>
        <v>0.42010253572273126</v>
      </c>
      <c r="J333" s="128">
        <f t="shared" si="36"/>
        <v>100.42496605626165</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0.20376774193548386</v>
      </c>
      <c r="F334" s="128">
        <f t="shared" si="32"/>
        <v>63.167999999999999</v>
      </c>
      <c r="G334" s="122">
        <f t="shared" si="33"/>
        <v>0.21902618495867671</v>
      </c>
      <c r="H334" s="128">
        <f t="shared" si="34"/>
        <v>75423.418999999994</v>
      </c>
      <c r="I334" s="122">
        <f t="shared" si="35"/>
        <v>0.26063248767471886</v>
      </c>
      <c r="J334" s="128">
        <f t="shared" si="36"/>
        <v>93.033507374439438</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0.12570000000000001</v>
      </c>
      <c r="F335" s="128">
        <f t="shared" si="32"/>
        <v>38.967000000000006</v>
      </c>
      <c r="G335" s="122">
        <f t="shared" si="33"/>
        <v>0.12466769176264235</v>
      </c>
      <c r="H335" s="128">
        <f t="shared" si="34"/>
        <v>42930.316999999995</v>
      </c>
      <c r="I335" s="122">
        <f t="shared" si="35"/>
        <v>0.51114202363426731</v>
      </c>
      <c r="J335" s="128">
        <f t="shared" si="36"/>
        <v>100.82804792706284</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6.786774193548388E-2</v>
      </c>
      <c r="F336" s="128">
        <f t="shared" si="32"/>
        <v>21.039000000000001</v>
      </c>
      <c r="G336" s="122">
        <f t="shared" si="33"/>
        <v>6.7067595351349471E-2</v>
      </c>
      <c r="H336" s="128">
        <f t="shared" si="34"/>
        <v>23095.262999999999</v>
      </c>
      <c r="I336" s="122">
        <f t="shared" si="35"/>
        <v>0.43534233137602091</v>
      </c>
      <c r="J336" s="128">
        <f t="shared" si="36"/>
        <v>101.1930449868415</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2.5764516129032265E-2</v>
      </c>
      <c r="F337" s="128">
        <f t="shared" si="32"/>
        <v>7.9870000000000019</v>
      </c>
      <c r="G337" s="122">
        <f t="shared" si="33"/>
        <v>2.5353646495797976E-2</v>
      </c>
      <c r="H337" s="128">
        <f t="shared" si="34"/>
        <v>8730.7309999999998</v>
      </c>
      <c r="I337" s="122">
        <f t="shared" si="35"/>
        <v>0.22860605840648551</v>
      </c>
      <c r="J337" s="128">
        <f t="shared" si="36"/>
        <v>101.620554397579</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1.1806451612903225E-2</v>
      </c>
      <c r="F338" s="128">
        <f t="shared" si="32"/>
        <v>3.6599999999999997</v>
      </c>
      <c r="G338" s="122">
        <f t="shared" si="33"/>
        <v>1.2053708640426531E-2</v>
      </c>
      <c r="H338" s="128">
        <f t="shared" si="34"/>
        <v>4150.7909999999993</v>
      </c>
      <c r="I338" s="122">
        <f t="shared" si="35"/>
        <v>0.44018732220795143</v>
      </c>
      <c r="J338" s="128">
        <f t="shared" si="36"/>
        <v>97.948705789237025</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4.2661290322580647E-2</v>
      </c>
      <c r="F339" s="128">
        <f t="shared" si="32"/>
        <v>13.225</v>
      </c>
      <c r="G339" s="122">
        <f t="shared" si="33"/>
        <v>4.3618182240575211E-2</v>
      </c>
      <c r="H339" s="128">
        <f t="shared" si="34"/>
        <v>15020.269999999999</v>
      </c>
      <c r="I339" s="122">
        <f t="shared" si="35"/>
        <v>1.1044770856592043E-2</v>
      </c>
      <c r="J339" s="128">
        <f t="shared" si="36"/>
        <v>97.806208629426948</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4.3790322580645157E-2</v>
      </c>
      <c r="F340" s="128">
        <f t="shared" si="32"/>
        <v>13.574999999999999</v>
      </c>
      <c r="G340" s="122">
        <f t="shared" si="33"/>
        <v>4.4057106267314836E-2</v>
      </c>
      <c r="H340" s="128">
        <f t="shared" si="34"/>
        <v>15171.417000000001</v>
      </c>
      <c r="I340" s="122">
        <f t="shared" si="35"/>
        <v>0.18611636490100947</v>
      </c>
      <c r="J340" s="128">
        <f t="shared" si="36"/>
        <v>99.394459352253008</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0.33790645161290322</v>
      </c>
      <c r="F341" s="128">
        <f t="shared" si="32"/>
        <v>104.751</v>
      </c>
      <c r="G341" s="122">
        <f t="shared" si="33"/>
        <v>0.34246932262354873</v>
      </c>
      <c r="H341" s="128">
        <f t="shared" si="34"/>
        <v>117932.05099999999</v>
      </c>
      <c r="I341" s="122">
        <f t="shared" si="35"/>
        <v>0.3430100950242983</v>
      </c>
      <c r="J341" s="128">
        <f t="shared" si="36"/>
        <v>98.667655550666325</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0.23698064516129033</v>
      </c>
      <c r="F342" s="128">
        <f t="shared" si="32"/>
        <v>73.463999999999999</v>
      </c>
      <c r="G342" s="122">
        <f t="shared" si="33"/>
        <v>0.23989538793929568</v>
      </c>
      <c r="H342" s="128">
        <f t="shared" si="34"/>
        <v>82609.895999999979</v>
      </c>
      <c r="I342" s="122">
        <f t="shared" si="35"/>
        <v>0.22740225696677949</v>
      </c>
      <c r="J342" s="128">
        <f t="shared" si="36"/>
        <v>98.784994241430397</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0.35408387096774191</v>
      </c>
      <c r="F343" s="128">
        <f t="shared" si="32"/>
        <v>109.76599999999999</v>
      </c>
      <c r="G343" s="122">
        <f t="shared" si="33"/>
        <v>0.34096067464673391</v>
      </c>
      <c r="H343" s="128">
        <f t="shared" si="34"/>
        <v>117412.53599999999</v>
      </c>
      <c r="I343" s="122">
        <f t="shared" si="35"/>
        <v>0.30487315849044372</v>
      </c>
      <c r="J343" s="128">
        <f t="shared" si="36"/>
        <v>103.8488885366633</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6.1838709677419362E-2</v>
      </c>
      <c r="F344" s="128">
        <f t="shared" si="32"/>
        <v>19.170000000000002</v>
      </c>
      <c r="G344" s="122">
        <f t="shared" si="33"/>
        <v>6.2321586836954566E-2</v>
      </c>
      <c r="H344" s="128">
        <f t="shared" si="34"/>
        <v>21460.937000000002</v>
      </c>
      <c r="I344" s="122">
        <f t="shared" si="35"/>
        <v>0.16169327094086447</v>
      </c>
      <c r="J344" s="128">
        <f t="shared" si="36"/>
        <v>99.225184748908106</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0.18890322580645161</v>
      </c>
      <c r="F345" s="128">
        <f t="shared" si="32"/>
        <v>58.56</v>
      </c>
      <c r="G345" s="122">
        <f t="shared" si="33"/>
        <v>0.18779066552831647</v>
      </c>
      <c r="H345" s="128">
        <f t="shared" si="34"/>
        <v>64667.218000000001</v>
      </c>
      <c r="I345" s="122">
        <f t="shared" si="35"/>
        <v>0.23307374939398451</v>
      </c>
      <c r="J345" s="128">
        <f t="shared" si="36"/>
        <v>100.59244706066998</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5.7641935483870969E-2</v>
      </c>
      <c r="F346" s="128">
        <f t="shared" si="32"/>
        <v>17.869</v>
      </c>
      <c r="G346" s="122">
        <f t="shared" si="33"/>
        <v>5.5315659865604966E-2</v>
      </c>
      <c r="H346" s="128">
        <f t="shared" si="34"/>
        <v>19048.389999999996</v>
      </c>
      <c r="I346" s="122">
        <f t="shared" si="35"/>
        <v>-0.1403397332754695</v>
      </c>
      <c r="J346" s="128">
        <f t="shared" si="36"/>
        <v>104.20545578579001</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4.9587096774193547E-2</v>
      </c>
      <c r="F347" s="128">
        <f t="shared" si="32"/>
        <v>15.372</v>
      </c>
      <c r="G347" s="122">
        <f t="shared" si="33"/>
        <v>4.6689715354369582E-2</v>
      </c>
      <c r="H347" s="128">
        <f t="shared" si="34"/>
        <v>16077.977000000001</v>
      </c>
      <c r="I347" s="122">
        <f t="shared" si="35"/>
        <v>-0.10524768941001125</v>
      </c>
      <c r="J347" s="128">
        <f t="shared" si="36"/>
        <v>106.20560951771321</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0.38791290322580646</v>
      </c>
      <c r="F348" s="128">
        <f t="shared" si="32"/>
        <v>120.253</v>
      </c>
      <c r="G348" s="122">
        <f t="shared" si="33"/>
        <v>0.38615227176368772</v>
      </c>
      <c r="H348" s="128">
        <f t="shared" si="34"/>
        <v>132974.62399999998</v>
      </c>
      <c r="I348" s="122">
        <f t="shared" si="35"/>
        <v>-0.44824918554515453</v>
      </c>
      <c r="J348" s="128">
        <f t="shared" si="36"/>
        <v>100.45594227740196</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0.38684516129032259</v>
      </c>
      <c r="F349" s="128">
        <f t="shared" si="32"/>
        <v>119.92200000000001</v>
      </c>
      <c r="G349" s="122">
        <f t="shared" si="33"/>
        <v>0.38837008287886443</v>
      </c>
      <c r="H349" s="128">
        <f t="shared" si="34"/>
        <v>133738.345</v>
      </c>
      <c r="I349" s="122">
        <f t="shared" si="35"/>
        <v>0.55676304262913412</v>
      </c>
      <c r="J349" s="128">
        <f t="shared" si="36"/>
        <v>99.607353486849945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0.11712258064516129</v>
      </c>
      <c r="F350" s="128">
        <f t="shared" si="32"/>
        <v>36.308</v>
      </c>
      <c r="G350" s="122">
        <f t="shared" si="33"/>
        <v>0.11839623299008591</v>
      </c>
      <c r="H350" s="128">
        <f t="shared" si="34"/>
        <v>40770.69</v>
      </c>
      <c r="I350" s="122">
        <f t="shared" si="35"/>
        <v>-0.46269953675259301</v>
      </c>
      <c r="J350" s="128">
        <f t="shared" si="36"/>
        <v>98.924245887931875</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5.0041935483870981E-2</v>
      </c>
      <c r="F351" s="128">
        <f t="shared" si="32"/>
        <v>15.513000000000003</v>
      </c>
      <c r="G351" s="122">
        <f t="shared" si="33"/>
        <v>5.0652353074416748E-2</v>
      </c>
      <c r="H351" s="128">
        <f t="shared" si="34"/>
        <v>17442.543000000001</v>
      </c>
      <c r="I351" s="122">
        <f t="shared" si="35"/>
        <v>-0.68311675044957254</v>
      </c>
      <c r="J351" s="128">
        <f t="shared" si="36"/>
        <v>98.794887989410952</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5.7983870967741928E-2</v>
      </c>
      <c r="F352" s="128">
        <f t="shared" si="32"/>
        <v>17.974999999999998</v>
      </c>
      <c r="G352" s="122">
        <f t="shared" si="33"/>
        <v>5.6458246940683819E-2</v>
      </c>
      <c r="H352" s="128">
        <f t="shared" si="34"/>
        <v>19441.848999999998</v>
      </c>
      <c r="I352" s="122">
        <f t="shared" si="35"/>
        <v>0.48513069850093082</v>
      </c>
      <c r="J352" s="128">
        <f t="shared" si="36"/>
        <v>102.70221643378505</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0.14559032258064517</v>
      </c>
      <c r="F353" s="128">
        <f t="shared" si="32"/>
        <v>45.133000000000003</v>
      </c>
      <c r="G353" s="122">
        <f t="shared" si="33"/>
        <v>0.14201135155855243</v>
      </c>
      <c r="H353" s="128">
        <f t="shared" si="34"/>
        <v>48902.744999999995</v>
      </c>
      <c r="I353" s="122">
        <f t="shared" si="35"/>
        <v>-0.38436907381118424</v>
      </c>
      <c r="J353" s="128">
        <f t="shared" si="36"/>
        <v>102.52020066199925</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0.38830645161290323</v>
      </c>
      <c r="F354" s="128">
        <f t="shared" si="32"/>
        <v>120.375</v>
      </c>
      <c r="G354" s="122">
        <f t="shared" si="33"/>
        <v>0.38671856614337402</v>
      </c>
      <c r="H354" s="128">
        <f t="shared" si="34"/>
        <v>133169.63199999998</v>
      </c>
      <c r="I354" s="122">
        <f t="shared" si="35"/>
        <v>0.3314240566207089</v>
      </c>
      <c r="J354" s="128">
        <f t="shared" si="36"/>
        <v>100.41060492268699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0.20392258064516128</v>
      </c>
      <c r="F355" s="128">
        <f t="shared" si="32"/>
        <v>63.215999999999994</v>
      </c>
      <c r="G355" s="122">
        <f t="shared" si="33"/>
        <v>0.2103772846862858</v>
      </c>
      <c r="H355" s="128">
        <f t="shared" si="34"/>
        <v>72445.10100000001</v>
      </c>
      <c r="I355" s="122">
        <f t="shared" si="35"/>
        <v>7.7040118381040898E-2</v>
      </c>
      <c r="J355" s="128">
        <f t="shared" si="36"/>
        <v>96.931843639511868</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8.3322580645161293E-2</v>
      </c>
      <c r="F356" s="128">
        <f t="shared" si="32"/>
        <v>25.830000000000002</v>
      </c>
      <c r="G356" s="122">
        <f t="shared" si="33"/>
        <v>8.2695087670389522E-2</v>
      </c>
      <c r="H356" s="128">
        <f t="shared" si="34"/>
        <v>28476.714999999993</v>
      </c>
      <c r="I356" s="122">
        <f t="shared" si="35"/>
        <v>-0.37696975084980255</v>
      </c>
      <c r="J356" s="128">
        <f t="shared" si="36"/>
        <v>100.7588032039737</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0.17849999999999999</v>
      </c>
      <c r="F357" s="128">
        <f t="shared" si="32"/>
        <v>55.335000000000001</v>
      </c>
      <c r="G357" s="122">
        <f t="shared" si="33"/>
        <v>0.17795913264683846</v>
      </c>
      <c r="H357" s="128">
        <f t="shared" si="34"/>
        <v>61281.650999999998</v>
      </c>
      <c r="I357" s="122">
        <f t="shared" si="35"/>
        <v>0.31875443002545906</v>
      </c>
      <c r="J357" s="128">
        <f t="shared" si="36"/>
        <v>100.3039278429362</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0.60878064516129038</v>
      </c>
      <c r="F358" s="128">
        <f t="shared" si="32"/>
        <v>188.72200000000001</v>
      </c>
      <c r="G358" s="122">
        <f t="shared" si="33"/>
        <v>0.60999255426039178</v>
      </c>
      <c r="H358" s="128">
        <f t="shared" si="34"/>
        <v>210055.81599999999</v>
      </c>
      <c r="I358" s="122">
        <f t="shared" si="35"/>
        <v>3.8276361918073185E-4</v>
      </c>
      <c r="J358" s="128">
        <f t="shared" si="36"/>
        <v>99.80132395213073</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0.10207419354838709</v>
      </c>
      <c r="F359" s="128">
        <f t="shared" si="32"/>
        <v>31.643000000000001</v>
      </c>
      <c r="G359" s="122">
        <f t="shared" si="33"/>
        <v>0.1031503377299206</v>
      </c>
      <c r="H359" s="128">
        <f t="shared" si="34"/>
        <v>35520.644</v>
      </c>
      <c r="I359" s="122">
        <f t="shared" si="35"/>
        <v>0.15846828278547329</v>
      </c>
      <c r="J359" s="128">
        <f t="shared" si="36"/>
        <v>98.956722580636438</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0.18937096774193551</v>
      </c>
      <c r="F360" s="128">
        <f t="shared" si="32"/>
        <v>58.705000000000005</v>
      </c>
      <c r="G360" s="122">
        <f t="shared" si="33"/>
        <v>0.18858232711306258</v>
      </c>
      <c r="H360" s="128">
        <f t="shared" si="34"/>
        <v>64939.833000000006</v>
      </c>
      <c r="I360" s="122">
        <f t="shared" si="35"/>
        <v>9.451607417321882E-2</v>
      </c>
      <c r="J360" s="128">
        <f t="shared" si="36"/>
        <v>100.41819434564519</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5.9609677419354835E-2</v>
      </c>
      <c r="F361" s="128">
        <f t="shared" si="32"/>
        <v>18.478999999999999</v>
      </c>
      <c r="G361" s="122">
        <f t="shared" si="33"/>
        <v>5.9180428507541571E-2</v>
      </c>
      <c r="H361" s="128">
        <f t="shared" si="34"/>
        <v>20379.254000000001</v>
      </c>
      <c r="I361" s="122">
        <f t="shared" si="35"/>
        <v>-0.29404505117875057</v>
      </c>
      <c r="J361" s="128">
        <f t="shared" si="36"/>
        <v>100.72532241255834</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9.4806451612903207E-3</v>
      </c>
      <c r="F362" s="128">
        <f t="shared" si="32"/>
        <v>2.9389999999999996</v>
      </c>
      <c r="G362" s="122">
        <f t="shared" si="33"/>
        <v>9.3952456455200697E-3</v>
      </c>
      <c r="H362" s="128">
        <f t="shared" si="34"/>
        <v>3235.3280000000004</v>
      </c>
      <c r="I362" s="122">
        <f t="shared" si="35"/>
        <v>-0.21242067215600632</v>
      </c>
      <c r="J362" s="128">
        <f t="shared" si="36"/>
        <v>100.9089652255231</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3.0577419354838709E-2</v>
      </c>
      <c r="F363" s="128">
        <f t="shared" si="32"/>
        <v>9.4789999999999992</v>
      </c>
      <c r="G363" s="122">
        <f t="shared" si="33"/>
        <v>2.9811170351785061E-2</v>
      </c>
      <c r="H363" s="128">
        <f t="shared" si="34"/>
        <v>10265.715</v>
      </c>
      <c r="I363" s="122">
        <f t="shared" si="35"/>
        <v>6.9763088514878543E-2</v>
      </c>
      <c r="J363" s="128">
        <f t="shared" si="36"/>
        <v>102.57034190208425</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0.57385483870967746</v>
      </c>
      <c r="F364" s="128">
        <f t="shared" si="32"/>
        <v>177.89500000000001</v>
      </c>
      <c r="G364" s="122">
        <f t="shared" si="33"/>
        <v>0.57184467618002199</v>
      </c>
      <c r="H364" s="128">
        <f t="shared" si="34"/>
        <v>196919.28900000002</v>
      </c>
      <c r="I364" s="122">
        <f t="shared" si="35"/>
        <v>-0.23759775608228245</v>
      </c>
      <c r="J364" s="128">
        <f t="shared" si="36"/>
        <v>100.35152246989227</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0.59224193548387105</v>
      </c>
      <c r="F365" s="128">
        <f t="shared" si="32"/>
        <v>183.59500000000003</v>
      </c>
      <c r="G365" s="122">
        <f t="shared" si="33"/>
        <v>0.59358007945219815</v>
      </c>
      <c r="H365" s="128">
        <f t="shared" si="34"/>
        <v>204404.04900000006</v>
      </c>
      <c r="I365" s="122">
        <f t="shared" si="35"/>
        <v>0.27270295689406426</v>
      </c>
      <c r="J365" s="128">
        <f t="shared" si="36"/>
        <v>99.774563868524353</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0.38746129032258059</v>
      </c>
      <c r="F366" s="128">
        <f t="shared" si="32"/>
        <v>120.11299999999999</v>
      </c>
      <c r="G366" s="122">
        <f t="shared" si="33"/>
        <v>0.3782711248177768</v>
      </c>
      <c r="H366" s="128">
        <f t="shared" si="34"/>
        <v>130260.68799999998</v>
      </c>
      <c r="I366" s="122">
        <f t="shared" si="35"/>
        <v>0.19386652862094983</v>
      </c>
      <c r="J366" s="128">
        <f t="shared" si="36"/>
        <v>102.42951811593626</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0.40006451612903227</v>
      </c>
      <c r="F367" s="128">
        <f t="shared" si="32"/>
        <v>124.02000000000001</v>
      </c>
      <c r="G367" s="122">
        <f t="shared" si="33"/>
        <v>0.40765253602355689</v>
      </c>
      <c r="H367" s="128">
        <f t="shared" si="34"/>
        <v>140378.41200000001</v>
      </c>
      <c r="I367" s="122">
        <f t="shared" si="35"/>
        <v>0.27951998956733637</v>
      </c>
      <c r="J367" s="128">
        <f t="shared" si="36"/>
        <v>98.138605988192325</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7.1841935483870981E-2</v>
      </c>
      <c r="F368" s="128">
        <f t="shared" si="32"/>
        <v>22.271000000000004</v>
      </c>
      <c r="G368" s="122">
        <f t="shared" si="33"/>
        <v>6.9939742941938318E-2</v>
      </c>
      <c r="H368" s="128">
        <f t="shared" si="34"/>
        <v>24084.309999999998</v>
      </c>
      <c r="I368" s="122">
        <f t="shared" si="35"/>
        <v>7.6024223730021268E-2</v>
      </c>
      <c r="J368" s="128">
        <f t="shared" si="36"/>
        <v>102.71975912681263</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0.24599354838709681</v>
      </c>
      <c r="F369" s="128">
        <f t="shared" si="32"/>
        <v>76.25800000000001</v>
      </c>
      <c r="G369" s="122">
        <f t="shared" si="33"/>
        <v>0.25257830223197952</v>
      </c>
      <c r="H369" s="128">
        <f t="shared" si="34"/>
        <v>86977.359000000011</v>
      </c>
      <c r="I369" s="122">
        <f t="shared" si="35"/>
        <v>-8.2420423855346536E-2</v>
      </c>
      <c r="J369" s="128">
        <f t="shared" si="36"/>
        <v>97.392985150864234</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0.18062258064516132</v>
      </c>
      <c r="F370" s="128">
        <f t="shared" si="32"/>
        <v>55.993000000000009</v>
      </c>
      <c r="G370" s="122">
        <f t="shared" si="33"/>
        <v>0.17966376561601591</v>
      </c>
      <c r="H370" s="128">
        <f t="shared" si="34"/>
        <v>61868.655000000006</v>
      </c>
      <c r="I370" s="122">
        <f t="shared" si="35"/>
        <v>0.26720753311283801</v>
      </c>
      <c r="J370" s="128">
        <f t="shared" si="36"/>
        <v>100.53367189864797</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0.35014516129032258</v>
      </c>
      <c r="F371" s="128">
        <f t="shared" si="32"/>
        <v>108.545</v>
      </c>
      <c r="G371" s="122">
        <f t="shared" si="33"/>
        <v>0.35218290848477457</v>
      </c>
      <c r="H371" s="128">
        <f t="shared" si="34"/>
        <v>121277.00199999999</v>
      </c>
      <c r="I371" s="122">
        <f t="shared" si="35"/>
        <v>0.33695124900452422</v>
      </c>
      <c r="J371" s="128">
        <f t="shared" si="36"/>
        <v>99.42139520534397</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0.2002741935483871</v>
      </c>
      <c r="F372" s="128">
        <f t="shared" si="32"/>
        <v>62.085000000000001</v>
      </c>
      <c r="G372" s="122">
        <f t="shared" si="33"/>
        <v>0.19410742018480767</v>
      </c>
      <c r="H372" s="128">
        <f t="shared" si="34"/>
        <v>66842.442999999999</v>
      </c>
      <c r="I372" s="122">
        <f t="shared" si="35"/>
        <v>0.31707335288871502</v>
      </c>
      <c r="J372" s="128">
        <f t="shared" si="36"/>
        <v>103.17699001805707</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0.21021935483870971</v>
      </c>
      <c r="F373" s="128">
        <f t="shared" si="32"/>
        <v>65.168000000000006</v>
      </c>
      <c r="G373" s="122">
        <f t="shared" si="33"/>
        <v>0.21604000487864372</v>
      </c>
      <c r="H373" s="128">
        <f t="shared" si="34"/>
        <v>74395.103999999992</v>
      </c>
      <c r="I373" s="122">
        <f t="shared" si="35"/>
        <v>0.32275977550645912</v>
      </c>
      <c r="J373" s="128">
        <f t="shared" si="36"/>
        <v>97.30575360651207</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8.1412903225806452E-2</v>
      </c>
      <c r="F374" s="128">
        <f t="shared" si="32"/>
        <v>25.238</v>
      </c>
      <c r="G374" s="122">
        <f t="shared" si="33"/>
        <v>8.0815944453156319E-2</v>
      </c>
      <c r="H374" s="128">
        <f t="shared" si="34"/>
        <v>27829.617000000002</v>
      </c>
      <c r="I374" s="122">
        <f t="shared" si="35"/>
        <v>-6.761758139799226E-2</v>
      </c>
      <c r="J374" s="128">
        <f t="shared" si="36"/>
        <v>100.73866459977603</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0.10353548387096773</v>
      </c>
      <c r="F375" s="128">
        <f t="shared" si="32"/>
        <v>32.095999999999997</v>
      </c>
      <c r="G375" s="122">
        <f t="shared" si="33"/>
        <v>0.10752268859733183</v>
      </c>
      <c r="H375" s="128">
        <f t="shared" si="34"/>
        <v>37026.297999999995</v>
      </c>
      <c r="I375" s="122">
        <f t="shared" si="35"/>
        <v>0.27295361481814168</v>
      </c>
      <c r="J375" s="128">
        <f t="shared" si="36"/>
        <v>96.291754997593088</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3.318064516129033E-2</v>
      </c>
      <c r="F376" s="128">
        <f t="shared" si="32"/>
        <v>10.286000000000001</v>
      </c>
      <c r="G376" s="122">
        <f t="shared" si="33"/>
        <v>3.3104516230202295E-2</v>
      </c>
      <c r="H376" s="128">
        <f t="shared" si="34"/>
        <v>11399.805000000002</v>
      </c>
      <c r="I376" s="122">
        <f t="shared" si="35"/>
        <v>-0.52776459431724843</v>
      </c>
      <c r="J376" s="128">
        <f t="shared" si="36"/>
        <v>100.22996539372045</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0.37680967741935484</v>
      </c>
      <c r="F377" s="128">
        <f t="shared" si="32"/>
        <v>116.81099999999999</v>
      </c>
      <c r="G377" s="122">
        <f t="shared" si="33"/>
        <v>0.37604644875391308</v>
      </c>
      <c r="H377" s="128">
        <f t="shared" si="34"/>
        <v>129494.603</v>
      </c>
      <c r="I377" s="122">
        <f t="shared" si="35"/>
        <v>0.29398818690739714</v>
      </c>
      <c r="J377" s="128">
        <f t="shared" si="36"/>
        <v>100.20296127459009</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0.25283548387096783</v>
      </c>
      <c r="F378" s="128">
        <f t="shared" si="32"/>
        <v>78.379000000000019</v>
      </c>
      <c r="G378" s="122">
        <f t="shared" si="33"/>
        <v>0.24726788981234649</v>
      </c>
      <c r="H378" s="128">
        <f t="shared" si="34"/>
        <v>85148.676000000007</v>
      </c>
      <c r="I378" s="122">
        <f t="shared" si="35"/>
        <v>0.25608395280922897</v>
      </c>
      <c r="J378" s="128">
        <f t="shared" si="36"/>
        <v>102.25164458791905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0.15843548387096773</v>
      </c>
      <c r="F379" s="128">
        <f t="shared" si="32"/>
        <v>49.114999999999995</v>
      </c>
      <c r="G379" s="122">
        <f t="shared" si="33"/>
        <v>0.16240357709128289</v>
      </c>
      <c r="H379" s="128">
        <f t="shared" si="34"/>
        <v>55924.97099999999</v>
      </c>
      <c r="I379" s="122">
        <f t="shared" si="35"/>
        <v>0.29106255600866915</v>
      </c>
      <c r="J379" s="128">
        <f t="shared" si="36"/>
        <v>97.556646662970479</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1.2835483870967744E-2</v>
      </c>
      <c r="F380" s="128">
        <f t="shared" si="32"/>
        <v>3.9790000000000005</v>
      </c>
      <c r="G380" s="122">
        <f t="shared" si="33"/>
        <v>1.2078888830809799E-2</v>
      </c>
      <c r="H380" s="128">
        <f t="shared" si="34"/>
        <v>4159.4620000000004</v>
      </c>
      <c r="I380" s="122">
        <f t="shared" si="35"/>
        <v>-2.6659420936864079E-2</v>
      </c>
      <c r="J380" s="128">
        <f t="shared" si="36"/>
        <v>106.26378014365103</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4.7258580645161281</v>
      </c>
      <c r="F381" s="128">
        <f t="shared" si="32"/>
        <v>1465.0159999999998</v>
      </c>
      <c r="G381" s="122">
        <f t="shared" si="33"/>
        <v>4.9938132205437356</v>
      </c>
      <c r="H381" s="128">
        <f t="shared" si="34"/>
        <v>1719659.5329999998</v>
      </c>
      <c r="I381" s="122">
        <f t="shared" si="35"/>
        <v>0.12517961476902426</v>
      </c>
      <c r="J381" s="128">
        <f t="shared" si="36"/>
        <v>94.634257546411959</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0.59049032258064504</v>
      </c>
      <c r="F382" s="128">
        <f t="shared" si="32"/>
        <v>183.05199999999996</v>
      </c>
      <c r="G382" s="122">
        <f t="shared" si="33"/>
        <v>0.61511820547221219</v>
      </c>
      <c r="H382" s="128">
        <f t="shared" si="34"/>
        <v>211820.87500000003</v>
      </c>
      <c r="I382" s="122">
        <f t="shared" si="35"/>
        <v>0.20200644086508956</v>
      </c>
      <c r="J382" s="128">
        <f t="shared" si="36"/>
        <v>95.996235736079242</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8.2312903225806436E-2</v>
      </c>
      <c r="F383" s="128">
        <f t="shared" si="32"/>
        <v>25.516999999999996</v>
      </c>
      <c r="G383" s="122">
        <f t="shared" si="33"/>
        <v>9.0093080456966304E-2</v>
      </c>
      <c r="H383" s="128">
        <f t="shared" si="34"/>
        <v>31024.273000000001</v>
      </c>
      <c r="I383" s="122">
        <f t="shared" si="35"/>
        <v>0.21919274566612632</v>
      </c>
      <c r="J383" s="128">
        <f t="shared" si="36"/>
        <v>91.364289919161848</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3.6909677419354844E-2</v>
      </c>
      <c r="F384" s="128">
        <f t="shared" si="32"/>
        <v>11.442000000000002</v>
      </c>
      <c r="G384" s="122">
        <f t="shared" si="33"/>
        <v>3.6556412222164138E-2</v>
      </c>
      <c r="H384" s="128">
        <f t="shared" si="34"/>
        <v>12588.492999999999</v>
      </c>
      <c r="I384" s="122">
        <f t="shared" si="35"/>
        <v>-0.29058450084414633</v>
      </c>
      <c r="J384" s="128">
        <f t="shared" si="36"/>
        <v>100.96635631265949</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0.24120645161290322</v>
      </c>
      <c r="F385" s="128">
        <f t="shared" si="32"/>
        <v>74.774000000000001</v>
      </c>
      <c r="G385" s="122">
        <f t="shared" si="33"/>
        <v>0.24841512611874852</v>
      </c>
      <c r="H385" s="128">
        <f t="shared" si="34"/>
        <v>85543.736000000004</v>
      </c>
      <c r="I385" s="122">
        <f t="shared" si="35"/>
        <v>0.15711696740502704</v>
      </c>
      <c r="J385" s="128">
        <f t="shared" si="36"/>
        <v>97.098133830063389</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0.73371290322580651</v>
      </c>
      <c r="F386" s="128">
        <f t="shared" si="32"/>
        <v>227.45100000000002</v>
      </c>
      <c r="G386" s="122">
        <f t="shared" si="33"/>
        <v>0.70343399601577417</v>
      </c>
      <c r="H386" s="128">
        <f t="shared" si="34"/>
        <v>242233.12399999995</v>
      </c>
      <c r="I386" s="122">
        <f t="shared" si="35"/>
        <v>-0.22187548749804051</v>
      </c>
      <c r="J386" s="128">
        <f t="shared" si="36"/>
        <v>104.30444183555684</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0.36998064516129031</v>
      </c>
      <c r="F387" s="128">
        <f t="shared" si="32"/>
        <v>114.69399999999999</v>
      </c>
      <c r="G387" s="122">
        <f t="shared" si="33"/>
        <v>0.41035322832633475</v>
      </c>
      <c r="H387" s="128">
        <f t="shared" si="34"/>
        <v>141308.41699999999</v>
      </c>
      <c r="I387" s="122">
        <f t="shared" si="35"/>
        <v>0.18165461626773005</v>
      </c>
      <c r="J387" s="128">
        <f t="shared" si="36"/>
        <v>90.161504679832078</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2.6161290322580652E-3</v>
      </c>
      <c r="F388" s="128">
        <f t="shared" si="32"/>
        <v>0.81100000000000017</v>
      </c>
      <c r="G388" s="122">
        <f t="shared" si="33"/>
        <v>2.4702489850678654E-3</v>
      </c>
      <c r="H388" s="128">
        <f t="shared" si="34"/>
        <v>850.65</v>
      </c>
      <c r="I388" s="122">
        <f t="shared" si="35"/>
        <v>0.42822708646260826</v>
      </c>
      <c r="J388" s="128">
        <f t="shared" si="36"/>
        <v>105.90547949101543</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1.4896774193548389E-2</v>
      </c>
      <c r="F389" s="128">
        <f t="shared" si="32"/>
        <v>4.6180000000000003</v>
      </c>
      <c r="G389" s="122">
        <f t="shared" si="33"/>
        <v>1.5963044273691912E-2</v>
      </c>
      <c r="H389" s="128">
        <f t="shared" si="34"/>
        <v>5497.0019999999995</v>
      </c>
      <c r="I389" s="122">
        <f t="shared" si="35"/>
        <v>0.14569014926776819</v>
      </c>
      <c r="J389" s="128">
        <f t="shared" si="36"/>
        <v>93.320383870006538</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1.8935483870967744E-3</v>
      </c>
      <c r="F390" s="128">
        <f t="shared" si="32"/>
        <v>0.58700000000000008</v>
      </c>
      <c r="G390" s="122">
        <f t="shared" si="33"/>
        <v>1.8761434321258692E-3</v>
      </c>
      <c r="H390" s="128">
        <f t="shared" si="34"/>
        <v>646.06500000000005</v>
      </c>
      <c r="I390" s="122">
        <f t="shared" si="35"/>
        <v>-0.22504208990341587</v>
      </c>
      <c r="J390" s="128">
        <f t="shared" si="36"/>
        <v>100.9276985262893</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1.6341935483870966E-2</v>
      </c>
      <c r="F391" s="128">
        <f t="shared" si="32"/>
        <v>5.0659999999999998</v>
      </c>
      <c r="G391" s="122">
        <f t="shared" si="33"/>
        <v>1.8039572189407539E-2</v>
      </c>
      <c r="H391" s="128">
        <f t="shared" si="34"/>
        <v>6212.0710000000008</v>
      </c>
      <c r="I391" s="122">
        <f t="shared" si="35"/>
        <v>0.32899313926757706</v>
      </c>
      <c r="J391" s="128">
        <f t="shared" si="36"/>
        <v>90.589373807138344</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2.8064516129032256E-4</v>
      </c>
      <c r="F392" s="128">
        <f t="shared" si="32"/>
        <v>8.6999999999999994E-2</v>
      </c>
      <c r="G392" s="122">
        <f t="shared" si="33"/>
        <v>2.4162935084998753E-4</v>
      </c>
      <c r="H392" s="128">
        <f t="shared" si="34"/>
        <v>83.207000000000008</v>
      </c>
      <c r="I392" s="122">
        <f t="shared" si="35"/>
        <v>0.20815993893514184</v>
      </c>
      <c r="J392" s="128">
        <f t="shared" si="36"/>
        <v>116.14696654321499</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3.4096774193548393E-3</v>
      </c>
      <c r="F393" s="128">
        <f t="shared" ref="F393:F456" si="38">SUMPRODUCT($K$2:$AI$2,$K393:$AI393)</f>
        <v>1.0570000000000002</v>
      </c>
      <c r="G393" s="122">
        <f t="shared" ref="G393:G456" si="39">SUMPRODUCT($K$3:$AI$3,$K393:$AI393)/$J$3</f>
        <v>4.5444972964182612E-3</v>
      </c>
      <c r="H393" s="128">
        <f t="shared" ref="H393:H456" si="40">SUMPRODUCT($K$3:$AI$3,$K393:$AI393)</f>
        <v>1564.9339999999997</v>
      </c>
      <c r="I393" s="122">
        <f t="shared" ref="I393:I456" si="41">CORREL($K$4:$AI$4,$K393:$AI393)</f>
        <v>1.7792086910123246E-2</v>
      </c>
      <c r="J393" s="128">
        <f t="shared" si="36"/>
        <v>75.02870387979263</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2.0999999999999999E-3</v>
      </c>
      <c r="F394" s="128">
        <f t="shared" si="38"/>
        <v>0.65100000000000002</v>
      </c>
      <c r="G394" s="122">
        <f t="shared" si="39"/>
        <v>2.4377101737145645E-3</v>
      </c>
      <c r="H394" s="128">
        <f t="shared" si="40"/>
        <v>839.44500000000005</v>
      </c>
      <c r="I394" s="122">
        <f t="shared" si="41"/>
        <v>0.24324401481789243</v>
      </c>
      <c r="J394" s="128">
        <f t="shared" ref="J394:J457" si="42">$E394/$G394*100</f>
        <v>86.146418169147466</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1.3548387096774196E-4</v>
      </c>
      <c r="F395" s="128">
        <f t="shared" si="38"/>
        <v>4.2000000000000003E-2</v>
      </c>
      <c r="G395" s="122">
        <f t="shared" si="39"/>
        <v>1.9086241643870625E-4</v>
      </c>
      <c r="H395" s="128">
        <f t="shared" si="40"/>
        <v>65.725000000000009</v>
      </c>
      <c r="I395" s="122">
        <f t="shared" si="41"/>
        <v>4.9195617111731413E-2</v>
      </c>
      <c r="J395" s="128">
        <f t="shared" si="42"/>
        <v>70.98509674965338</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1.4387096774193548E-3</v>
      </c>
      <c r="F396" s="128">
        <f t="shared" si="38"/>
        <v>0.44600000000000001</v>
      </c>
      <c r="G396" s="122">
        <f t="shared" si="39"/>
        <v>1.4002085039406665E-3</v>
      </c>
      <c r="H396" s="128">
        <f t="shared" si="40"/>
        <v>482.17300000000006</v>
      </c>
      <c r="I396" s="122">
        <f t="shared" si="41"/>
        <v>0.46031805131909648</v>
      </c>
      <c r="J396" s="128">
        <f t="shared" si="42"/>
        <v>102.74967430710018</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9.5129032258064513E-3</v>
      </c>
      <c r="F397" s="128">
        <f t="shared" si="38"/>
        <v>2.9489999999999998</v>
      </c>
      <c r="G397" s="122">
        <f t="shared" si="39"/>
        <v>1.0700968178465437E-2</v>
      </c>
      <c r="H397" s="128">
        <f t="shared" si="40"/>
        <v>3684.9640000000009</v>
      </c>
      <c r="I397" s="122">
        <f t="shared" si="41"/>
        <v>0.29789939988318337</v>
      </c>
      <c r="J397" s="128">
        <f t="shared" si="42"/>
        <v>88.897593817260017</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1.137741935483871E-2</v>
      </c>
      <c r="F398" s="128">
        <f t="shared" si="38"/>
        <v>3.5270000000000001</v>
      </c>
      <c r="G398" s="122">
        <f t="shared" si="39"/>
        <v>1.4666248497203493E-2</v>
      </c>
      <c r="H398" s="128">
        <f t="shared" si="40"/>
        <v>5050.4400000000005</v>
      </c>
      <c r="I398" s="122">
        <f t="shared" si="41"/>
        <v>0.11208127998413421</v>
      </c>
      <c r="J398" s="128">
        <f t="shared" si="42"/>
        <v>77.575525581801742</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6.5290322580645165E-3</v>
      </c>
      <c r="F400" s="128">
        <f t="shared" si="38"/>
        <v>2.024</v>
      </c>
      <c r="G400" s="122">
        <f t="shared" si="39"/>
        <v>7.5407453870681091E-3</v>
      </c>
      <c r="H400" s="128">
        <f t="shared" si="40"/>
        <v>2596.7159999999999</v>
      </c>
      <c r="I400" s="122">
        <f t="shared" si="41"/>
        <v>-1.6351513643019851E-2</v>
      </c>
      <c r="J400" s="128">
        <f t="shared" si="42"/>
        <v>86.583380328175309</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9.6129032258064509E-4</v>
      </c>
      <c r="F401" s="128">
        <f t="shared" si="38"/>
        <v>0.29799999999999999</v>
      </c>
      <c r="G401" s="122">
        <f t="shared" si="39"/>
        <v>7.7262325835322548E-4</v>
      </c>
      <c r="H401" s="128">
        <f t="shared" si="40"/>
        <v>266.05900000000003</v>
      </c>
      <c r="I401" s="122">
        <f t="shared" si="41"/>
        <v>0.36577876352246125</v>
      </c>
      <c r="J401" s="128">
        <f t="shared" si="42"/>
        <v>124.41902469122479</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0.76769032258064518</v>
      </c>
      <c r="F402" s="128">
        <f t="shared" si="38"/>
        <v>237.98400000000001</v>
      </c>
      <c r="G402" s="122">
        <f t="shared" si="39"/>
        <v>0.83973842919287489</v>
      </c>
      <c r="H402" s="128">
        <f t="shared" si="40"/>
        <v>289170.64600000001</v>
      </c>
      <c r="I402" s="122">
        <f t="shared" si="41"/>
        <v>0.25740168581902295</v>
      </c>
      <c r="J402" s="128">
        <f t="shared" si="42"/>
        <v>91.420172745758492</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0.16669032258064514</v>
      </c>
      <c r="F403" s="128">
        <f t="shared" si="38"/>
        <v>51.673999999999992</v>
      </c>
      <c r="G403" s="122">
        <f t="shared" si="39"/>
        <v>0.16838110048263727</v>
      </c>
      <c r="H403" s="128">
        <f t="shared" si="40"/>
        <v>57983.379000000001</v>
      </c>
      <c r="I403" s="122">
        <f t="shared" si="41"/>
        <v>0.19719934668052774</v>
      </c>
      <c r="J403" s="128">
        <f t="shared" si="42"/>
        <v>98.995862423308921</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0.70995483870967735</v>
      </c>
      <c r="F404" s="128">
        <f t="shared" si="38"/>
        <v>220.08599999999998</v>
      </c>
      <c r="G404" s="122">
        <f t="shared" si="39"/>
        <v>0.78907572932819892</v>
      </c>
      <c r="H404" s="128">
        <f t="shared" si="40"/>
        <v>271724.53999999992</v>
      </c>
      <c r="I404" s="122">
        <f t="shared" si="41"/>
        <v>0.22435149263121459</v>
      </c>
      <c r="J404" s="128">
        <f t="shared" si="42"/>
        <v>89.972966132682444</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7.2409677419354848E-2</v>
      </c>
      <c r="F405" s="128">
        <f t="shared" si="38"/>
        <v>22.447000000000003</v>
      </c>
      <c r="G405" s="122">
        <f t="shared" si="39"/>
        <v>7.9692732563204582E-2</v>
      </c>
      <c r="H405" s="128">
        <f t="shared" si="40"/>
        <v>27442.83</v>
      </c>
      <c r="I405" s="122">
        <f t="shared" si="41"/>
        <v>-0.12352020657322793</v>
      </c>
      <c r="J405" s="128">
        <f t="shared" si="42"/>
        <v>90.8610799133114</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0.46486774193548397</v>
      </c>
      <c r="F406" s="128">
        <f t="shared" si="38"/>
        <v>144.10900000000004</v>
      </c>
      <c r="G406" s="122">
        <f t="shared" si="39"/>
        <v>0.48322752484333165</v>
      </c>
      <c r="H406" s="128">
        <f t="shared" si="40"/>
        <v>166403.264</v>
      </c>
      <c r="I406" s="122">
        <f t="shared" si="41"/>
        <v>0.13057318212904009</v>
      </c>
      <c r="J406" s="128">
        <f t="shared" si="42"/>
        <v>96.200592482019701</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0.41849032258064517</v>
      </c>
      <c r="F407" s="128">
        <f t="shared" si="38"/>
        <v>129.732</v>
      </c>
      <c r="G407" s="122">
        <f t="shared" si="39"/>
        <v>0.44883736983023481</v>
      </c>
      <c r="H407" s="128">
        <f t="shared" si="40"/>
        <v>154560.739</v>
      </c>
      <c r="I407" s="122">
        <f t="shared" si="41"/>
        <v>0.18337760000995657</v>
      </c>
      <c r="J407" s="128">
        <f t="shared" si="42"/>
        <v>93.238743186408939</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0.18025806451612905</v>
      </c>
      <c r="F408" s="128">
        <f t="shared" si="38"/>
        <v>55.88</v>
      </c>
      <c r="G408" s="122">
        <f t="shared" si="39"/>
        <v>0.19316017632812363</v>
      </c>
      <c r="H408" s="128">
        <f t="shared" si="40"/>
        <v>66516.251999999993</v>
      </c>
      <c r="I408" s="122">
        <f t="shared" si="41"/>
        <v>0.11457569382070296</v>
      </c>
      <c r="J408" s="128">
        <f t="shared" si="42"/>
        <v>93.320511475368718</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0.90131612903225811</v>
      </c>
      <c r="F409" s="128">
        <f t="shared" si="38"/>
        <v>279.40800000000002</v>
      </c>
      <c r="G409" s="122">
        <f t="shared" si="39"/>
        <v>0.90266720389826871</v>
      </c>
      <c r="H409" s="128">
        <f t="shared" si="40"/>
        <v>310840.67300000001</v>
      </c>
      <c r="I409" s="122">
        <f t="shared" si="41"/>
        <v>0.20979200293867026</v>
      </c>
      <c r="J409" s="128">
        <f t="shared" si="42"/>
        <v>99.850324143806716</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8.4825806451612917E-2</v>
      </c>
      <c r="F410" s="128">
        <f t="shared" si="38"/>
        <v>26.296000000000003</v>
      </c>
      <c r="G410" s="122">
        <f t="shared" si="39"/>
        <v>8.3697785444217951E-2</v>
      </c>
      <c r="H410" s="128">
        <f t="shared" si="40"/>
        <v>28822.002000000004</v>
      </c>
      <c r="I410" s="122">
        <f t="shared" si="41"/>
        <v>-0.20963828413267288</v>
      </c>
      <c r="J410" s="128">
        <f t="shared" si="42"/>
        <v>101.34773100794496</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2.2803225806451617E-2</v>
      </c>
      <c r="F411" s="128">
        <f t="shared" si="38"/>
        <v>7.0690000000000008</v>
      </c>
      <c r="G411" s="122">
        <f t="shared" si="39"/>
        <v>2.3674614790421596E-2</v>
      </c>
      <c r="H411" s="128">
        <f t="shared" si="40"/>
        <v>8152.5429999999997</v>
      </c>
      <c r="I411" s="122">
        <f t="shared" si="41"/>
        <v>-3.504913714532347E-2</v>
      </c>
      <c r="J411" s="128">
        <f t="shared" si="42"/>
        <v>96.319310824341144</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0.41333870967741931</v>
      </c>
      <c r="F412" s="128">
        <f t="shared" si="38"/>
        <v>128.13499999999999</v>
      </c>
      <c r="G412" s="122">
        <f t="shared" si="39"/>
        <v>0.42025650340633869</v>
      </c>
      <c r="H412" s="128">
        <f t="shared" si="40"/>
        <v>144718.68899999998</v>
      </c>
      <c r="I412" s="122">
        <f t="shared" si="41"/>
        <v>-0.13231580037049559</v>
      </c>
      <c r="J412" s="128">
        <f t="shared" si="42"/>
        <v>98.353911558096542</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0.4652354838709678</v>
      </c>
      <c r="F413" s="128">
        <f t="shared" si="38"/>
        <v>144.22300000000001</v>
      </c>
      <c r="G413" s="122">
        <f t="shared" si="39"/>
        <v>0.45870280638173072</v>
      </c>
      <c r="H413" s="128">
        <f t="shared" si="40"/>
        <v>157957.98100000003</v>
      </c>
      <c r="I413" s="122">
        <f t="shared" si="41"/>
        <v>0.20719338701065859</v>
      </c>
      <c r="J413" s="128">
        <f t="shared" si="42"/>
        <v>101.42416340130271</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0.10920000000000002</v>
      </c>
      <c r="F414" s="128">
        <f t="shared" si="38"/>
        <v>33.852000000000004</v>
      </c>
      <c r="G414" s="122">
        <f t="shared" si="39"/>
        <v>0.10781694341354058</v>
      </c>
      <c r="H414" s="128">
        <f t="shared" si="40"/>
        <v>37127.627000000008</v>
      </c>
      <c r="I414" s="122">
        <f t="shared" si="41"/>
        <v>-0.20691478833968394</v>
      </c>
      <c r="J414" s="128">
        <f t="shared" si="42"/>
        <v>101.28278222575335</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8.677096774193549E-2</v>
      </c>
      <c r="F415" s="128">
        <f t="shared" si="38"/>
        <v>26.899000000000001</v>
      </c>
      <c r="G415" s="122">
        <f t="shared" si="39"/>
        <v>9.1061058549532767E-2</v>
      </c>
      <c r="H415" s="128">
        <f t="shared" si="40"/>
        <v>31357.604000000003</v>
      </c>
      <c r="I415" s="122">
        <f t="shared" si="41"/>
        <v>8.6721155331723945E-3</v>
      </c>
      <c r="J415" s="128">
        <f t="shared" si="42"/>
        <v>95.288775601852166</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0.24220645161290319</v>
      </c>
      <c r="F416" s="128">
        <f t="shared" si="38"/>
        <v>75.083999999999989</v>
      </c>
      <c r="G416" s="122">
        <f t="shared" si="39"/>
        <v>0.2462969264544457</v>
      </c>
      <c r="H416" s="128">
        <f t="shared" si="40"/>
        <v>84814.31700000001</v>
      </c>
      <c r="I416" s="122">
        <f t="shared" si="41"/>
        <v>-0.2140849945461068</v>
      </c>
      <c r="J416" s="128">
        <f t="shared" si="42"/>
        <v>98.339209952626391</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0.26324838709677417</v>
      </c>
      <c r="F417" s="128">
        <f t="shared" si="38"/>
        <v>81.606999999999999</v>
      </c>
      <c r="G417" s="122">
        <f t="shared" si="39"/>
        <v>0.26292756375632337</v>
      </c>
      <c r="H417" s="128">
        <f t="shared" si="40"/>
        <v>90541.21</v>
      </c>
      <c r="I417" s="122">
        <f t="shared" si="41"/>
        <v>0.2200745586809891</v>
      </c>
      <c r="J417" s="128">
        <f t="shared" si="42"/>
        <v>100.12201966802847</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0.29812580645161285</v>
      </c>
      <c r="F418" s="128">
        <f t="shared" si="38"/>
        <v>92.418999999999983</v>
      </c>
      <c r="G418" s="122">
        <f t="shared" si="39"/>
        <v>0.29149968056499342</v>
      </c>
      <c r="H418" s="128">
        <f t="shared" si="40"/>
        <v>100380.247</v>
      </c>
      <c r="I418" s="122">
        <f t="shared" si="41"/>
        <v>0.18785595873602529</v>
      </c>
      <c r="J418" s="128">
        <f t="shared" si="42"/>
        <v>102.27311600265787</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7.9232258064516115E-2</v>
      </c>
      <c r="F419" s="128">
        <f t="shared" si="38"/>
        <v>24.561999999999998</v>
      </c>
      <c r="G419" s="122">
        <f t="shared" si="39"/>
        <v>7.9214608053246913E-2</v>
      </c>
      <c r="H419" s="128">
        <f t="shared" si="40"/>
        <v>27278.184000000001</v>
      </c>
      <c r="I419" s="122">
        <f t="shared" si="41"/>
        <v>0.42480326121425027</v>
      </c>
      <c r="J419" s="128">
        <f t="shared" si="42"/>
        <v>100.02228125809489</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0.23470967741935486</v>
      </c>
      <c r="F420" s="128">
        <f t="shared" si="38"/>
        <v>72.760000000000005</v>
      </c>
      <c r="G420" s="122">
        <f t="shared" si="39"/>
        <v>0.22905700462890363</v>
      </c>
      <c r="H420" s="128">
        <f t="shared" si="40"/>
        <v>78877.611999999994</v>
      </c>
      <c r="I420" s="122">
        <f t="shared" si="41"/>
        <v>0.26087444424802914</v>
      </c>
      <c r="J420" s="128">
        <f t="shared" si="42"/>
        <v>102.46780175948305</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0.89094838709677426</v>
      </c>
      <c r="F421" s="128">
        <f t="shared" si="38"/>
        <v>276.19400000000002</v>
      </c>
      <c r="G421" s="122">
        <f t="shared" si="39"/>
        <v>0.8908630117494003</v>
      </c>
      <c r="H421" s="128">
        <f t="shared" si="40"/>
        <v>306775.80499999999</v>
      </c>
      <c r="I421" s="122">
        <f t="shared" si="41"/>
        <v>0.2970846450654952</v>
      </c>
      <c r="J421" s="128">
        <f t="shared" si="42"/>
        <v>100.00958344282431</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0.75205161290322586</v>
      </c>
      <c r="F422" s="128">
        <f t="shared" si="38"/>
        <v>233.13600000000002</v>
      </c>
      <c r="G422" s="122">
        <f t="shared" si="39"/>
        <v>0.74547488660057259</v>
      </c>
      <c r="H422" s="128">
        <f t="shared" si="40"/>
        <v>256710.24099999998</v>
      </c>
      <c r="I422" s="122">
        <f t="shared" si="41"/>
        <v>0.19318873433575012</v>
      </c>
      <c r="J422" s="128">
        <f t="shared" si="42"/>
        <v>100.88221969926362</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0.31883225806451609</v>
      </c>
      <c r="F423" s="128">
        <f t="shared" si="38"/>
        <v>98.837999999999994</v>
      </c>
      <c r="G423" s="122">
        <f t="shared" si="39"/>
        <v>0.31970545478833079</v>
      </c>
      <c r="H423" s="128">
        <f t="shared" si="40"/>
        <v>110093.13100000001</v>
      </c>
      <c r="I423" s="122">
        <f t="shared" si="41"/>
        <v>0.11150771930165823</v>
      </c>
      <c r="J423" s="128">
        <f t="shared" si="42"/>
        <v>99.726874624521869</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0.46982903225806438</v>
      </c>
      <c r="F424" s="128">
        <f t="shared" si="38"/>
        <v>145.64699999999996</v>
      </c>
      <c r="G424" s="122">
        <f t="shared" si="39"/>
        <v>0.47833836588666451</v>
      </c>
      <c r="H424" s="128">
        <f t="shared" si="40"/>
        <v>164719.64300000001</v>
      </c>
      <c r="I424" s="122">
        <f t="shared" si="41"/>
        <v>0.37785754175043046</v>
      </c>
      <c r="J424" s="128">
        <f t="shared" si="42"/>
        <v>98.221063950656159</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3.569354838709677E-2</v>
      </c>
      <c r="F425" s="128">
        <f t="shared" si="38"/>
        <v>11.065</v>
      </c>
      <c r="G425" s="122">
        <f t="shared" si="39"/>
        <v>3.6444310862532595E-2</v>
      </c>
      <c r="H425" s="128">
        <f t="shared" si="40"/>
        <v>12549.89</v>
      </c>
      <c r="I425" s="122">
        <f t="shared" si="41"/>
        <v>-2.1847062368165686E-2</v>
      </c>
      <c r="J425" s="128">
        <f t="shared" si="42"/>
        <v>97.93997346179026</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5.1641935483870971E-2</v>
      </c>
      <c r="F426" s="128">
        <f t="shared" si="38"/>
        <v>16.009</v>
      </c>
      <c r="G426" s="122">
        <f t="shared" si="39"/>
        <v>5.1186570371531952E-2</v>
      </c>
      <c r="H426" s="128">
        <f t="shared" si="40"/>
        <v>17626.505000000001</v>
      </c>
      <c r="I426" s="122">
        <f t="shared" si="41"/>
        <v>4.7477746095412346E-2</v>
      </c>
      <c r="J426" s="128">
        <f t="shared" si="42"/>
        <v>100.8896183296396</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0.15688387096774192</v>
      </c>
      <c r="F427" s="128">
        <f t="shared" si="38"/>
        <v>48.634</v>
      </c>
      <c r="G427" s="122">
        <f t="shared" si="39"/>
        <v>0.15659387323657359</v>
      </c>
      <c r="H427" s="128">
        <f t="shared" si="40"/>
        <v>53924.35300000001</v>
      </c>
      <c r="I427" s="122">
        <f t="shared" si="41"/>
        <v>8.4136137299383115E-3</v>
      </c>
      <c r="J427" s="128">
        <f t="shared" si="42"/>
        <v>100.1851909817252</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0.50906451612903225</v>
      </c>
      <c r="F428" s="128">
        <f t="shared" si="38"/>
        <v>157.81</v>
      </c>
      <c r="G428" s="122">
        <f t="shared" si="39"/>
        <v>0.50313625935799378</v>
      </c>
      <c r="H428" s="128">
        <f t="shared" si="40"/>
        <v>173258.99600000001</v>
      </c>
      <c r="I428" s="122">
        <f t="shared" si="41"/>
        <v>0.24777754052701886</v>
      </c>
      <c r="J428" s="128">
        <f t="shared" si="42"/>
        <v>101.17826069196502</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0.24319032258064516</v>
      </c>
      <c r="F429" s="128">
        <f t="shared" si="38"/>
        <v>75.388999999999996</v>
      </c>
      <c r="G429" s="122">
        <f t="shared" si="39"/>
        <v>0.23801458656398283</v>
      </c>
      <c r="H429" s="128">
        <f t="shared" si="40"/>
        <v>81962.226999999999</v>
      </c>
      <c r="I429" s="122">
        <f t="shared" si="41"/>
        <v>-0.27218718893016008</v>
      </c>
      <c r="J429" s="128">
        <f t="shared" si="42"/>
        <v>102.17454572485664</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0.12652258064516128</v>
      </c>
      <c r="F430" s="128">
        <f t="shared" si="38"/>
        <v>39.222000000000001</v>
      </c>
      <c r="G430" s="122">
        <f t="shared" si="39"/>
        <v>0.12384198711805738</v>
      </c>
      <c r="H430" s="128">
        <f t="shared" si="40"/>
        <v>42645.979000000007</v>
      </c>
      <c r="I430" s="122">
        <f t="shared" si="41"/>
        <v>-0.35449396634729202</v>
      </c>
      <c r="J430" s="128">
        <f t="shared" si="42"/>
        <v>102.16452722496167</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0.27304193548387096</v>
      </c>
      <c r="F431" s="128">
        <f t="shared" si="38"/>
        <v>84.643000000000001</v>
      </c>
      <c r="G431" s="122">
        <f t="shared" si="39"/>
        <v>0.27017154531040372</v>
      </c>
      <c r="H431" s="128">
        <f t="shared" si="40"/>
        <v>93035.733000000007</v>
      </c>
      <c r="I431" s="122">
        <f t="shared" si="41"/>
        <v>-0.19218675939206203</v>
      </c>
      <c r="J431" s="128">
        <f t="shared" si="42"/>
        <v>101.06243245200726</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0.13601290322580645</v>
      </c>
      <c r="F432" s="128">
        <f t="shared" si="38"/>
        <v>42.164000000000001</v>
      </c>
      <c r="G432" s="122">
        <f t="shared" si="39"/>
        <v>0.13325262372298599</v>
      </c>
      <c r="H432" s="128">
        <f t="shared" si="40"/>
        <v>45886.607000000011</v>
      </c>
      <c r="I432" s="122">
        <f t="shared" si="41"/>
        <v>-0.27196673523800613</v>
      </c>
      <c r="J432" s="128">
        <f t="shared" si="42"/>
        <v>102.07146352972283</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0.1743064516129032</v>
      </c>
      <c r="F433" s="128">
        <f t="shared" si="38"/>
        <v>54.034999999999997</v>
      </c>
      <c r="G433" s="122">
        <f t="shared" si="39"/>
        <v>0.17208546338403638</v>
      </c>
      <c r="H433" s="128">
        <f t="shared" si="40"/>
        <v>59259.006000000001</v>
      </c>
      <c r="I433" s="122">
        <f t="shared" si="41"/>
        <v>-0.25434621864617579</v>
      </c>
      <c r="J433" s="128">
        <f t="shared" si="42"/>
        <v>101.29063093720492</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0.2018354838709677</v>
      </c>
      <c r="F434" s="128">
        <f t="shared" si="38"/>
        <v>62.568999999999988</v>
      </c>
      <c r="G434" s="122">
        <f t="shared" si="39"/>
        <v>0.19332662519819493</v>
      </c>
      <c r="H434" s="128">
        <f t="shared" si="40"/>
        <v>66573.570000000007</v>
      </c>
      <c r="I434" s="122">
        <f t="shared" si="41"/>
        <v>-0.15122216875819616</v>
      </c>
      <c r="J434" s="128">
        <f t="shared" si="42"/>
        <v>104.40128650880325</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0.47358387096774196</v>
      </c>
      <c r="F435" s="128">
        <f t="shared" si="38"/>
        <v>146.81100000000001</v>
      </c>
      <c r="G435" s="122">
        <f t="shared" si="39"/>
        <v>0.46452148055221598</v>
      </c>
      <c r="H435" s="128">
        <f t="shared" si="40"/>
        <v>159961.68799999999</v>
      </c>
      <c r="I435" s="122">
        <f t="shared" si="41"/>
        <v>-0.12834863499919161</v>
      </c>
      <c r="J435" s="128">
        <f t="shared" si="42"/>
        <v>101.95090879430435</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0.23717096774193547</v>
      </c>
      <c r="F436" s="128">
        <f t="shared" si="38"/>
        <v>73.522999999999996</v>
      </c>
      <c r="G436" s="122">
        <f t="shared" si="39"/>
        <v>0.23235926274400481</v>
      </c>
      <c r="H436" s="128">
        <f t="shared" si="40"/>
        <v>80014.771000000008</v>
      </c>
      <c r="I436" s="122">
        <f t="shared" si="41"/>
        <v>-0.23350244415983745</v>
      </c>
      <c r="J436" s="128">
        <f t="shared" si="42"/>
        <v>102.07080403901601</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0.22433548387096774</v>
      </c>
      <c r="F437" s="128">
        <f t="shared" si="38"/>
        <v>69.543999999999997</v>
      </c>
      <c r="G437" s="122">
        <f t="shared" si="39"/>
        <v>0.22004102997461947</v>
      </c>
      <c r="H437" s="128">
        <f t="shared" si="40"/>
        <v>75772.88900000001</v>
      </c>
      <c r="I437" s="122">
        <f t="shared" si="41"/>
        <v>-0.22945054681713761</v>
      </c>
      <c r="J437" s="128">
        <f t="shared" si="42"/>
        <v>101.95166051387945</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0.69693870967741933</v>
      </c>
      <c r="F438" s="128">
        <f t="shared" si="38"/>
        <v>216.05099999999999</v>
      </c>
      <c r="G438" s="122">
        <f t="shared" si="39"/>
        <v>0.69329815482724377</v>
      </c>
      <c r="H438" s="128">
        <f t="shared" si="40"/>
        <v>238742.766</v>
      </c>
      <c r="I438" s="122">
        <f t="shared" si="41"/>
        <v>7.1375376158901382E-2</v>
      </c>
      <c r="J438" s="128">
        <f t="shared" si="42"/>
        <v>100.52510666945057</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0.33522903225806461</v>
      </c>
      <c r="F439" s="128">
        <f t="shared" si="38"/>
        <v>103.92100000000002</v>
      </c>
      <c r="G439" s="122">
        <f t="shared" si="39"/>
        <v>0.32257697802867946</v>
      </c>
      <c r="H439" s="128">
        <f t="shared" si="40"/>
        <v>111081.963</v>
      </c>
      <c r="I439" s="122">
        <f t="shared" si="41"/>
        <v>-6.547159120814354E-2</v>
      </c>
      <c r="J439" s="128">
        <f t="shared" si="42"/>
        <v>103.92218139890326</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0.23482580645161291</v>
      </c>
      <c r="F440" s="128">
        <f t="shared" si="38"/>
        <v>72.796000000000006</v>
      </c>
      <c r="G440" s="122">
        <f t="shared" si="39"/>
        <v>0.2230050790166048</v>
      </c>
      <c r="H440" s="128">
        <f t="shared" si="40"/>
        <v>76793.582999999999</v>
      </c>
      <c r="I440" s="122">
        <f t="shared" si="41"/>
        <v>-0.11984161251733765</v>
      </c>
      <c r="J440" s="128">
        <f t="shared" si="42"/>
        <v>105.30065390758566</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6.1516129032258053E-2</v>
      </c>
      <c r="F441" s="128">
        <f t="shared" si="38"/>
        <v>19.069999999999997</v>
      </c>
      <c r="G441" s="122">
        <f t="shared" si="39"/>
        <v>5.8141628770059066E-2</v>
      </c>
      <c r="H441" s="128">
        <f t="shared" si="40"/>
        <v>20021.535</v>
      </c>
      <c r="I441" s="122">
        <f t="shared" si="41"/>
        <v>-0.23299599973037363</v>
      </c>
      <c r="J441" s="128">
        <f t="shared" si="42"/>
        <v>105.80393142329156</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5.7777419354838717E-2</v>
      </c>
      <c r="F442" s="128">
        <f t="shared" si="38"/>
        <v>17.911000000000001</v>
      </c>
      <c r="G442" s="122">
        <f t="shared" si="39"/>
        <v>5.5400388549126205E-2</v>
      </c>
      <c r="H442" s="128">
        <f t="shared" si="40"/>
        <v>19077.567000000003</v>
      </c>
      <c r="I442" s="122">
        <f t="shared" si="41"/>
        <v>-0.26985873977261304</v>
      </c>
      <c r="J442" s="128">
        <f t="shared" si="42"/>
        <v>104.29063923189759</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0.80004516129032266</v>
      </c>
      <c r="F443" s="128">
        <f t="shared" si="38"/>
        <v>248.01400000000001</v>
      </c>
      <c r="G443" s="122">
        <f t="shared" si="39"/>
        <v>0.79969338885694541</v>
      </c>
      <c r="H443" s="128">
        <f t="shared" si="40"/>
        <v>275380.81599999999</v>
      </c>
      <c r="I443" s="122">
        <f t="shared" si="41"/>
        <v>0.21622147797071828</v>
      </c>
      <c r="J443" s="128">
        <f t="shared" si="42"/>
        <v>100.04398841334428</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0.62838709677419347</v>
      </c>
      <c r="F444" s="128">
        <f t="shared" si="38"/>
        <v>194.79999999999998</v>
      </c>
      <c r="G444" s="122">
        <f t="shared" si="39"/>
        <v>0.6228359933557519</v>
      </c>
      <c r="H444" s="128">
        <f t="shared" si="40"/>
        <v>214478.557</v>
      </c>
      <c r="I444" s="122">
        <f t="shared" si="41"/>
        <v>0.21659509864447538</v>
      </c>
      <c r="J444" s="128">
        <f t="shared" si="42"/>
        <v>100.89126246357938</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0.4593741935483871</v>
      </c>
      <c r="F445" s="128">
        <f t="shared" si="38"/>
        <v>142.40600000000001</v>
      </c>
      <c r="G445" s="122">
        <f t="shared" si="39"/>
        <v>0.45385110263156364</v>
      </c>
      <c r="H445" s="128">
        <f t="shared" si="40"/>
        <v>156287.258</v>
      </c>
      <c r="I445" s="122">
        <f t="shared" si="41"/>
        <v>-6.6413101305134586E-2</v>
      </c>
      <c r="J445" s="128">
        <f t="shared" si="42"/>
        <v>101.21693896628187</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5.6490322580645159E-2</v>
      </c>
      <c r="F446" s="128">
        <f t="shared" si="38"/>
        <v>17.512</v>
      </c>
      <c r="G446" s="122">
        <f t="shared" si="39"/>
        <v>5.3759218603894779E-2</v>
      </c>
      <c r="H446" s="128">
        <f t="shared" si="40"/>
        <v>18512.416999999998</v>
      </c>
      <c r="I446" s="122">
        <f t="shared" si="41"/>
        <v>-0.25501000813887253</v>
      </c>
      <c r="J446" s="128">
        <f t="shared" si="42"/>
        <v>105.08025236913045</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0.38301290322580639</v>
      </c>
      <c r="F447" s="128">
        <f t="shared" si="38"/>
        <v>118.73399999999998</v>
      </c>
      <c r="G447" s="122">
        <f t="shared" si="39"/>
        <v>0.36903170247242689</v>
      </c>
      <c r="H447" s="128">
        <f t="shared" si="40"/>
        <v>127079.01899999999</v>
      </c>
      <c r="I447" s="122">
        <f t="shared" si="41"/>
        <v>-7.1829775230929857E-2</v>
      </c>
      <c r="J447" s="128">
        <f t="shared" si="42"/>
        <v>103.78861779616999</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0.15720645161290325</v>
      </c>
      <c r="F448" s="128">
        <f t="shared" si="38"/>
        <v>48.734000000000009</v>
      </c>
      <c r="G448" s="122">
        <f t="shared" si="39"/>
        <v>0.15134248950220408</v>
      </c>
      <c r="H448" s="128">
        <f t="shared" si="40"/>
        <v>52115.996999999996</v>
      </c>
      <c r="I448" s="122">
        <f t="shared" si="41"/>
        <v>-0.14621412439533185</v>
      </c>
      <c r="J448" s="128">
        <f t="shared" si="42"/>
        <v>103.87463040286104</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0.15979032258064518</v>
      </c>
      <c r="F449" s="128">
        <f t="shared" si="38"/>
        <v>49.535000000000004</v>
      </c>
      <c r="G449" s="122">
        <f t="shared" si="39"/>
        <v>0.15580200837500507</v>
      </c>
      <c r="H449" s="128">
        <f t="shared" si="40"/>
        <v>53651.667999999998</v>
      </c>
      <c r="I449" s="122">
        <f t="shared" si="41"/>
        <v>-0.19852791532398156</v>
      </c>
      <c r="J449" s="128">
        <f t="shared" si="42"/>
        <v>102.55986058667517</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0.11720645161290322</v>
      </c>
      <c r="F450" s="128">
        <f t="shared" si="38"/>
        <v>36.333999999999996</v>
      </c>
      <c r="G450" s="122">
        <f t="shared" si="39"/>
        <v>0.10880955865697908</v>
      </c>
      <c r="H450" s="128">
        <f t="shared" si="40"/>
        <v>37469.442000000003</v>
      </c>
      <c r="I450" s="122">
        <f t="shared" si="41"/>
        <v>-0.16531163438982674</v>
      </c>
      <c r="J450" s="128">
        <f t="shared" si="42"/>
        <v>107.71705451209048</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0.11235806451612902</v>
      </c>
      <c r="F451" s="128">
        <f t="shared" si="38"/>
        <v>34.830999999999996</v>
      </c>
      <c r="G451" s="122">
        <f t="shared" si="39"/>
        <v>0.10666840613547529</v>
      </c>
      <c r="H451" s="128">
        <f t="shared" si="40"/>
        <v>36732.118999999999</v>
      </c>
      <c r="I451" s="122">
        <f t="shared" si="41"/>
        <v>-0.18853693933247501</v>
      </c>
      <c r="J451" s="128">
        <f t="shared" si="42"/>
        <v>105.3339677480767</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0.20074838709677423</v>
      </c>
      <c r="F452" s="128">
        <f t="shared" si="38"/>
        <v>62.232000000000014</v>
      </c>
      <c r="G452" s="122">
        <f t="shared" si="39"/>
        <v>0.19736794266432026</v>
      </c>
      <c r="H452" s="128">
        <f t="shared" si="40"/>
        <v>67965.23</v>
      </c>
      <c r="I452" s="122">
        <f t="shared" si="41"/>
        <v>-0.19604860329720669</v>
      </c>
      <c r="J452" s="128">
        <f t="shared" si="42"/>
        <v>101.7127626638959</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0.1485258064516129</v>
      </c>
      <c r="F453" s="128">
        <f t="shared" si="38"/>
        <v>46.042999999999999</v>
      </c>
      <c r="G453" s="122">
        <f t="shared" si="39"/>
        <v>0.14492190394879748</v>
      </c>
      <c r="H453" s="128">
        <f t="shared" si="40"/>
        <v>49905.017</v>
      </c>
      <c r="I453" s="122">
        <f t="shared" si="41"/>
        <v>-0.22839076300535788</v>
      </c>
      <c r="J453" s="128">
        <f t="shared" si="42"/>
        <v>102.48678937042443</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7.2222580645161294E-2</v>
      </c>
      <c r="F454" s="128">
        <f t="shared" si="38"/>
        <v>22.389000000000003</v>
      </c>
      <c r="G454" s="122">
        <f t="shared" si="39"/>
        <v>6.8419177135423032E-2</v>
      </c>
      <c r="H454" s="128">
        <f t="shared" si="40"/>
        <v>23560.691000000003</v>
      </c>
      <c r="I454" s="122">
        <f t="shared" si="41"/>
        <v>-0.21700608555505838</v>
      </c>
      <c r="J454" s="128">
        <f t="shared" si="42"/>
        <v>105.55897289178169</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6.5125806451612894E-2</v>
      </c>
      <c r="F455" s="128">
        <f t="shared" si="38"/>
        <v>20.188999999999997</v>
      </c>
      <c r="G455" s="122">
        <f t="shared" si="39"/>
        <v>6.3243955418488901E-2</v>
      </c>
      <c r="H455" s="128">
        <f t="shared" si="40"/>
        <v>21778.562000000002</v>
      </c>
      <c r="I455" s="122">
        <f t="shared" si="41"/>
        <v>-0.24284162671839127</v>
      </c>
      <c r="J455" s="128">
        <f t="shared" si="42"/>
        <v>102.9755429126336</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0.30719677419354841</v>
      </c>
      <c r="F456" s="128">
        <f t="shared" si="38"/>
        <v>95.231000000000009</v>
      </c>
      <c r="G456" s="122">
        <f t="shared" si="39"/>
        <v>0.29981515167354905</v>
      </c>
      <c r="H456" s="128">
        <f t="shared" si="40"/>
        <v>103243.74600000001</v>
      </c>
      <c r="I456" s="122">
        <f t="shared" si="41"/>
        <v>-2.0033429354095637E-2</v>
      </c>
      <c r="J456" s="128">
        <f t="shared" si="42"/>
        <v>102.46205786425256</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5.6080645161290327E-2</v>
      </c>
      <c r="F457" s="128">
        <f t="shared" ref="F457:F520" si="44">SUMPRODUCT($K$2:$AI$2,$K457:$AI457)</f>
        <v>17.385000000000002</v>
      </c>
      <c r="G457" s="122">
        <f t="shared" ref="G457:G520" si="45">SUMPRODUCT($K$3:$AI$3,$K457:$AI457)/$J$3</f>
        <v>5.4315537899511546E-2</v>
      </c>
      <c r="H457" s="128">
        <f t="shared" ref="H457:H520" si="46">SUMPRODUCT($K$3:$AI$3,$K457:$AI457)</f>
        <v>18703.989999999998</v>
      </c>
      <c r="I457" s="122">
        <f t="shared" ref="I457:I520" si="47">CORREL($K$4:$AI$4,$K457:$AI457)</f>
        <v>-0.26882608822284876</v>
      </c>
      <c r="J457" s="128">
        <f t="shared" si="42"/>
        <v>103.24972803370626</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0.55622258064516128</v>
      </c>
      <c r="F458" s="128">
        <f t="shared" si="44"/>
        <v>172.429</v>
      </c>
      <c r="G458" s="122">
        <f t="shared" si="45"/>
        <v>0.55152783730884725</v>
      </c>
      <c r="H458" s="128">
        <f t="shared" si="46"/>
        <v>189923.02300000002</v>
      </c>
      <c r="I458" s="122">
        <f t="shared" si="47"/>
        <v>4.8522154527040229E-2</v>
      </c>
      <c r="J458" s="128">
        <f t="shared" ref="J458:J521" si="48">$E458/$G458*100</f>
        <v>100.85122509123417</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0.57729354838709679</v>
      </c>
      <c r="F459" s="128">
        <f t="shared" si="44"/>
        <v>178.96100000000001</v>
      </c>
      <c r="G459" s="122">
        <f t="shared" si="45"/>
        <v>0.57111973585628906</v>
      </c>
      <c r="H459" s="128">
        <f t="shared" si="46"/>
        <v>196669.65</v>
      </c>
      <c r="I459" s="122">
        <f t="shared" si="47"/>
        <v>0.13302118454240852</v>
      </c>
      <c r="J459" s="128">
        <f t="shared" si="48"/>
        <v>101.0810014333599</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0.43280000000000002</v>
      </c>
      <c r="F460" s="128">
        <f t="shared" si="44"/>
        <v>134.16800000000001</v>
      </c>
      <c r="G460" s="122">
        <f t="shared" si="45"/>
        <v>0.422644219097567</v>
      </c>
      <c r="H460" s="128">
        <f t="shared" si="46"/>
        <v>145540.91799999998</v>
      </c>
      <c r="I460" s="122">
        <f t="shared" si="47"/>
        <v>8.6371518833995908E-2</v>
      </c>
      <c r="J460" s="128">
        <f t="shared" si="48"/>
        <v>102.40291489710134</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0.25136774193548389</v>
      </c>
      <c r="F461" s="128">
        <f t="shared" si="44"/>
        <v>77.924000000000007</v>
      </c>
      <c r="G461" s="122">
        <f t="shared" si="45"/>
        <v>0.25144161018474959</v>
      </c>
      <c r="H461" s="128">
        <f t="shared" si="46"/>
        <v>86585.93</v>
      </c>
      <c r="I461" s="122">
        <f t="shared" si="47"/>
        <v>-0.13876304269025172</v>
      </c>
      <c r="J461" s="128">
        <f t="shared" si="48"/>
        <v>99.970622106177487</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0.11892258064516129</v>
      </c>
      <c r="F462" s="128">
        <f t="shared" si="44"/>
        <v>36.866</v>
      </c>
      <c r="G462" s="122">
        <f t="shared" si="45"/>
        <v>0.11578725338165516</v>
      </c>
      <c r="H462" s="128">
        <f t="shared" si="46"/>
        <v>39872.267000000007</v>
      </c>
      <c r="I462" s="122">
        <f t="shared" si="47"/>
        <v>-0.11683754065664516</v>
      </c>
      <c r="J462" s="128">
        <f t="shared" si="48"/>
        <v>102.70783456031343</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0.10095483870967745</v>
      </c>
      <c r="F463" s="128">
        <f t="shared" si="44"/>
        <v>31.296000000000006</v>
      </c>
      <c r="G463" s="122">
        <f t="shared" si="45"/>
        <v>9.969056621306896E-2</v>
      </c>
      <c r="H463" s="128">
        <f t="shared" si="46"/>
        <v>34329.243999999999</v>
      </c>
      <c r="I463" s="122">
        <f t="shared" si="47"/>
        <v>-0.26097080925360422</v>
      </c>
      <c r="J463" s="128">
        <f t="shared" si="48"/>
        <v>101.26819672576275</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0.11517419354838708</v>
      </c>
      <c r="F464" s="128">
        <f t="shared" si="44"/>
        <v>35.703999999999994</v>
      </c>
      <c r="G464" s="122">
        <f t="shared" si="45"/>
        <v>0.11134390953600617</v>
      </c>
      <c r="H464" s="128">
        <f t="shared" si="46"/>
        <v>38342.166000000012</v>
      </c>
      <c r="I464" s="122">
        <f t="shared" si="47"/>
        <v>-0.1721656945251662</v>
      </c>
      <c r="J464" s="128">
        <f t="shared" si="48"/>
        <v>103.44004807118998</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5.1396774193548385E-2</v>
      </c>
      <c r="F465" s="128">
        <f t="shared" si="44"/>
        <v>15.933</v>
      </c>
      <c r="G465" s="122">
        <f t="shared" si="45"/>
        <v>4.9041271002851688E-2</v>
      </c>
      <c r="H465" s="128">
        <f t="shared" si="46"/>
        <v>16887.754000000001</v>
      </c>
      <c r="I465" s="122">
        <f t="shared" si="47"/>
        <v>-0.27581337426070701</v>
      </c>
      <c r="J465" s="128">
        <f t="shared" si="48"/>
        <v>104.8031038807288</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6.2700000000000006E-2</v>
      </c>
      <c r="F466" s="128">
        <f t="shared" si="44"/>
        <v>19.437000000000001</v>
      </c>
      <c r="G466" s="122">
        <f t="shared" si="45"/>
        <v>5.9740052503499265E-2</v>
      </c>
      <c r="H466" s="128">
        <f t="shared" si="46"/>
        <v>20571.965</v>
      </c>
      <c r="I466" s="122">
        <f t="shared" si="47"/>
        <v>-0.26092326627790335</v>
      </c>
      <c r="J466" s="128">
        <f t="shared" si="48"/>
        <v>104.95471191011652</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0.10259354838709676</v>
      </c>
      <c r="F467" s="128">
        <f t="shared" si="44"/>
        <v>31.803999999999995</v>
      </c>
      <c r="G467" s="122">
        <f t="shared" si="45"/>
        <v>0.10251265253021566</v>
      </c>
      <c r="H467" s="128">
        <f t="shared" si="46"/>
        <v>35301.052000000003</v>
      </c>
      <c r="I467" s="122">
        <f t="shared" si="47"/>
        <v>-0.28195680212457552</v>
      </c>
      <c r="J467" s="128">
        <f t="shared" si="48"/>
        <v>100.07891304622838</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0.19774838709677417</v>
      </c>
      <c r="F468" s="128">
        <f t="shared" si="44"/>
        <v>61.301999999999992</v>
      </c>
      <c r="G468" s="122">
        <f t="shared" si="45"/>
        <v>0.19622728962300859</v>
      </c>
      <c r="H468" s="128">
        <f t="shared" si="46"/>
        <v>67572.436999999991</v>
      </c>
      <c r="I468" s="122">
        <f t="shared" si="47"/>
        <v>-2.930928466435808E-2</v>
      </c>
      <c r="J468" s="128">
        <f t="shared" si="48"/>
        <v>100.77517121939965</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0.47398064516129029</v>
      </c>
      <c r="F469" s="128">
        <f t="shared" si="44"/>
        <v>146.934</v>
      </c>
      <c r="G469" s="122">
        <f t="shared" si="45"/>
        <v>0.46933739015791709</v>
      </c>
      <c r="H469" s="128">
        <f t="shared" si="46"/>
        <v>161620.08500000002</v>
      </c>
      <c r="I469" s="122">
        <f t="shared" si="47"/>
        <v>-1.2057491633249963E-2</v>
      </c>
      <c r="J469" s="128">
        <f t="shared" si="48"/>
        <v>100.98932134978867</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0.24869032258064513</v>
      </c>
      <c r="F470" s="128">
        <f t="shared" si="44"/>
        <v>77.093999999999994</v>
      </c>
      <c r="G470" s="122">
        <f t="shared" si="45"/>
        <v>0.23612239297475301</v>
      </c>
      <c r="H470" s="128">
        <f t="shared" si="46"/>
        <v>81310.634999999995</v>
      </c>
      <c r="I470" s="122">
        <f t="shared" si="47"/>
        <v>-0.18771151606107692</v>
      </c>
      <c r="J470" s="128">
        <f t="shared" si="48"/>
        <v>105.32263350695243</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0.28575161290322576</v>
      </c>
      <c r="F471" s="128">
        <f t="shared" si="44"/>
        <v>88.582999999999984</v>
      </c>
      <c r="G471" s="122">
        <f t="shared" si="45"/>
        <v>0.28491074695520358</v>
      </c>
      <c r="H471" s="128">
        <f t="shared" si="46"/>
        <v>98111.294999999998</v>
      </c>
      <c r="I471" s="122">
        <f t="shared" si="47"/>
        <v>-6.333316085367538E-3</v>
      </c>
      <c r="J471" s="128">
        <f t="shared" si="48"/>
        <v>100.29513310993299</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0.18339354838709673</v>
      </c>
      <c r="F472" s="128">
        <f t="shared" si="44"/>
        <v>56.85199999999999</v>
      </c>
      <c r="G472" s="122">
        <f t="shared" si="45"/>
        <v>0.18249210124347337</v>
      </c>
      <c r="H472" s="128">
        <f t="shared" si="46"/>
        <v>62842.615000000005</v>
      </c>
      <c r="I472" s="122">
        <f t="shared" si="47"/>
        <v>-0.11285001994979524</v>
      </c>
      <c r="J472" s="128">
        <f t="shared" si="48"/>
        <v>100.49396501957129</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0.16028709677419356</v>
      </c>
      <c r="F473" s="128">
        <f t="shared" si="44"/>
        <v>49.689</v>
      </c>
      <c r="G473" s="122">
        <f t="shared" si="45"/>
        <v>0.1587430319609244</v>
      </c>
      <c r="H473" s="128">
        <f t="shared" si="46"/>
        <v>54664.433000000005</v>
      </c>
      <c r="I473" s="122">
        <f t="shared" si="47"/>
        <v>-0.21992726334759996</v>
      </c>
      <c r="J473" s="128">
        <f t="shared" si="48"/>
        <v>100.97268194653685</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8.0838709677419365E-2</v>
      </c>
      <c r="F474" s="128">
        <f t="shared" si="44"/>
        <v>25.060000000000002</v>
      </c>
      <c r="G474" s="122">
        <f t="shared" si="45"/>
        <v>7.8200332212406853E-2</v>
      </c>
      <c r="H474" s="128">
        <f t="shared" si="46"/>
        <v>26928.91</v>
      </c>
      <c r="I474" s="122">
        <f t="shared" si="47"/>
        <v>-0.2788273763470015</v>
      </c>
      <c r="J474" s="128">
        <f t="shared" si="48"/>
        <v>103.373869893348</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5.8564516129032261E-2</v>
      </c>
      <c r="F475" s="128">
        <f t="shared" si="44"/>
        <v>18.155000000000001</v>
      </c>
      <c r="G475" s="122">
        <f t="shared" si="45"/>
        <v>5.6228939069224465E-2</v>
      </c>
      <c r="H475" s="128">
        <f t="shared" si="46"/>
        <v>19362.884999999998</v>
      </c>
      <c r="I475" s="122">
        <f t="shared" si="47"/>
        <v>-0.27656506530378144</v>
      </c>
      <c r="J475" s="128">
        <f t="shared" si="48"/>
        <v>104.15369220630754</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6.7400000000000002E-2</v>
      </c>
      <c r="F476" s="128">
        <f t="shared" si="44"/>
        <v>20.893999999999998</v>
      </c>
      <c r="G476" s="122">
        <f t="shared" si="45"/>
        <v>6.1540765714750346E-2</v>
      </c>
      <c r="H476" s="128">
        <f t="shared" si="46"/>
        <v>21192.055</v>
      </c>
      <c r="I476" s="122">
        <f t="shared" si="47"/>
        <v>-0.25610567505549714</v>
      </c>
      <c r="J476" s="128">
        <f t="shared" si="48"/>
        <v>109.52089922378929</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0.13733870967741937</v>
      </c>
      <c r="F477" s="128">
        <f t="shared" si="44"/>
        <v>42.575000000000003</v>
      </c>
      <c r="G477" s="122">
        <f t="shared" si="45"/>
        <v>0.13677954919008709</v>
      </c>
      <c r="H477" s="128">
        <f t="shared" si="46"/>
        <v>47101.132000000005</v>
      </c>
      <c r="I477" s="122">
        <f t="shared" si="47"/>
        <v>-0.3561773547428016</v>
      </c>
      <c r="J477" s="128">
        <f t="shared" si="48"/>
        <v>100.40880416015642</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0.60119354838709671</v>
      </c>
      <c r="F478" s="128">
        <f t="shared" si="44"/>
        <v>186.36999999999998</v>
      </c>
      <c r="G478" s="122">
        <f t="shared" si="45"/>
        <v>0.5957161907085069</v>
      </c>
      <c r="H478" s="128">
        <f t="shared" si="46"/>
        <v>205139.63600000003</v>
      </c>
      <c r="I478" s="122">
        <f t="shared" si="47"/>
        <v>9.6348480862088443E-2</v>
      </c>
      <c r="J478" s="128">
        <f t="shared" si="48"/>
        <v>100.9194575813149</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0.20518709677419356</v>
      </c>
      <c r="F479" s="128">
        <f t="shared" si="44"/>
        <v>63.608000000000004</v>
      </c>
      <c r="G479" s="122">
        <f t="shared" si="45"/>
        <v>0.20474180068417175</v>
      </c>
      <c r="H479" s="128">
        <f t="shared" si="46"/>
        <v>70504.477000000014</v>
      </c>
      <c r="I479" s="122">
        <f t="shared" si="47"/>
        <v>-0.27196343336925838</v>
      </c>
      <c r="J479" s="128">
        <f t="shared" si="48"/>
        <v>100.21749153740653</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0.28521290322580639</v>
      </c>
      <c r="F480" s="128">
        <f t="shared" si="44"/>
        <v>88.415999999999983</v>
      </c>
      <c r="G480" s="122">
        <f t="shared" si="45"/>
        <v>0.28183175938993726</v>
      </c>
      <c r="H480" s="128">
        <f t="shared" si="46"/>
        <v>97051.021000000008</v>
      </c>
      <c r="I480" s="122">
        <f t="shared" si="47"/>
        <v>-2.8855974937063746E-2</v>
      </c>
      <c r="J480" s="128">
        <f t="shared" si="48"/>
        <v>101.1997029160901</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0.53446129032258061</v>
      </c>
      <c r="F481" s="128">
        <f t="shared" si="44"/>
        <v>165.68299999999999</v>
      </c>
      <c r="G481" s="122">
        <f t="shared" si="45"/>
        <v>0.53567599416885914</v>
      </c>
      <c r="H481" s="128">
        <f t="shared" si="46"/>
        <v>184464.31399999998</v>
      </c>
      <c r="I481" s="122">
        <f t="shared" si="47"/>
        <v>-2.9820628165480815E-2</v>
      </c>
      <c r="J481" s="128">
        <f t="shared" si="48"/>
        <v>99.773239073712233</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0.8280903225806453</v>
      </c>
      <c r="F482" s="128">
        <f t="shared" si="44"/>
        <v>256.70800000000003</v>
      </c>
      <c r="G482" s="122">
        <f t="shared" si="45"/>
        <v>0.82697181421660015</v>
      </c>
      <c r="H482" s="128">
        <f t="shared" si="46"/>
        <v>284774.36</v>
      </c>
      <c r="I482" s="122">
        <f t="shared" si="47"/>
        <v>0.20514741728308053</v>
      </c>
      <c r="J482" s="128">
        <f t="shared" si="48"/>
        <v>100.13525350499457</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0.50928064516129024</v>
      </c>
      <c r="F483" s="128">
        <f t="shared" si="44"/>
        <v>157.87699999999998</v>
      </c>
      <c r="G483" s="122">
        <f t="shared" si="45"/>
        <v>0.50597006313197312</v>
      </c>
      <c r="H483" s="128">
        <f t="shared" si="46"/>
        <v>174234.83900000001</v>
      </c>
      <c r="I483" s="122">
        <f t="shared" si="47"/>
        <v>0.26750982147253177</v>
      </c>
      <c r="J483" s="128">
        <f t="shared" si="48"/>
        <v>100.65430393427319</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0.73504838709677411</v>
      </c>
      <c r="F484" s="128">
        <f t="shared" si="44"/>
        <v>227.86499999999998</v>
      </c>
      <c r="G484" s="122">
        <f t="shared" si="45"/>
        <v>0.73347747112017148</v>
      </c>
      <c r="H484" s="128">
        <f t="shared" si="46"/>
        <v>252578.83500000002</v>
      </c>
      <c r="I484" s="122">
        <f t="shared" si="47"/>
        <v>0.29600315436554614</v>
      </c>
      <c r="J484" s="128">
        <f t="shared" si="48"/>
        <v>100.21417371881969</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0.74440967741935482</v>
      </c>
      <c r="F485" s="128">
        <f t="shared" si="44"/>
        <v>230.767</v>
      </c>
      <c r="G485" s="122">
        <f t="shared" si="45"/>
        <v>0.73961776407111191</v>
      </c>
      <c r="H485" s="128">
        <f t="shared" si="46"/>
        <v>254693.29399999997</v>
      </c>
      <c r="I485" s="122">
        <f t="shared" si="47"/>
        <v>0.37764152125818057</v>
      </c>
      <c r="J485" s="128">
        <f t="shared" si="48"/>
        <v>100.64789051602365</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0.59441612903225804</v>
      </c>
      <c r="F486" s="128">
        <f t="shared" si="44"/>
        <v>184.26900000000001</v>
      </c>
      <c r="G486" s="122">
        <f t="shared" si="45"/>
        <v>0.59665411577486216</v>
      </c>
      <c r="H486" s="128">
        <f t="shared" si="46"/>
        <v>205462.61799999999</v>
      </c>
      <c r="I486" s="122">
        <f t="shared" si="47"/>
        <v>0.15029509693435614</v>
      </c>
      <c r="J486" s="128">
        <f t="shared" si="48"/>
        <v>99.624910533014983</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0.33666129032258063</v>
      </c>
      <c r="F487" s="128">
        <f t="shared" si="44"/>
        <v>104.36499999999999</v>
      </c>
      <c r="G487" s="122">
        <f t="shared" si="45"/>
        <v>0.33917393816899849</v>
      </c>
      <c r="H487" s="128">
        <f t="shared" si="46"/>
        <v>116797.25899999999</v>
      </c>
      <c r="I487" s="122">
        <f t="shared" si="47"/>
        <v>7.5270285870063985E-2</v>
      </c>
      <c r="J487" s="128">
        <f t="shared" si="48"/>
        <v>99.259186050678835</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0.80235161290322587</v>
      </c>
      <c r="F488" s="128">
        <f t="shared" si="44"/>
        <v>248.72900000000001</v>
      </c>
      <c r="G488" s="122">
        <f t="shared" si="45"/>
        <v>0.79985514493637433</v>
      </c>
      <c r="H488" s="128">
        <f t="shared" si="46"/>
        <v>275436.51799999998</v>
      </c>
      <c r="I488" s="122">
        <f t="shared" si="47"/>
        <v>0.31938907364203056</v>
      </c>
      <c r="J488" s="128">
        <f t="shared" si="48"/>
        <v>100.31211501015602</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0.68064193548387086</v>
      </c>
      <c r="F489" s="128">
        <f t="shared" si="44"/>
        <v>210.99899999999997</v>
      </c>
      <c r="G489" s="122">
        <f t="shared" si="45"/>
        <v>0.6805132449369552</v>
      </c>
      <c r="H489" s="128">
        <f t="shared" si="46"/>
        <v>234340.18000000002</v>
      </c>
      <c r="I489" s="122">
        <f t="shared" si="47"/>
        <v>0.29459337974687078</v>
      </c>
      <c r="J489" s="128">
        <f t="shared" si="48"/>
        <v>100.01891080708174</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0.66265806451612919</v>
      </c>
      <c r="F490" s="128">
        <f t="shared" si="44"/>
        <v>205.42400000000004</v>
      </c>
      <c r="G490" s="122">
        <f t="shared" si="45"/>
        <v>0.66156907056028902</v>
      </c>
      <c r="H490" s="128">
        <f t="shared" si="46"/>
        <v>227816.60200000001</v>
      </c>
      <c r="I490" s="122">
        <f t="shared" si="47"/>
        <v>0.28363471209424868</v>
      </c>
      <c r="J490" s="128">
        <f t="shared" si="48"/>
        <v>100.16460774910743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0.7972999999999999</v>
      </c>
      <c r="F491" s="128">
        <f t="shared" si="44"/>
        <v>247.16299999999995</v>
      </c>
      <c r="G491" s="122">
        <f t="shared" si="45"/>
        <v>0.79862892687261511</v>
      </c>
      <c r="H491" s="128">
        <f t="shared" si="46"/>
        <v>275014.26</v>
      </c>
      <c r="I491" s="122">
        <f t="shared" si="47"/>
        <v>0.27497378719078264</v>
      </c>
      <c r="J491" s="128">
        <f t="shared" si="48"/>
        <v>99.833598955923222</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0.74682258064516127</v>
      </c>
      <c r="F492" s="128">
        <f t="shared" si="44"/>
        <v>231.51499999999999</v>
      </c>
      <c r="G492" s="122">
        <f t="shared" si="45"/>
        <v>0.74615377310821884</v>
      </c>
      <c r="H492" s="128">
        <f t="shared" si="46"/>
        <v>256944.02100000001</v>
      </c>
      <c r="I492" s="122">
        <f t="shared" si="47"/>
        <v>0.27635385275400798</v>
      </c>
      <c r="J492" s="128">
        <f t="shared" si="48"/>
        <v>100.08963400857122</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0.50125161290322573</v>
      </c>
      <c r="F493" s="128">
        <f t="shared" si="44"/>
        <v>155.38799999999998</v>
      </c>
      <c r="G493" s="122">
        <f t="shared" si="45"/>
        <v>0.49661126502070524</v>
      </c>
      <c r="H493" s="128">
        <f t="shared" si="46"/>
        <v>171012.06200000001</v>
      </c>
      <c r="I493" s="122">
        <f t="shared" si="47"/>
        <v>0.2592302705430044</v>
      </c>
      <c r="J493" s="128">
        <f t="shared" si="48"/>
        <v>100.93440246111354</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0.2773225806451613</v>
      </c>
      <c r="F494" s="128">
        <f t="shared" si="44"/>
        <v>85.97</v>
      </c>
      <c r="G494" s="122">
        <f t="shared" si="45"/>
        <v>0.27756814419876991</v>
      </c>
      <c r="H494" s="128">
        <f t="shared" si="46"/>
        <v>95582.811000000002</v>
      </c>
      <c r="I494" s="122">
        <f t="shared" si="47"/>
        <v>0.16779857845691221</v>
      </c>
      <c r="J494" s="128">
        <f t="shared" si="48"/>
        <v>99.911530354350475</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0.7516387096774193</v>
      </c>
      <c r="F495" s="128">
        <f t="shared" si="44"/>
        <v>233.00799999999998</v>
      </c>
      <c r="G495" s="122">
        <f t="shared" si="45"/>
        <v>0.74913076507588039</v>
      </c>
      <c r="H495" s="128">
        <f t="shared" si="46"/>
        <v>257969.17200000002</v>
      </c>
      <c r="I495" s="122">
        <f t="shared" si="47"/>
        <v>0.37851005513970604</v>
      </c>
      <c r="J495" s="128">
        <f t="shared" si="48"/>
        <v>100.33478061754477</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0.61188709677419351</v>
      </c>
      <c r="F496" s="128">
        <f t="shared" si="44"/>
        <v>189.685</v>
      </c>
      <c r="G496" s="122">
        <f t="shared" si="45"/>
        <v>0.60990540948663885</v>
      </c>
      <c r="H496" s="128">
        <f t="shared" si="46"/>
        <v>210025.80699999997</v>
      </c>
      <c r="I496" s="122">
        <f t="shared" si="47"/>
        <v>0.34146452179612558</v>
      </c>
      <c r="J496" s="128">
        <f t="shared" si="48"/>
        <v>100.32491715218966</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0.5141870967741935</v>
      </c>
      <c r="F497" s="128">
        <f t="shared" si="44"/>
        <v>159.398</v>
      </c>
      <c r="G497" s="122">
        <f t="shared" si="45"/>
        <v>0.51358995870576551</v>
      </c>
      <c r="H497" s="128">
        <f t="shared" si="46"/>
        <v>176858.81100000002</v>
      </c>
      <c r="I497" s="122">
        <f t="shared" si="47"/>
        <v>-4.7187658330779175E-2</v>
      </c>
      <c r="J497" s="128">
        <f t="shared" si="48"/>
        <v>100.11626747336197</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9.6219354838709692E-2</v>
      </c>
      <c r="F498" s="128">
        <f t="shared" si="44"/>
        <v>29.828000000000003</v>
      </c>
      <c r="G498" s="122">
        <f t="shared" si="45"/>
        <v>9.5218116030410221E-2</v>
      </c>
      <c r="H498" s="128">
        <f t="shared" si="46"/>
        <v>32789.120000000003</v>
      </c>
      <c r="I498" s="122">
        <f t="shared" si="47"/>
        <v>0.1087369942564696</v>
      </c>
      <c r="J498" s="128">
        <f t="shared" si="48"/>
        <v>101.05152133862813</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0.45200322580645175</v>
      </c>
      <c r="F499" s="128">
        <f t="shared" si="44"/>
        <v>140.12100000000004</v>
      </c>
      <c r="G499" s="122">
        <f t="shared" si="45"/>
        <v>0.45539625622172275</v>
      </c>
      <c r="H499" s="128">
        <f t="shared" si="46"/>
        <v>156819.34400000001</v>
      </c>
      <c r="I499" s="122">
        <f t="shared" si="47"/>
        <v>0.17162406426657753</v>
      </c>
      <c r="J499" s="128">
        <f t="shared" si="48"/>
        <v>99.254927907527858</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0.41001612903225804</v>
      </c>
      <c r="F500" s="128">
        <f t="shared" si="44"/>
        <v>127.10499999999999</v>
      </c>
      <c r="G500" s="122">
        <f t="shared" si="45"/>
        <v>0.40473697431161759</v>
      </c>
      <c r="H500" s="128">
        <f t="shared" si="46"/>
        <v>139374.41500000001</v>
      </c>
      <c r="I500" s="122">
        <f t="shared" si="47"/>
        <v>0.28961499224765141</v>
      </c>
      <c r="J500" s="128">
        <f t="shared" si="48"/>
        <v>101.30434209269347</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0.42527741935483876</v>
      </c>
      <c r="F501" s="128">
        <f t="shared" si="44"/>
        <v>131.83600000000001</v>
      </c>
      <c r="G501" s="122">
        <f t="shared" si="45"/>
        <v>0.4273794568443306</v>
      </c>
      <c r="H501" s="128">
        <f t="shared" si="46"/>
        <v>147171.535</v>
      </c>
      <c r="I501" s="122">
        <f t="shared" si="47"/>
        <v>0.19587855050162514</v>
      </c>
      <c r="J501" s="128">
        <f t="shared" si="48"/>
        <v>99.508156637894402</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0.21723548387096775</v>
      </c>
      <c r="F502" s="128">
        <f t="shared" si="44"/>
        <v>67.343000000000004</v>
      </c>
      <c r="G502" s="122">
        <f t="shared" si="45"/>
        <v>0.21935729676673696</v>
      </c>
      <c r="H502" s="128">
        <f t="shared" si="46"/>
        <v>75537.440000000002</v>
      </c>
      <c r="I502" s="122">
        <f t="shared" si="47"/>
        <v>1.2451556214731905E-2</v>
      </c>
      <c r="J502" s="128">
        <f t="shared" si="48"/>
        <v>99.03271378383846</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0.48659354838709684</v>
      </c>
      <c r="F503" s="128">
        <f t="shared" si="44"/>
        <v>150.84400000000002</v>
      </c>
      <c r="G503" s="122">
        <f t="shared" si="45"/>
        <v>0.48275098879654316</v>
      </c>
      <c r="H503" s="128">
        <f t="shared" si="46"/>
        <v>166239.16500000001</v>
      </c>
      <c r="I503" s="122">
        <f t="shared" si="47"/>
        <v>0.36394015159426757</v>
      </c>
      <c r="J503" s="128">
        <f t="shared" si="48"/>
        <v>100.79597135577762</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0.37830967741935484</v>
      </c>
      <c r="F504" s="128">
        <f t="shared" si="44"/>
        <v>117.276</v>
      </c>
      <c r="G504" s="122">
        <f t="shared" si="45"/>
        <v>0.37503829735333583</v>
      </c>
      <c r="H504" s="128">
        <f t="shared" si="46"/>
        <v>129147.43800000001</v>
      </c>
      <c r="I504" s="122">
        <f t="shared" si="47"/>
        <v>0.32559317201968174</v>
      </c>
      <c r="J504" s="128">
        <f t="shared" si="48"/>
        <v>100.87227893500619</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0.20421290322580643</v>
      </c>
      <c r="F505" s="128">
        <f t="shared" si="44"/>
        <v>63.305999999999997</v>
      </c>
      <c r="G505" s="122">
        <f t="shared" si="45"/>
        <v>0.20160040713443569</v>
      </c>
      <c r="H505" s="128">
        <f t="shared" si="46"/>
        <v>69422.713000000003</v>
      </c>
      <c r="I505" s="122">
        <f t="shared" si="47"/>
        <v>5.7562976070081338E-2</v>
      </c>
      <c r="J505" s="128">
        <f t="shared" si="48"/>
        <v>101.29587838065655</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0.4291161290322581</v>
      </c>
      <c r="F506" s="128">
        <f t="shared" si="44"/>
        <v>133.02600000000001</v>
      </c>
      <c r="G506" s="122">
        <f t="shared" si="45"/>
        <v>0.42866219167261976</v>
      </c>
      <c r="H506" s="128">
        <f t="shared" si="46"/>
        <v>147613.255</v>
      </c>
      <c r="I506" s="122">
        <f t="shared" si="47"/>
        <v>0.2157697127588033</v>
      </c>
      <c r="J506" s="128">
        <f t="shared" si="48"/>
        <v>100.10589629047224</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0.47593870967741936</v>
      </c>
      <c r="F507" s="128">
        <f t="shared" si="44"/>
        <v>147.541</v>
      </c>
      <c r="G507" s="122">
        <f t="shared" si="45"/>
        <v>0.47631650491639516</v>
      </c>
      <c r="H507" s="128">
        <f t="shared" si="46"/>
        <v>164023.399</v>
      </c>
      <c r="I507" s="122">
        <f t="shared" si="47"/>
        <v>0.35651289539869485</v>
      </c>
      <c r="J507" s="128">
        <f t="shared" si="48"/>
        <v>99.92068399161559</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0.27931935483870973</v>
      </c>
      <c r="F508" s="128">
        <f t="shared" si="44"/>
        <v>86.589000000000013</v>
      </c>
      <c r="G508" s="122">
        <f t="shared" si="45"/>
        <v>0.27956408156627693</v>
      </c>
      <c r="H508" s="128">
        <f t="shared" si="46"/>
        <v>96270.127999999997</v>
      </c>
      <c r="I508" s="122">
        <f t="shared" si="47"/>
        <v>0.21142743205323578</v>
      </c>
      <c r="J508" s="128">
        <f t="shared" si="48"/>
        <v>99.912461312556275</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0.1389</v>
      </c>
      <c r="F509" s="128">
        <f t="shared" si="44"/>
        <v>43.058999999999997</v>
      </c>
      <c r="G509" s="122">
        <f t="shared" si="45"/>
        <v>0.14038405380447094</v>
      </c>
      <c r="H509" s="128">
        <f t="shared" si="46"/>
        <v>48342.372000000003</v>
      </c>
      <c r="I509" s="122">
        <f t="shared" si="47"/>
        <v>0.16642745123785058</v>
      </c>
      <c r="J509" s="128">
        <f t="shared" si="48"/>
        <v>98.942861554248921</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0.27295806451612903</v>
      </c>
      <c r="F510" s="128">
        <f t="shared" si="44"/>
        <v>84.617000000000004</v>
      </c>
      <c r="G510" s="122">
        <f t="shared" si="45"/>
        <v>0.26963464185527852</v>
      </c>
      <c r="H510" s="128">
        <f t="shared" si="46"/>
        <v>92850.846000000005</v>
      </c>
      <c r="I510" s="122">
        <f t="shared" si="47"/>
        <v>7.8221654266832946E-2</v>
      </c>
      <c r="J510" s="128">
        <f t="shared" si="48"/>
        <v>101.23256516224434</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0.2634709677419354</v>
      </c>
      <c r="F511" s="128">
        <f t="shared" si="44"/>
        <v>81.675999999999974</v>
      </c>
      <c r="G511" s="122">
        <f t="shared" si="45"/>
        <v>0.2662613849540304</v>
      </c>
      <c r="H511" s="128">
        <f t="shared" si="46"/>
        <v>91689.237999999998</v>
      </c>
      <c r="I511" s="122">
        <f t="shared" si="47"/>
        <v>6.8852147207770595E-2</v>
      </c>
      <c r="J511" s="128">
        <f t="shared" si="48"/>
        <v>98.952000789533656</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0.23984193548387098</v>
      </c>
      <c r="F512" s="128">
        <f t="shared" si="44"/>
        <v>74.350999999999999</v>
      </c>
      <c r="G512" s="122">
        <f t="shared" si="45"/>
        <v>0.2386099843767242</v>
      </c>
      <c r="H512" s="128">
        <f t="shared" si="46"/>
        <v>82167.256999999998</v>
      </c>
      <c r="I512" s="122">
        <f t="shared" si="47"/>
        <v>8.1244630175458285E-2</v>
      </c>
      <c r="J512" s="128">
        <f t="shared" si="48"/>
        <v>100.51630325125109</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5.2264516129032254E-2</v>
      </c>
      <c r="F513" s="128">
        <f t="shared" si="44"/>
        <v>16.201999999999998</v>
      </c>
      <c r="G513" s="122">
        <f t="shared" si="45"/>
        <v>4.9572729543091783E-2</v>
      </c>
      <c r="H513" s="128">
        <f t="shared" si="46"/>
        <v>17070.766</v>
      </c>
      <c r="I513" s="122">
        <f t="shared" si="47"/>
        <v>0.14168897693891855</v>
      </c>
      <c r="J513" s="128">
        <f t="shared" si="48"/>
        <v>105.42997452581385</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0.50845161290322582</v>
      </c>
      <c r="F514" s="128">
        <f t="shared" si="44"/>
        <v>157.62</v>
      </c>
      <c r="G514" s="122">
        <f t="shared" si="45"/>
        <v>0.50838545931849999</v>
      </c>
      <c r="H514" s="128">
        <f t="shared" si="46"/>
        <v>175066.60000000003</v>
      </c>
      <c r="I514" s="122">
        <f t="shared" si="47"/>
        <v>0.39982425787915321</v>
      </c>
      <c r="J514" s="128">
        <f t="shared" si="48"/>
        <v>100.01301248560776</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5.7190322580645173E-2</v>
      </c>
      <c r="F515" s="128">
        <f t="shared" si="44"/>
        <v>17.729000000000003</v>
      </c>
      <c r="G515" s="122">
        <f t="shared" si="45"/>
        <v>5.6428649835345769E-2</v>
      </c>
      <c r="H515" s="128">
        <f t="shared" si="46"/>
        <v>19431.656999999999</v>
      </c>
      <c r="I515" s="122">
        <f t="shared" si="47"/>
        <v>-9.1008792698070273E-2</v>
      </c>
      <c r="J515" s="128">
        <f t="shared" si="48"/>
        <v>101.34979792626955</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0.14158064516129032</v>
      </c>
      <c r="F516" s="128">
        <f t="shared" si="44"/>
        <v>43.89</v>
      </c>
      <c r="G516" s="122">
        <f t="shared" si="45"/>
        <v>0.13877142102114659</v>
      </c>
      <c r="H516" s="128">
        <f t="shared" si="46"/>
        <v>47787.048999999999</v>
      </c>
      <c r="I516" s="122">
        <f t="shared" si="47"/>
        <v>-0.28312359775096002</v>
      </c>
      <c r="J516" s="128">
        <f t="shared" si="48"/>
        <v>102.02435351563896</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7.6732258064516126E-2</v>
      </c>
      <c r="F517" s="128">
        <f t="shared" si="44"/>
        <v>23.786999999999999</v>
      </c>
      <c r="G517" s="122">
        <f t="shared" si="45"/>
        <v>7.6546858211512442E-2</v>
      </c>
      <c r="H517" s="128">
        <f t="shared" si="46"/>
        <v>26359.523000000001</v>
      </c>
      <c r="I517" s="122">
        <f t="shared" si="47"/>
        <v>3.4618266024674625E-2</v>
      </c>
      <c r="J517" s="128">
        <f t="shared" si="48"/>
        <v>100.24220439262366</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3.1329032258064521E-2</v>
      </c>
      <c r="F518" s="128">
        <f t="shared" si="44"/>
        <v>9.7120000000000015</v>
      </c>
      <c r="G518" s="122">
        <f t="shared" si="45"/>
        <v>3.1458209189273952E-2</v>
      </c>
      <c r="H518" s="128">
        <f t="shared" si="46"/>
        <v>10832.886</v>
      </c>
      <c r="I518" s="122">
        <f t="shared" si="47"/>
        <v>-0.23990127808638045</v>
      </c>
      <c r="J518" s="128">
        <f t="shared" si="48"/>
        <v>99.589369724029069</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3.4367741935483878E-2</v>
      </c>
      <c r="F519" s="128">
        <f t="shared" si="44"/>
        <v>10.654000000000002</v>
      </c>
      <c r="G519" s="122">
        <f t="shared" si="45"/>
        <v>3.4724818357639436E-2</v>
      </c>
      <c r="H519" s="128">
        <f t="shared" si="46"/>
        <v>11957.769000000002</v>
      </c>
      <c r="I519" s="122">
        <f t="shared" si="47"/>
        <v>0.10724632280789506</v>
      </c>
      <c r="J519" s="128">
        <f t="shared" si="48"/>
        <v>98.971696789086295</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0.10661935483870967</v>
      </c>
      <c r="F520" s="128">
        <f t="shared" si="44"/>
        <v>33.052</v>
      </c>
      <c r="G520" s="122">
        <f t="shared" si="45"/>
        <v>0.10613897455554974</v>
      </c>
      <c r="H520" s="128">
        <f t="shared" si="46"/>
        <v>36549.805</v>
      </c>
      <c r="I520" s="122">
        <f t="shared" si="47"/>
        <v>0.26475078654519602</v>
      </c>
      <c r="J520" s="128">
        <f t="shared" si="48"/>
        <v>100.45259555707176</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0.28237096774193549</v>
      </c>
      <c r="F521" s="128">
        <f t="shared" ref="F521:F584" si="50">SUMPRODUCT($K$2:$AI$2,$K521:$AI521)</f>
        <v>87.534999999999997</v>
      </c>
      <c r="G521" s="122">
        <f t="shared" ref="G521:G584" si="51">SUMPRODUCT($K$3:$AI$3,$K521:$AI521)/$J$3</f>
        <v>0.28287198496913096</v>
      </c>
      <c r="H521" s="128">
        <f t="shared" ref="H521:H584" si="52">SUMPRODUCT($K$3:$AI$3,$K521:$AI521)</f>
        <v>97409.231</v>
      </c>
      <c r="I521" s="122">
        <f t="shared" ref="I521:I584" si="53">CORREL($K$4:$AI$4,$K521:$AI521)</f>
        <v>0.35603229594269731</v>
      </c>
      <c r="J521" s="128">
        <f t="shared" si="48"/>
        <v>99.822881991212327</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0.15520645161290325</v>
      </c>
      <c r="F522" s="128">
        <f t="shared" si="50"/>
        <v>48.114000000000004</v>
      </c>
      <c r="G522" s="122">
        <f t="shared" si="51"/>
        <v>0.15536455955720502</v>
      </c>
      <c r="H522" s="128">
        <f t="shared" si="52"/>
        <v>53501.029000000002</v>
      </c>
      <c r="I522" s="122">
        <f t="shared" si="53"/>
        <v>0.26892325398772926</v>
      </c>
      <c r="J522" s="128">
        <f t="shared" ref="J522:J585" si="54">$E522/$G522*100</f>
        <v>99.898234227450345</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2.572903225806452E-2</v>
      </c>
      <c r="F523" s="128">
        <f t="shared" si="50"/>
        <v>7.9760000000000009</v>
      </c>
      <c r="G523" s="122">
        <f t="shared" si="51"/>
        <v>2.5581993158282954E-2</v>
      </c>
      <c r="H523" s="128">
        <f t="shared" si="52"/>
        <v>8809.3640000000014</v>
      </c>
      <c r="I523" s="122">
        <f t="shared" si="53"/>
        <v>-0.21818492091026931</v>
      </c>
      <c r="J523" s="128">
        <f t="shared" si="54"/>
        <v>100.57477577635095</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2.0903225806451615E-2</v>
      </c>
      <c r="F524" s="128">
        <f t="shared" si="50"/>
        <v>6.48</v>
      </c>
      <c r="G524" s="122">
        <f t="shared" si="51"/>
        <v>2.0188292416612946E-2</v>
      </c>
      <c r="H524" s="128">
        <f t="shared" si="52"/>
        <v>6952.0000000000009</v>
      </c>
      <c r="I524" s="122">
        <f t="shared" si="53"/>
        <v>8.0800081631685783E-2</v>
      </c>
      <c r="J524" s="128">
        <f t="shared" si="54"/>
        <v>103.54132670106537</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0.1079709677419355</v>
      </c>
      <c r="F525" s="128">
        <f t="shared" si="50"/>
        <v>33.471000000000004</v>
      </c>
      <c r="G525" s="122">
        <f t="shared" si="51"/>
        <v>0.10805869763443858</v>
      </c>
      <c r="H525" s="128">
        <f t="shared" si="52"/>
        <v>37210.877</v>
      </c>
      <c r="I525" s="122">
        <f t="shared" si="53"/>
        <v>-4.5874647419765879E-2</v>
      </c>
      <c r="J525" s="128">
        <f t="shared" si="54"/>
        <v>99.918812743052058</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3.6161290322580648E-2</v>
      </c>
      <c r="F526" s="128">
        <f t="shared" si="50"/>
        <v>11.21</v>
      </c>
      <c r="G526" s="122">
        <f t="shared" si="51"/>
        <v>3.601201075624786E-2</v>
      </c>
      <c r="H526" s="128">
        <f t="shared" si="52"/>
        <v>12401.023999999999</v>
      </c>
      <c r="I526" s="122">
        <f t="shared" si="53"/>
        <v>-0.13775808868308581</v>
      </c>
      <c r="J526" s="128">
        <f t="shared" si="54"/>
        <v>100.41452716246036</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1.8519354838709676E-2</v>
      </c>
      <c r="F527" s="128">
        <f t="shared" si="50"/>
        <v>5.7409999999999997</v>
      </c>
      <c r="G527" s="122">
        <f t="shared" si="51"/>
        <v>1.7938395507001437E-2</v>
      </c>
      <c r="H527" s="128">
        <f t="shared" si="52"/>
        <v>6177.2300000000005</v>
      </c>
      <c r="I527" s="122">
        <f t="shared" si="53"/>
        <v>9.4965879044442675E-2</v>
      </c>
      <c r="J527" s="128">
        <f t="shared" si="54"/>
        <v>103.2386359832544</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6.5706451612903241E-2</v>
      </c>
      <c r="F528" s="128">
        <f t="shared" si="50"/>
        <v>20.369000000000003</v>
      </c>
      <c r="G528" s="122">
        <f t="shared" si="51"/>
        <v>6.6112775077099978E-2</v>
      </c>
      <c r="H528" s="128">
        <f t="shared" si="52"/>
        <v>22766.462999999996</v>
      </c>
      <c r="I528" s="122">
        <f t="shared" si="53"/>
        <v>-3.3827908291535772E-2</v>
      </c>
      <c r="J528" s="128">
        <f t="shared" si="54"/>
        <v>99.385408548162005</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2.7206451612903228E-2</v>
      </c>
      <c r="F529" s="128">
        <f t="shared" si="50"/>
        <v>8.4340000000000011</v>
      </c>
      <c r="G529" s="122">
        <f t="shared" si="51"/>
        <v>2.6926500908937792E-2</v>
      </c>
      <c r="H529" s="128">
        <f t="shared" si="52"/>
        <v>9272.3559999999998</v>
      </c>
      <c r="I529" s="122">
        <f t="shared" si="53"/>
        <v>7.1147634479706387E-2</v>
      </c>
      <c r="J529" s="128">
        <f t="shared" si="54"/>
        <v>101.03968467686238</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6.1874193548387087E-2</v>
      </c>
      <c r="F530" s="128">
        <f t="shared" si="50"/>
        <v>19.180999999999997</v>
      </c>
      <c r="G530" s="122">
        <f t="shared" si="51"/>
        <v>6.134173447400669E-2</v>
      </c>
      <c r="H530" s="128">
        <f t="shared" si="52"/>
        <v>21123.516999999996</v>
      </c>
      <c r="I530" s="122">
        <f t="shared" si="53"/>
        <v>-6.1415484301286398E-2</v>
      </c>
      <c r="J530" s="128">
        <f t="shared" si="54"/>
        <v>100.86802089791907</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2.134193548387097E-2</v>
      </c>
      <c r="F531" s="128">
        <f t="shared" si="50"/>
        <v>6.6160000000000005</v>
      </c>
      <c r="G531" s="122">
        <f t="shared" si="51"/>
        <v>2.1934187676778235E-2</v>
      </c>
      <c r="H531" s="128">
        <f t="shared" si="52"/>
        <v>7553.2129999999997</v>
      </c>
      <c r="I531" s="122">
        <f t="shared" si="53"/>
        <v>-0.10235921543830212</v>
      </c>
      <c r="J531" s="128">
        <f t="shared" si="54"/>
        <v>97.299867213526753</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7.328064516129032E-2</v>
      </c>
      <c r="F532" s="128">
        <f t="shared" si="50"/>
        <v>22.716999999999999</v>
      </c>
      <c r="G532" s="122">
        <f t="shared" si="51"/>
        <v>7.2996976983255815E-2</v>
      </c>
      <c r="H532" s="128">
        <f t="shared" si="52"/>
        <v>25137.093000000004</v>
      </c>
      <c r="I532" s="122">
        <f t="shared" si="53"/>
        <v>1.0547774669755986E-4</v>
      </c>
      <c r="J532" s="128">
        <f t="shared" si="54"/>
        <v>100.38860263774974</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0.29709354838709678</v>
      </c>
      <c r="F533" s="128">
        <f t="shared" si="50"/>
        <v>92.099000000000004</v>
      </c>
      <c r="G533" s="122">
        <f t="shared" si="51"/>
        <v>0.29695589473745343</v>
      </c>
      <c r="H533" s="128">
        <f t="shared" si="52"/>
        <v>102259.13799999999</v>
      </c>
      <c r="I533" s="122">
        <f t="shared" si="53"/>
        <v>0.20294263422156078</v>
      </c>
      <c r="J533" s="128">
        <f t="shared" si="54"/>
        <v>100.04635491400668</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6.8919354838709687E-2</v>
      </c>
      <c r="F534" s="128">
        <f t="shared" si="50"/>
        <v>21.365000000000002</v>
      </c>
      <c r="G534" s="122">
        <f t="shared" si="51"/>
        <v>6.8051870437161308E-2</v>
      </c>
      <c r="H534" s="128">
        <f t="shared" si="52"/>
        <v>23434.205999999995</v>
      </c>
      <c r="I534" s="122">
        <f t="shared" si="53"/>
        <v>0.20484227714983569</v>
      </c>
      <c r="J534" s="128">
        <f t="shared" si="54"/>
        <v>101.27473998286266</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4.1567741935483876E-2</v>
      </c>
      <c r="F535" s="128">
        <f t="shared" si="50"/>
        <v>12.886000000000001</v>
      </c>
      <c r="G535" s="122">
        <f t="shared" si="51"/>
        <v>4.0816847583038579E-2</v>
      </c>
      <c r="H535" s="128">
        <f t="shared" si="52"/>
        <v>14055.607999999998</v>
      </c>
      <c r="I535" s="122">
        <f t="shared" si="53"/>
        <v>-4.472020938058064E-2</v>
      </c>
      <c r="J535" s="128">
        <f t="shared" si="54"/>
        <v>101.83966767868995</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2.6103225806451615E-2</v>
      </c>
      <c r="F536" s="128">
        <f t="shared" si="50"/>
        <v>8.0920000000000005</v>
      </c>
      <c r="G536" s="122">
        <f t="shared" si="51"/>
        <v>2.6926466061482534E-2</v>
      </c>
      <c r="H536" s="128">
        <f t="shared" si="52"/>
        <v>9272.3440000000028</v>
      </c>
      <c r="I536" s="122">
        <f t="shared" si="53"/>
        <v>-0.14329730382214939</v>
      </c>
      <c r="J536" s="128">
        <f t="shared" si="54"/>
        <v>96.942635349357857</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3.2451612903225811E-2</v>
      </c>
      <c r="F537" s="128">
        <f t="shared" si="50"/>
        <v>10.060000000000002</v>
      </c>
      <c r="G537" s="122">
        <f t="shared" si="51"/>
        <v>3.0547935578671033E-2</v>
      </c>
      <c r="H537" s="128">
        <f t="shared" si="52"/>
        <v>10519.425999999999</v>
      </c>
      <c r="I537" s="122">
        <f t="shared" si="53"/>
        <v>-0.14000730679126752</v>
      </c>
      <c r="J537" s="128">
        <f t="shared" si="54"/>
        <v>106.23177078415718</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0.24732903225806452</v>
      </c>
      <c r="F538" s="128">
        <f t="shared" si="50"/>
        <v>76.671999999999997</v>
      </c>
      <c r="G538" s="122">
        <f t="shared" si="51"/>
        <v>0.24129156285028955</v>
      </c>
      <c r="H538" s="128">
        <f t="shared" si="52"/>
        <v>83090.680000000008</v>
      </c>
      <c r="I538" s="122">
        <f t="shared" si="53"/>
        <v>0.18206399624286013</v>
      </c>
      <c r="J538" s="128">
        <f t="shared" si="54"/>
        <v>102.50214691987425</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0.41108387096774196</v>
      </c>
      <c r="F539" s="128">
        <f t="shared" si="50"/>
        <v>127.43600000000001</v>
      </c>
      <c r="G539" s="122">
        <f t="shared" si="51"/>
        <v>0.41061925089586992</v>
      </c>
      <c r="H539" s="128">
        <f t="shared" si="52"/>
        <v>141400.02399999998</v>
      </c>
      <c r="I539" s="122">
        <f t="shared" si="53"/>
        <v>0.29519656432686048</v>
      </c>
      <c r="J539" s="128">
        <f t="shared" si="54"/>
        <v>100.11315106899113</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7.1309677419354831E-2</v>
      </c>
      <c r="F540" s="128">
        <f t="shared" si="50"/>
        <v>22.105999999999998</v>
      </c>
      <c r="G540" s="122">
        <f t="shared" si="51"/>
        <v>7.2074901701136618E-2</v>
      </c>
      <c r="H540" s="128">
        <f t="shared" si="52"/>
        <v>24819.569000000003</v>
      </c>
      <c r="I540" s="122">
        <f t="shared" si="53"/>
        <v>-0.11766461287121774</v>
      </c>
      <c r="J540" s="128">
        <f t="shared" si="54"/>
        <v>98.93829299281623</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6.8335483870967731E-2</v>
      </c>
      <c r="F541" s="128">
        <f t="shared" si="50"/>
        <v>21.183999999999997</v>
      </c>
      <c r="G541" s="122">
        <f t="shared" si="51"/>
        <v>6.6731186730089043E-2</v>
      </c>
      <c r="H541" s="128">
        <f t="shared" si="52"/>
        <v>22979.418000000001</v>
      </c>
      <c r="I541" s="122">
        <f t="shared" si="53"/>
        <v>-0.3156564639299389</v>
      </c>
      <c r="J541" s="128">
        <f t="shared" si="54"/>
        <v>102.40411900266014</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1.1593548387096775E-2</v>
      </c>
      <c r="F542" s="128">
        <f t="shared" si="50"/>
        <v>3.5940000000000003</v>
      </c>
      <c r="G542" s="122">
        <f t="shared" si="51"/>
        <v>1.1030781918817043E-2</v>
      </c>
      <c r="H542" s="128">
        <f t="shared" si="52"/>
        <v>3798.5379999999996</v>
      </c>
      <c r="I542" s="122">
        <f t="shared" si="53"/>
        <v>-5.2630724758673107E-2</v>
      </c>
      <c r="J542" s="128">
        <f t="shared" si="54"/>
        <v>105.10178219841086</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3.889999999999999E-2</v>
      </c>
      <c r="F543" s="128">
        <f t="shared" si="50"/>
        <v>12.058999999999997</v>
      </c>
      <c r="G543" s="122">
        <f t="shared" si="51"/>
        <v>3.7934556479013122E-2</v>
      </c>
      <c r="H543" s="128">
        <f t="shared" si="52"/>
        <v>13063.068000000001</v>
      </c>
      <c r="I543" s="122">
        <f t="shared" si="53"/>
        <v>-4.8327421442297694E-2</v>
      </c>
      <c r="J543" s="128">
        <f t="shared" si="54"/>
        <v>102.54502387953576</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4.51516129032258E-2</v>
      </c>
      <c r="F544" s="128">
        <f t="shared" si="50"/>
        <v>13.996999999999998</v>
      </c>
      <c r="G544" s="122">
        <f t="shared" si="51"/>
        <v>4.4703715319522129E-2</v>
      </c>
      <c r="H544" s="128">
        <f t="shared" si="52"/>
        <v>15394.082000000002</v>
      </c>
      <c r="I544" s="122">
        <f t="shared" si="53"/>
        <v>0.15581526972129053</v>
      </c>
      <c r="J544" s="128">
        <f t="shared" si="54"/>
        <v>101.00192474048812</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2.5329032258064516E-2</v>
      </c>
      <c r="F545" s="128">
        <f t="shared" si="50"/>
        <v>7.8520000000000003</v>
      </c>
      <c r="G545" s="122">
        <f t="shared" si="51"/>
        <v>2.541373222053793E-2</v>
      </c>
      <c r="H545" s="128">
        <f t="shared" si="52"/>
        <v>8751.4220000000005</v>
      </c>
      <c r="I545" s="122">
        <f t="shared" si="53"/>
        <v>-0.13007269042260794</v>
      </c>
      <c r="J545" s="128">
        <f t="shared" si="54"/>
        <v>99.66671576713567</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1.3380645161290325E-2</v>
      </c>
      <c r="F546" s="128">
        <f t="shared" si="50"/>
        <v>4.1480000000000006</v>
      </c>
      <c r="G546" s="122">
        <f t="shared" si="51"/>
        <v>1.2761358818438949E-2</v>
      </c>
      <c r="H546" s="128">
        <f t="shared" si="52"/>
        <v>4394.4759999999997</v>
      </c>
      <c r="I546" s="122">
        <f t="shared" si="53"/>
        <v>-0.20424611924191602</v>
      </c>
      <c r="J546" s="128">
        <f t="shared" si="54"/>
        <v>104.85282446534272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8.6209677419354841E-2</v>
      </c>
      <c r="F547" s="128">
        <f t="shared" si="50"/>
        <v>26.725000000000001</v>
      </c>
      <c r="G547" s="122">
        <f t="shared" si="51"/>
        <v>7.8953798082228382E-2</v>
      </c>
      <c r="H547" s="128">
        <f t="shared" si="52"/>
        <v>27188.371999999999</v>
      </c>
      <c r="I547" s="122">
        <f t="shared" si="53"/>
        <v>-4.3480063068832057E-2</v>
      </c>
      <c r="J547" s="128">
        <f t="shared" si="54"/>
        <v>109.19003203565919</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5.4745161290322579E-2</v>
      </c>
      <c r="F548" s="128">
        <f t="shared" si="50"/>
        <v>16.971</v>
      </c>
      <c r="G548" s="122">
        <f t="shared" si="51"/>
        <v>5.2991209729409523E-2</v>
      </c>
      <c r="H548" s="128">
        <f t="shared" si="52"/>
        <v>18247.947000000004</v>
      </c>
      <c r="I548" s="122">
        <f t="shared" si="53"/>
        <v>-0.1131337207962617</v>
      </c>
      <c r="J548" s="128">
        <f t="shared" si="54"/>
        <v>103.30989152704629</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2.0025806451612903E-2</v>
      </c>
      <c r="F549" s="128">
        <f t="shared" si="50"/>
        <v>6.2080000000000002</v>
      </c>
      <c r="G549" s="122">
        <f t="shared" si="51"/>
        <v>2.0835049570505113E-2</v>
      </c>
      <c r="H549" s="128">
        <f t="shared" si="52"/>
        <v>7174.7159999999994</v>
      </c>
      <c r="I549" s="122">
        <f t="shared" si="53"/>
        <v>-0.23198268750216358</v>
      </c>
      <c r="J549" s="128">
        <f t="shared" si="54"/>
        <v>96.115952994718072</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8.472903225806451E-2</v>
      </c>
      <c r="F550" s="128">
        <f t="shared" si="50"/>
        <v>26.265999999999998</v>
      </c>
      <c r="G550" s="122">
        <f t="shared" si="51"/>
        <v>8.4623783969008992E-2</v>
      </c>
      <c r="H550" s="128">
        <f t="shared" si="52"/>
        <v>29140.877</v>
      </c>
      <c r="I550" s="122">
        <f t="shared" si="53"/>
        <v>8.0714828240920508E-2</v>
      </c>
      <c r="J550" s="128">
        <f t="shared" si="54"/>
        <v>100.12437199581392</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0.11672903225806451</v>
      </c>
      <c r="F551" s="128">
        <f t="shared" si="50"/>
        <v>36.186</v>
      </c>
      <c r="G551" s="122">
        <f t="shared" si="51"/>
        <v>0.11093982134871268</v>
      </c>
      <c r="H551" s="128">
        <f t="shared" si="52"/>
        <v>38203.014999999999</v>
      </c>
      <c r="I551" s="122">
        <f t="shared" si="53"/>
        <v>-0.18712530933786198</v>
      </c>
      <c r="J551" s="128">
        <f t="shared" si="54"/>
        <v>105.21833444381963</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3.0493548387096777E-2</v>
      </c>
      <c r="F552" s="128">
        <f t="shared" si="50"/>
        <v>9.4530000000000012</v>
      </c>
      <c r="G552" s="122">
        <f t="shared" si="51"/>
        <v>2.9683794190929209E-2</v>
      </c>
      <c r="H552" s="128">
        <f t="shared" si="52"/>
        <v>10221.852000000001</v>
      </c>
      <c r="I552" s="122">
        <f t="shared" si="53"/>
        <v>8.6706385328389382E-2</v>
      </c>
      <c r="J552" s="128">
        <f t="shared" si="54"/>
        <v>102.72793360228529</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0.11981612903225806</v>
      </c>
      <c r="F553" s="128">
        <f t="shared" si="50"/>
        <v>37.143000000000001</v>
      </c>
      <c r="G553" s="122">
        <f t="shared" si="51"/>
        <v>0.12003350873219151</v>
      </c>
      <c r="H553" s="128">
        <f t="shared" si="52"/>
        <v>41334.499000000003</v>
      </c>
      <c r="I553" s="122">
        <f t="shared" si="53"/>
        <v>0.39372944533752635</v>
      </c>
      <c r="J553" s="128">
        <f t="shared" si="54"/>
        <v>99.818900820088132</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8.221612903225807E-2</v>
      </c>
      <c r="F554" s="128">
        <f t="shared" si="50"/>
        <v>25.487000000000002</v>
      </c>
      <c r="G554" s="122">
        <f t="shared" si="51"/>
        <v>8.4059865024189939E-2</v>
      </c>
      <c r="H554" s="128">
        <f t="shared" si="52"/>
        <v>28946.686999999998</v>
      </c>
      <c r="I554" s="122">
        <f t="shared" si="53"/>
        <v>-0.12780636177640917</v>
      </c>
      <c r="J554" s="128">
        <f t="shared" si="54"/>
        <v>97.806639361838975</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0.16858387096774191</v>
      </c>
      <c r="F555" s="128">
        <f t="shared" si="50"/>
        <v>52.260999999999996</v>
      </c>
      <c r="G555" s="122">
        <f t="shared" si="51"/>
        <v>0.16799840572892166</v>
      </c>
      <c r="H555" s="128">
        <f t="shared" si="52"/>
        <v>57851.595000000001</v>
      </c>
      <c r="I555" s="122">
        <f t="shared" si="53"/>
        <v>0.46215761090042395</v>
      </c>
      <c r="J555" s="128">
        <f t="shared" si="54"/>
        <v>100.34849452069501</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7.5458064516129048E-2</v>
      </c>
      <c r="F556" s="128">
        <f t="shared" si="50"/>
        <v>23.392000000000003</v>
      </c>
      <c r="G556" s="122">
        <f t="shared" si="51"/>
        <v>7.6649370713037013E-2</v>
      </c>
      <c r="H556" s="128">
        <f t="shared" si="52"/>
        <v>26394.824000000001</v>
      </c>
      <c r="I556" s="122">
        <f t="shared" si="53"/>
        <v>0.16764102583927754</v>
      </c>
      <c r="J556" s="128">
        <f t="shared" si="54"/>
        <v>98.445771718898996</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3.3796774193548387E-2</v>
      </c>
      <c r="F557" s="128">
        <f t="shared" si="50"/>
        <v>10.477</v>
      </c>
      <c r="G557" s="122">
        <f t="shared" si="51"/>
        <v>3.3212955703076447E-2</v>
      </c>
      <c r="H557" s="128">
        <f t="shared" si="52"/>
        <v>11437.146999999999</v>
      </c>
      <c r="I557" s="122">
        <f t="shared" si="53"/>
        <v>-0.20122970036777035</v>
      </c>
      <c r="J557" s="128">
        <f t="shared" si="54"/>
        <v>101.75780347792973</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1.9487096774193552E-2</v>
      </c>
      <c r="F558" s="128">
        <f t="shared" si="50"/>
        <v>6.0410000000000013</v>
      </c>
      <c r="G558" s="122">
        <f t="shared" si="51"/>
        <v>1.9632513256552773E-2</v>
      </c>
      <c r="H558" s="128">
        <f t="shared" si="52"/>
        <v>6760.6130000000003</v>
      </c>
      <c r="I558" s="122">
        <f t="shared" si="53"/>
        <v>-3.091933133782165E-2</v>
      </c>
      <c r="J558" s="128">
        <f t="shared" si="54"/>
        <v>99.259307861102883</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0.1076774193548387</v>
      </c>
      <c r="F559" s="128">
        <f t="shared" si="50"/>
        <v>33.379999999999995</v>
      </c>
      <c r="G559" s="122">
        <f t="shared" si="51"/>
        <v>0.10660584333745694</v>
      </c>
      <c r="H559" s="128">
        <f t="shared" si="52"/>
        <v>36710.574999999997</v>
      </c>
      <c r="I559" s="122">
        <f t="shared" si="53"/>
        <v>0.20943856929541704</v>
      </c>
      <c r="J559" s="128">
        <f t="shared" si="54"/>
        <v>101.0051756862799</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5.6670967741935488E-2</v>
      </c>
      <c r="F560" s="128">
        <f t="shared" si="50"/>
        <v>17.568000000000001</v>
      </c>
      <c r="G560" s="122">
        <f t="shared" si="51"/>
        <v>5.4902302255211144E-2</v>
      </c>
      <c r="H560" s="128">
        <f t="shared" si="52"/>
        <v>18906.046999999999</v>
      </c>
      <c r="I560" s="122">
        <f t="shared" si="53"/>
        <v>0.14938456500823424</v>
      </c>
      <c r="J560" s="128">
        <f t="shared" si="54"/>
        <v>103.22147781435973</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1.5338709677419357E-2</v>
      </c>
      <c r="F561" s="128">
        <f t="shared" si="50"/>
        <v>4.7550000000000008</v>
      </c>
      <c r="G561" s="122">
        <f t="shared" si="51"/>
        <v>1.5025627399392495E-2</v>
      </c>
      <c r="H561" s="128">
        <f t="shared" si="52"/>
        <v>5174.1950000000006</v>
      </c>
      <c r="I561" s="122">
        <f t="shared" si="53"/>
        <v>-0.11411898856065826</v>
      </c>
      <c r="J561" s="128">
        <f t="shared" si="54"/>
        <v>102.08365527578249</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6.5961290322580662E-2</v>
      </c>
      <c r="F562" s="128">
        <f t="shared" si="50"/>
        <v>20.448000000000004</v>
      </c>
      <c r="G562" s="122">
        <f t="shared" si="51"/>
        <v>6.4170566677701699E-2</v>
      </c>
      <c r="H562" s="128">
        <f t="shared" si="52"/>
        <v>22097.648000000001</v>
      </c>
      <c r="I562" s="122">
        <f t="shared" si="53"/>
        <v>1.3431816595839247E-2</v>
      </c>
      <c r="J562" s="128">
        <f t="shared" si="54"/>
        <v>102.79056853880209</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4.5877419354838703E-2</v>
      </c>
      <c r="F563" s="128">
        <f t="shared" si="50"/>
        <v>14.221999999999998</v>
      </c>
      <c r="G563" s="122">
        <f t="shared" si="51"/>
        <v>4.518618704952404E-2</v>
      </c>
      <c r="H563" s="128">
        <f t="shared" si="52"/>
        <v>15560.225</v>
      </c>
      <c r="I563" s="122">
        <f t="shared" si="53"/>
        <v>0.35082068902524682</v>
      </c>
      <c r="J563" s="128">
        <f t="shared" si="54"/>
        <v>101.52974249532734</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5.6961290322580647E-2</v>
      </c>
      <c r="F564" s="128">
        <f t="shared" si="50"/>
        <v>17.658000000000001</v>
      </c>
      <c r="G564" s="122">
        <f t="shared" si="51"/>
        <v>5.7736227995283981E-2</v>
      </c>
      <c r="H564" s="128">
        <f t="shared" si="52"/>
        <v>19881.932000000001</v>
      </c>
      <c r="I564" s="122">
        <f t="shared" si="53"/>
        <v>-0.40395907664324893</v>
      </c>
      <c r="J564" s="128">
        <f t="shared" si="54"/>
        <v>98.657796500376449</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3.5658064516129032E-2</v>
      </c>
      <c r="F565" s="128">
        <f t="shared" si="50"/>
        <v>11.054</v>
      </c>
      <c r="G565" s="122">
        <f t="shared" si="51"/>
        <v>3.5902671057446038E-2</v>
      </c>
      <c r="H565" s="128">
        <f t="shared" si="52"/>
        <v>12363.372000000003</v>
      </c>
      <c r="I565" s="122">
        <f t="shared" si="53"/>
        <v>0.33534051657828584</v>
      </c>
      <c r="J565" s="128">
        <f t="shared" si="54"/>
        <v>99.318695422617381</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1.9819354838709682E-2</v>
      </c>
      <c r="F566" s="128">
        <f t="shared" si="50"/>
        <v>6.144000000000001</v>
      </c>
      <c r="G566" s="122">
        <f t="shared" si="51"/>
        <v>1.857578159938204E-2</v>
      </c>
      <c r="H566" s="128">
        <f t="shared" si="52"/>
        <v>6396.719000000001</v>
      </c>
      <c r="I566" s="122">
        <f t="shared" si="53"/>
        <v>8.4069403435819284E-2</v>
      </c>
      <c r="J566" s="128">
        <f t="shared" si="54"/>
        <v>106.69459442486668</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7.93064516129032E-2</v>
      </c>
      <c r="F567" s="128">
        <f t="shared" si="50"/>
        <v>24.584999999999994</v>
      </c>
      <c r="G567" s="122">
        <f t="shared" si="51"/>
        <v>8.1762944377653482E-2</v>
      </c>
      <c r="H567" s="128">
        <f t="shared" si="52"/>
        <v>28155.723999999998</v>
      </c>
      <c r="I567" s="122">
        <f t="shared" si="53"/>
        <v>0.24212113751129752</v>
      </c>
      <c r="J567" s="128">
        <f t="shared" si="54"/>
        <v>96.995591605160371</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6.7835483870967758E-2</v>
      </c>
      <c r="F568" s="128">
        <f t="shared" si="50"/>
        <v>21.029000000000003</v>
      </c>
      <c r="G568" s="122">
        <f t="shared" si="51"/>
        <v>6.9273093698999297E-2</v>
      </c>
      <c r="H568" s="128">
        <f t="shared" si="52"/>
        <v>23854.743999999999</v>
      </c>
      <c r="I568" s="122">
        <f t="shared" si="53"/>
        <v>1.0120380868212533E-2</v>
      </c>
      <c r="J568" s="128">
        <f t="shared" si="54"/>
        <v>97.924721199434018</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1.9867741935483872E-2</v>
      </c>
      <c r="F569" s="128">
        <f t="shared" si="50"/>
        <v>6.1590000000000007</v>
      </c>
      <c r="G569" s="122">
        <f t="shared" si="51"/>
        <v>1.9916386435047249E-2</v>
      </c>
      <c r="H569" s="128">
        <f t="shared" si="52"/>
        <v>6858.3670000000011</v>
      </c>
      <c r="I569" s="122">
        <f t="shared" si="53"/>
        <v>-0.27098453899318437</v>
      </c>
      <c r="J569" s="128">
        <f t="shared" si="54"/>
        <v>99.755756398270236</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8.8148387096774181E-2</v>
      </c>
      <c r="F570" s="128">
        <f t="shared" si="50"/>
        <v>27.325999999999997</v>
      </c>
      <c r="G570" s="122">
        <f t="shared" si="51"/>
        <v>8.7337512124010502E-2</v>
      </c>
      <c r="H570" s="128">
        <f t="shared" si="52"/>
        <v>30075.371000000006</v>
      </c>
      <c r="I570" s="122">
        <f t="shared" si="53"/>
        <v>0.17244655536301412</v>
      </c>
      <c r="J570" s="128">
        <f t="shared" si="54"/>
        <v>100.92843836862713</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9.2174193548387087E-2</v>
      </c>
      <c r="F571" s="128">
        <f t="shared" si="50"/>
        <v>28.573999999999998</v>
      </c>
      <c r="G571" s="122">
        <f t="shared" si="51"/>
        <v>9.2911955000319457E-2</v>
      </c>
      <c r="H571" s="128">
        <f t="shared" si="52"/>
        <v>31994.975000000006</v>
      </c>
      <c r="I571" s="122">
        <f t="shared" si="53"/>
        <v>-2.7460458578302219E-2</v>
      </c>
      <c r="J571" s="128">
        <f t="shared" si="54"/>
        <v>99.205956378885972</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2.8029032258064517E-2</v>
      </c>
      <c r="F572" s="128">
        <f t="shared" si="50"/>
        <v>8.6890000000000001</v>
      </c>
      <c r="G572" s="122">
        <f t="shared" si="51"/>
        <v>2.8532698528856596E-2</v>
      </c>
      <c r="H572" s="128">
        <f t="shared" si="52"/>
        <v>9825.4629999999997</v>
      </c>
      <c r="I572" s="122">
        <f t="shared" si="53"/>
        <v>-0.33890039288940599</v>
      </c>
      <c r="J572" s="128">
        <f t="shared" si="54"/>
        <v>98.234775199118673</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0.1821709677419355</v>
      </c>
      <c r="F573" s="128">
        <f t="shared" si="50"/>
        <v>56.473000000000006</v>
      </c>
      <c r="G573" s="122">
        <f t="shared" si="51"/>
        <v>0.17573269388252924</v>
      </c>
      <c r="H573" s="128">
        <f t="shared" si="52"/>
        <v>60514.959000000003</v>
      </c>
      <c r="I573" s="122">
        <f t="shared" si="53"/>
        <v>0.2002146423214381</v>
      </c>
      <c r="J573" s="128">
        <f t="shared" si="54"/>
        <v>103.66367448035025</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0.14853870967741933</v>
      </c>
      <c r="F574" s="128">
        <f t="shared" si="50"/>
        <v>46.046999999999997</v>
      </c>
      <c r="G574" s="122">
        <f t="shared" si="51"/>
        <v>0.14809213086381035</v>
      </c>
      <c r="H574" s="128">
        <f t="shared" si="52"/>
        <v>50996.71</v>
      </c>
      <c r="I574" s="122">
        <f t="shared" si="53"/>
        <v>8.8522840598344907E-2</v>
      </c>
      <c r="J574" s="128">
        <f t="shared" si="54"/>
        <v>100.30155472205318</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3.5364516129032256E-2</v>
      </c>
      <c r="F575" s="128">
        <f t="shared" si="50"/>
        <v>10.962999999999999</v>
      </c>
      <c r="G575" s="122">
        <f t="shared" si="51"/>
        <v>3.464457338002893E-2</v>
      </c>
      <c r="H575" s="128">
        <f t="shared" si="52"/>
        <v>11930.136000000002</v>
      </c>
      <c r="I575" s="122">
        <f t="shared" si="53"/>
        <v>4.187553983667696E-2</v>
      </c>
      <c r="J575" s="128">
        <f t="shared" si="54"/>
        <v>102.07808230485627</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3.3964516129032257E-2</v>
      </c>
      <c r="F576" s="128">
        <f t="shared" si="50"/>
        <v>10.529</v>
      </c>
      <c r="G576" s="122">
        <f t="shared" si="51"/>
        <v>3.3296336951660781E-2</v>
      </c>
      <c r="H576" s="128">
        <f t="shared" si="52"/>
        <v>11465.860000000002</v>
      </c>
      <c r="I576" s="122">
        <f t="shared" si="53"/>
        <v>-0.15291517298061488</v>
      </c>
      <c r="J576" s="128">
        <f t="shared" si="54"/>
        <v>102.00676482323425</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3.1229032258064515E-2</v>
      </c>
      <c r="F577" s="128">
        <f t="shared" si="50"/>
        <v>9.6809999999999992</v>
      </c>
      <c r="G577" s="122">
        <f t="shared" si="51"/>
        <v>3.0939469970205424E-2</v>
      </c>
      <c r="H577" s="128">
        <f t="shared" si="52"/>
        <v>10654.253999999999</v>
      </c>
      <c r="I577" s="122">
        <f t="shared" si="53"/>
        <v>3.0231834475006769E-2</v>
      </c>
      <c r="J577" s="128">
        <f t="shared" si="54"/>
        <v>100.9358993161096</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0.10660967741935486</v>
      </c>
      <c r="F578" s="128">
        <f t="shared" si="50"/>
        <v>33.049000000000007</v>
      </c>
      <c r="G578" s="122">
        <f t="shared" si="51"/>
        <v>0.10829616852229364</v>
      </c>
      <c r="H578" s="128">
        <f t="shared" si="52"/>
        <v>37292.651999999995</v>
      </c>
      <c r="I578" s="122">
        <f t="shared" si="53"/>
        <v>0.27805065536693824</v>
      </c>
      <c r="J578" s="128">
        <f t="shared" si="54"/>
        <v>98.442704736510052</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3.6209677419354845E-2</v>
      </c>
      <c r="F579" s="128">
        <f t="shared" si="50"/>
        <v>11.225000000000001</v>
      </c>
      <c r="G579" s="122">
        <f t="shared" si="51"/>
        <v>3.4865689195546494E-2</v>
      </c>
      <c r="H579" s="128">
        <f t="shared" si="52"/>
        <v>12006.279</v>
      </c>
      <c r="I579" s="122">
        <f t="shared" si="53"/>
        <v>0.11454512090919435</v>
      </c>
      <c r="J579" s="128">
        <f t="shared" si="54"/>
        <v>103.85475880390749</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2.7848387096774192E-2</v>
      </c>
      <c r="F580" s="128">
        <f t="shared" si="50"/>
        <v>8.6329999999999991</v>
      </c>
      <c r="G580" s="122">
        <f t="shared" si="51"/>
        <v>2.8176014496541387E-2</v>
      </c>
      <c r="H580" s="128">
        <f t="shared" si="52"/>
        <v>9702.6359999999986</v>
      </c>
      <c r="I580" s="122">
        <f t="shared" si="53"/>
        <v>-1.9417256570493802E-2</v>
      </c>
      <c r="J580" s="128">
        <f t="shared" si="54"/>
        <v>98.837211700727195</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2.9054838709677414E-2</v>
      </c>
      <c r="F581" s="128">
        <f t="shared" si="50"/>
        <v>9.0069999999999979</v>
      </c>
      <c r="G581" s="122">
        <f t="shared" si="51"/>
        <v>2.9380197352754982E-2</v>
      </c>
      <c r="H581" s="128">
        <f t="shared" si="52"/>
        <v>10117.306</v>
      </c>
      <c r="I581" s="122">
        <f t="shared" si="53"/>
        <v>-0.17523686315742282</v>
      </c>
      <c r="J581" s="128">
        <f t="shared" si="54"/>
        <v>98.892592043643774</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3.6893548387096783E-2</v>
      </c>
      <c r="F582" s="128">
        <f t="shared" si="50"/>
        <v>11.437000000000003</v>
      </c>
      <c r="G582" s="122">
        <f t="shared" si="51"/>
        <v>3.5764907450966721E-2</v>
      </c>
      <c r="H582" s="128">
        <f t="shared" si="52"/>
        <v>12315.931999999997</v>
      </c>
      <c r="I582" s="122">
        <f t="shared" si="53"/>
        <v>-0.25681131145213443</v>
      </c>
      <c r="J582" s="128">
        <f t="shared" si="54"/>
        <v>103.15572167403877</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1.3806451612903224E-2</v>
      </c>
      <c r="F583" s="128">
        <f t="shared" si="50"/>
        <v>4.2799999999999994</v>
      </c>
      <c r="G583" s="122">
        <f t="shared" si="51"/>
        <v>1.3802888273250513E-2</v>
      </c>
      <c r="H583" s="128">
        <f t="shared" si="52"/>
        <v>4753.1350000000002</v>
      </c>
      <c r="I583" s="122">
        <f t="shared" si="53"/>
        <v>-0.31017428432668653</v>
      </c>
      <c r="J583" s="128">
        <f t="shared" si="54"/>
        <v>100.02581589868851</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1.1561290322580646E-2</v>
      </c>
      <c r="F584" s="128">
        <f t="shared" si="50"/>
        <v>3.5840000000000005</v>
      </c>
      <c r="G584" s="122">
        <f t="shared" si="51"/>
        <v>1.1048522177501319E-2</v>
      </c>
      <c r="H584" s="128">
        <f t="shared" si="52"/>
        <v>3804.6469999999995</v>
      </c>
      <c r="I584" s="122">
        <f t="shared" si="53"/>
        <v>-8.3601303303293045E-2</v>
      </c>
      <c r="J584" s="128">
        <f t="shared" si="54"/>
        <v>104.64105639506707</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2.453225806451613E-2</v>
      </c>
      <c r="F585" s="128">
        <f t="shared" ref="F585:F648" si="56">SUMPRODUCT($K$2:$AI$2,$K585:$AI585)</f>
        <v>7.6050000000000004</v>
      </c>
      <c r="G585" s="122">
        <f t="shared" ref="G585:G648" si="57">SUMPRODUCT($K$3:$AI$3,$K585:$AI585)/$J$3</f>
        <v>2.3674510248055808E-2</v>
      </c>
      <c r="H585" s="128">
        <f t="shared" ref="H585:H648" si="58">SUMPRODUCT($K$3:$AI$3,$K585:$AI585)</f>
        <v>8152.5070000000014</v>
      </c>
      <c r="I585" s="122">
        <f t="shared" ref="I585:I648" si="59">CORREL($K$4:$AI$4,$K585:$AI585)</f>
        <v>-0.14045736920501681</v>
      </c>
      <c r="J585" s="128">
        <f t="shared" si="54"/>
        <v>103.62308578920133</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0.18713225806451617</v>
      </c>
      <c r="F586" s="128">
        <f t="shared" si="56"/>
        <v>58.01100000000001</v>
      </c>
      <c r="G586" s="122">
        <f t="shared" si="57"/>
        <v>0.18305186462925213</v>
      </c>
      <c r="H586" s="128">
        <f t="shared" si="58"/>
        <v>63035.374000000003</v>
      </c>
      <c r="I586" s="122">
        <f t="shared" si="59"/>
        <v>0.24928964801455153</v>
      </c>
      <c r="J586" s="128">
        <f t="shared" ref="J586:J649" si="60">$E586/$G586*100</f>
        <v>102.22909143456602</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2.6090322580645163E-2</v>
      </c>
      <c r="F587" s="128">
        <f t="shared" si="56"/>
        <v>8.088000000000001</v>
      </c>
      <c r="G587" s="122">
        <f t="shared" si="57"/>
        <v>2.5837305943233503E-2</v>
      </c>
      <c r="H587" s="128">
        <f t="shared" si="58"/>
        <v>8897.2830000000031</v>
      </c>
      <c r="I587" s="122">
        <f t="shared" si="59"/>
        <v>-0.20566441143033154</v>
      </c>
      <c r="J587" s="128">
        <f t="shared" si="60"/>
        <v>100.9792686511804</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6.9625806451612898E-2</v>
      </c>
      <c r="F588" s="128">
        <f t="shared" si="56"/>
        <v>21.584</v>
      </c>
      <c r="G588" s="122">
        <f t="shared" si="57"/>
        <v>6.956192102405058E-2</v>
      </c>
      <c r="H588" s="128">
        <f t="shared" si="58"/>
        <v>23954.204000000009</v>
      </c>
      <c r="I588" s="122">
        <f t="shared" si="59"/>
        <v>-0.21585988449734039</v>
      </c>
      <c r="J588" s="128">
        <f t="shared" si="60"/>
        <v>100.09183965396848</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4.6890322580645162E-2</v>
      </c>
      <c r="F589" s="128">
        <f t="shared" si="56"/>
        <v>14.536</v>
      </c>
      <c r="G589" s="122">
        <f t="shared" si="57"/>
        <v>4.4644062284018377E-2</v>
      </c>
      <c r="H589" s="128">
        <f t="shared" si="58"/>
        <v>15373.54</v>
      </c>
      <c r="I589" s="122">
        <f t="shared" si="59"/>
        <v>0.1493959898443066</v>
      </c>
      <c r="J589" s="128">
        <f t="shared" si="60"/>
        <v>105.03148723863083</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0.38364516129032256</v>
      </c>
      <c r="F590" s="128">
        <f t="shared" si="56"/>
        <v>118.92999999999999</v>
      </c>
      <c r="G590" s="122">
        <f t="shared" si="57"/>
        <v>0.387629722556177</v>
      </c>
      <c r="H590" s="128">
        <f t="shared" si="58"/>
        <v>133483.39600000001</v>
      </c>
      <c r="I590" s="122">
        <f t="shared" si="59"/>
        <v>0.28994265567638294</v>
      </c>
      <c r="J590" s="128">
        <f t="shared" si="60"/>
        <v>98.972070242813487</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0.42168709677419353</v>
      </c>
      <c r="F591" s="128">
        <f t="shared" si="56"/>
        <v>130.72299999999998</v>
      </c>
      <c r="G591" s="122">
        <f t="shared" si="57"/>
        <v>0.41128535129138866</v>
      </c>
      <c r="H591" s="128">
        <f t="shared" si="58"/>
        <v>141629.40100000001</v>
      </c>
      <c r="I591" s="122">
        <f t="shared" si="59"/>
        <v>-7.370284294595697E-2</v>
      </c>
      <c r="J591" s="128">
        <f t="shared" si="60"/>
        <v>102.52908241203937</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0.24106129032258058</v>
      </c>
      <c r="F592" s="128">
        <f t="shared" si="56"/>
        <v>74.728999999999985</v>
      </c>
      <c r="G592" s="122">
        <f t="shared" si="57"/>
        <v>0.24542808356419776</v>
      </c>
      <c r="H592" s="128">
        <f t="shared" si="58"/>
        <v>84515.124000000011</v>
      </c>
      <c r="I592" s="122">
        <f t="shared" si="59"/>
        <v>0.36602013613465673</v>
      </c>
      <c r="J592" s="128">
        <f t="shared" si="60"/>
        <v>98.220744269277986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0.30890645161290325</v>
      </c>
      <c r="F593" s="128">
        <f t="shared" si="56"/>
        <v>95.76100000000001</v>
      </c>
      <c r="G593" s="122">
        <f t="shared" si="57"/>
        <v>0.30422734770210069</v>
      </c>
      <c r="H593" s="128">
        <f t="shared" si="58"/>
        <v>104763.12099999998</v>
      </c>
      <c r="I593" s="122">
        <f t="shared" si="59"/>
        <v>0.20857809820324866</v>
      </c>
      <c r="J593" s="128">
        <f t="shared" si="60"/>
        <v>101.53802869667862</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0.22881935483870966</v>
      </c>
      <c r="F594" s="128">
        <f t="shared" si="56"/>
        <v>70.933999999999997</v>
      </c>
      <c r="G594" s="122">
        <f t="shared" si="57"/>
        <v>0.23621263917202445</v>
      </c>
      <c r="H594" s="128">
        <f t="shared" si="58"/>
        <v>81341.712</v>
      </c>
      <c r="I594" s="122">
        <f t="shared" si="59"/>
        <v>0.20171770516239509</v>
      </c>
      <c r="J594" s="128">
        <f t="shared" si="60"/>
        <v>96.87007250787687</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0.33848387096774185</v>
      </c>
      <c r="F595" s="128">
        <f t="shared" si="56"/>
        <v>104.92999999999998</v>
      </c>
      <c r="G595" s="122">
        <f t="shared" si="57"/>
        <v>0.33809391679589262</v>
      </c>
      <c r="H595" s="128">
        <f t="shared" si="58"/>
        <v>116425.345</v>
      </c>
      <c r="I595" s="122">
        <f t="shared" si="59"/>
        <v>0.22918849508641753</v>
      </c>
      <c r="J595" s="128">
        <f t="shared" si="60"/>
        <v>100.11533900862364</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0.44264193548387104</v>
      </c>
      <c r="F596" s="128">
        <f t="shared" si="56"/>
        <v>137.21900000000002</v>
      </c>
      <c r="G596" s="122">
        <f t="shared" si="57"/>
        <v>0.44136792233663796</v>
      </c>
      <c r="H596" s="128">
        <f t="shared" si="58"/>
        <v>151988.57499999998</v>
      </c>
      <c r="I596" s="122">
        <f t="shared" si="59"/>
        <v>9.0910803674048538E-2</v>
      </c>
      <c r="J596" s="128">
        <f t="shared" si="60"/>
        <v>100.28865105114309</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0.61425161290322583</v>
      </c>
      <c r="F597" s="128">
        <f t="shared" si="56"/>
        <v>190.41800000000001</v>
      </c>
      <c r="G597" s="122">
        <f t="shared" si="57"/>
        <v>0.61338915024480345</v>
      </c>
      <c r="H597" s="128">
        <f t="shared" si="58"/>
        <v>211225.46100000001</v>
      </c>
      <c r="I597" s="122">
        <f t="shared" si="59"/>
        <v>0.16439489383337463</v>
      </c>
      <c r="J597" s="128">
        <f t="shared" si="60"/>
        <v>100.14060611572249</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0.14921612903225806</v>
      </c>
      <c r="F598" s="128">
        <f t="shared" si="56"/>
        <v>46.256999999999998</v>
      </c>
      <c r="G598" s="122">
        <f t="shared" si="57"/>
        <v>0.16665503342451751</v>
      </c>
      <c r="H598" s="128">
        <f t="shared" si="58"/>
        <v>57388.994000000006</v>
      </c>
      <c r="I598" s="122">
        <f t="shared" si="59"/>
        <v>1.2844847003847038E-3</v>
      </c>
      <c r="J598" s="128">
        <f t="shared" si="60"/>
        <v>89.535926978072339</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9.4425806451612901E-2</v>
      </c>
      <c r="F599" s="128">
        <f t="shared" si="56"/>
        <v>29.271999999999998</v>
      </c>
      <c r="G599" s="122">
        <f t="shared" si="57"/>
        <v>9.3816984068905054E-2</v>
      </c>
      <c r="H599" s="128">
        <f t="shared" si="58"/>
        <v>32306.629000000004</v>
      </c>
      <c r="I599" s="122">
        <f t="shared" si="59"/>
        <v>-0.24705389785326867</v>
      </c>
      <c r="J599" s="128">
        <f t="shared" si="60"/>
        <v>100.64894687113444</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3.7451612903225802E-2</v>
      </c>
      <c r="F600" s="128">
        <f t="shared" si="56"/>
        <v>11.61</v>
      </c>
      <c r="G600" s="122">
        <f t="shared" si="57"/>
        <v>3.6433200332212402E-2</v>
      </c>
      <c r="H600" s="128">
        <f t="shared" si="58"/>
        <v>12546.063999999998</v>
      </c>
      <c r="I600" s="122">
        <f t="shared" si="59"/>
        <v>-0.29163239879896818</v>
      </c>
      <c r="J600" s="128">
        <f t="shared" si="60"/>
        <v>102.79528716041169</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9.3419354838709667E-3</v>
      </c>
      <c r="F601" s="128">
        <f t="shared" si="56"/>
        <v>2.8959999999999995</v>
      </c>
      <c r="G601" s="122">
        <f t="shared" si="57"/>
        <v>8.233184650857539E-3</v>
      </c>
      <c r="H601" s="128">
        <f t="shared" si="58"/>
        <v>2835.1630000000005</v>
      </c>
      <c r="I601" s="122">
        <f t="shared" si="59"/>
        <v>3.0166414583140847E-2</v>
      </c>
      <c r="J601" s="128">
        <f t="shared" si="60"/>
        <v>113.46685250036199</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1.8419354838709677E-2</v>
      </c>
      <c r="F602" s="128">
        <f t="shared" si="56"/>
        <v>5.71</v>
      </c>
      <c r="G602" s="122">
        <f t="shared" si="57"/>
        <v>1.7824119085370457E-2</v>
      </c>
      <c r="H602" s="128">
        <f t="shared" si="58"/>
        <v>6137.8779999999997</v>
      </c>
      <c r="I602" s="122">
        <f t="shared" si="59"/>
        <v>-0.27157152034012394</v>
      </c>
      <c r="J602" s="128">
        <f t="shared" si="60"/>
        <v>103.33949605300703</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7.4877419354838715E-2</v>
      </c>
      <c r="F603" s="128">
        <f t="shared" si="56"/>
        <v>23.212000000000003</v>
      </c>
      <c r="G603" s="122">
        <f t="shared" si="57"/>
        <v>7.941962144047765E-2</v>
      </c>
      <c r="H603" s="128">
        <f t="shared" si="58"/>
        <v>27348.782000000003</v>
      </c>
      <c r="I603" s="122">
        <f t="shared" si="59"/>
        <v>0.2612783677855478</v>
      </c>
      <c r="J603" s="128">
        <f t="shared" si="60"/>
        <v>94.280755809138213</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1.7399999999999999E-2</v>
      </c>
      <c r="F604" s="128">
        <f t="shared" si="56"/>
        <v>5.3939999999999992</v>
      </c>
      <c r="G604" s="122">
        <f t="shared" si="57"/>
        <v>1.7664953333449491E-2</v>
      </c>
      <c r="H604" s="128">
        <f t="shared" si="58"/>
        <v>6083.0680000000002</v>
      </c>
      <c r="I604" s="122">
        <f t="shared" si="59"/>
        <v>0.15565120602738819</v>
      </c>
      <c r="J604" s="128">
        <f t="shared" si="60"/>
        <v>98.500118690108337</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2.2232258064516133E-2</v>
      </c>
      <c r="F605" s="128">
        <f t="shared" si="56"/>
        <v>6.8920000000000012</v>
      </c>
      <c r="G605" s="122">
        <f t="shared" si="57"/>
        <v>2.6396654063503677E-2</v>
      </c>
      <c r="H605" s="128">
        <f t="shared" si="58"/>
        <v>9089.8989999999994</v>
      </c>
      <c r="I605" s="122">
        <f t="shared" si="59"/>
        <v>3.5134691660129586E-2</v>
      </c>
      <c r="J605" s="128">
        <f t="shared" si="60"/>
        <v>84.223773251833137</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2.062903225806452E-2</v>
      </c>
      <c r="F606" s="128">
        <f t="shared" si="56"/>
        <v>6.3950000000000014</v>
      </c>
      <c r="G606" s="122">
        <f t="shared" si="57"/>
        <v>1.9460886635420116E-2</v>
      </c>
      <c r="H606" s="128">
        <f t="shared" si="58"/>
        <v>6701.5119999999997</v>
      </c>
      <c r="I606" s="122">
        <f t="shared" si="59"/>
        <v>-1.0929716789810183E-2</v>
      </c>
      <c r="J606" s="128">
        <f t="shared" si="60"/>
        <v>106.00253032931346</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2.7351612903225811E-2</v>
      </c>
      <c r="F607" s="128">
        <f t="shared" si="56"/>
        <v>8.479000000000001</v>
      </c>
      <c r="G607" s="122">
        <f t="shared" si="57"/>
        <v>3.0477613413947117E-2</v>
      </c>
      <c r="H607" s="128">
        <f t="shared" si="58"/>
        <v>10495.210000000001</v>
      </c>
      <c r="I607" s="122">
        <f t="shared" si="59"/>
        <v>-2.9727461306946874E-2</v>
      </c>
      <c r="J607" s="128">
        <f t="shared" si="60"/>
        <v>89.743289711487733</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2.7709677419354838E-2</v>
      </c>
      <c r="F608" s="128">
        <f t="shared" si="56"/>
        <v>8.59</v>
      </c>
      <c r="G608" s="122">
        <f t="shared" si="57"/>
        <v>2.5510041875025407E-2</v>
      </c>
      <c r="H608" s="128">
        <f t="shared" si="58"/>
        <v>8784.5869999999995</v>
      </c>
      <c r="I608" s="122">
        <f t="shared" si="59"/>
        <v>-0.12472863312481873</v>
      </c>
      <c r="J608" s="128">
        <f t="shared" si="60"/>
        <v>108.62262616073122</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2.5148387096774191E-2</v>
      </c>
      <c r="F609" s="128">
        <f t="shared" si="56"/>
        <v>7.7959999999999994</v>
      </c>
      <c r="G609" s="122">
        <f t="shared" si="57"/>
        <v>2.279926994581221E-2</v>
      </c>
      <c r="H609" s="128">
        <f t="shared" si="58"/>
        <v>7851.1110000000008</v>
      </c>
      <c r="I609" s="122">
        <f t="shared" si="59"/>
        <v>-0.22954167096381076</v>
      </c>
      <c r="J609" s="128">
        <f t="shared" si="60"/>
        <v>110.3034753154167</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1.4458064516129033E-2</v>
      </c>
      <c r="F610" s="128">
        <f t="shared" si="56"/>
        <v>4.4820000000000002</v>
      </c>
      <c r="G610" s="122">
        <f t="shared" si="57"/>
        <v>1.1911542638765473E-2</v>
      </c>
      <c r="H610" s="128">
        <f t="shared" si="58"/>
        <v>4101.8350000000009</v>
      </c>
      <c r="I610" s="122">
        <f t="shared" si="59"/>
        <v>-0.15888327188641868</v>
      </c>
      <c r="J610" s="128">
        <f t="shared" si="60"/>
        <v>121.37860690752214</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8.1374193548387097E-2</v>
      </c>
      <c r="F611" s="128">
        <f t="shared" si="56"/>
        <v>25.225999999999999</v>
      </c>
      <c r="G611" s="122">
        <f t="shared" si="57"/>
        <v>7.957349328315301E-2</v>
      </c>
      <c r="H611" s="128">
        <f t="shared" si="58"/>
        <v>27401.769000000004</v>
      </c>
      <c r="I611" s="122">
        <f t="shared" si="59"/>
        <v>-3.6163994382218956E-2</v>
      </c>
      <c r="J611" s="128">
        <f t="shared" si="60"/>
        <v>102.26293981945282</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2.5451612903225809E-2</v>
      </c>
      <c r="F612" s="128">
        <f t="shared" si="56"/>
        <v>7.8900000000000006</v>
      </c>
      <c r="G612" s="122">
        <f t="shared" si="57"/>
        <v>2.3498257627236774E-2</v>
      </c>
      <c r="H612" s="128">
        <f t="shared" si="58"/>
        <v>8091.813000000001</v>
      </c>
      <c r="I612" s="122">
        <f t="shared" si="59"/>
        <v>-0.20511859459019963</v>
      </c>
      <c r="J612" s="128">
        <f t="shared" si="60"/>
        <v>108.31276644837236</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4.3590322580645158E-2</v>
      </c>
      <c r="F613" s="128">
        <f t="shared" si="56"/>
        <v>13.513</v>
      </c>
      <c r="G613" s="122">
        <f t="shared" si="57"/>
        <v>4.1766362332224027E-2</v>
      </c>
      <c r="H613" s="128">
        <f t="shared" si="58"/>
        <v>14382.581000000002</v>
      </c>
      <c r="I613" s="122">
        <f t="shared" si="59"/>
        <v>2.0350208252804189E-2</v>
      </c>
      <c r="J613" s="128">
        <f t="shared" si="60"/>
        <v>104.3670555599569</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3.0541935483870974E-2</v>
      </c>
      <c r="F614" s="128">
        <f t="shared" si="56"/>
        <v>9.4680000000000017</v>
      </c>
      <c r="G614" s="122">
        <f t="shared" si="57"/>
        <v>2.7651075334390374E-2</v>
      </c>
      <c r="H614" s="128">
        <f t="shared" si="58"/>
        <v>9521.8690000000006</v>
      </c>
      <c r="I614" s="122">
        <f t="shared" si="59"/>
        <v>-0.13142104788465378</v>
      </c>
      <c r="J614" s="128">
        <f t="shared" si="60"/>
        <v>110.45478381770259</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3.4764516129032252E-2</v>
      </c>
      <c r="F615" s="128">
        <f t="shared" si="56"/>
        <v>10.776999999999999</v>
      </c>
      <c r="G615" s="122">
        <f t="shared" si="57"/>
        <v>2.9886298561380892E-2</v>
      </c>
      <c r="H615" s="128">
        <f t="shared" si="58"/>
        <v>10291.586000000001</v>
      </c>
      <c r="I615" s="122">
        <f t="shared" si="59"/>
        <v>-0.1904183434601604</v>
      </c>
      <c r="J615" s="128">
        <f t="shared" si="60"/>
        <v>116.32258861910387</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2.9522580645161299E-2</v>
      </c>
      <c r="F616" s="128">
        <f t="shared" si="56"/>
        <v>9.1520000000000028</v>
      </c>
      <c r="G616" s="122">
        <f t="shared" si="57"/>
        <v>2.6913104966343169E-2</v>
      </c>
      <c r="H616" s="128">
        <f t="shared" si="58"/>
        <v>9267.7430000000004</v>
      </c>
      <c r="I616" s="122">
        <f t="shared" si="59"/>
        <v>-0.17328749343186181</v>
      </c>
      <c r="J616" s="128">
        <f t="shared" si="60"/>
        <v>109.69592948149784</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2.4687096774193548E-2</v>
      </c>
      <c r="F617" s="128">
        <f t="shared" si="56"/>
        <v>7.6530000000000005</v>
      </c>
      <c r="G617" s="122">
        <f t="shared" si="57"/>
        <v>2.1564035103003278E-2</v>
      </c>
      <c r="H617" s="128">
        <f t="shared" si="58"/>
        <v>7425.7480000000032</v>
      </c>
      <c r="I617" s="122">
        <f t="shared" si="59"/>
        <v>-0.24002835488892518</v>
      </c>
      <c r="J617" s="128">
        <f t="shared" si="60"/>
        <v>114.48273320031515</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2.5735483870967742E-2</v>
      </c>
      <c r="F618" s="128">
        <f t="shared" si="56"/>
        <v>7.9779999999999998</v>
      </c>
      <c r="G618" s="122">
        <f t="shared" si="57"/>
        <v>2.2848436801235928E-2</v>
      </c>
      <c r="H618" s="128">
        <f t="shared" si="58"/>
        <v>7868.0420000000013</v>
      </c>
      <c r="I618" s="122">
        <f t="shared" si="59"/>
        <v>-0.16452637269837503</v>
      </c>
      <c r="J618" s="128">
        <f t="shared" si="60"/>
        <v>112.63564371972987</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5.4045161290322587E-2</v>
      </c>
      <c r="F619" s="128">
        <f t="shared" si="56"/>
        <v>16.754000000000001</v>
      </c>
      <c r="G619" s="122">
        <f t="shared" si="57"/>
        <v>5.4830769141416782E-2</v>
      </c>
      <c r="H619" s="128">
        <f t="shared" si="58"/>
        <v>18881.414000000001</v>
      </c>
      <c r="I619" s="122">
        <f t="shared" si="59"/>
        <v>0.13176132018372286</v>
      </c>
      <c r="J619" s="128">
        <f t="shared" si="60"/>
        <v>98.567213512785131</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0.14616129032258063</v>
      </c>
      <c r="F620" s="128">
        <f t="shared" si="56"/>
        <v>45.309999999999995</v>
      </c>
      <c r="G620" s="122">
        <f t="shared" si="57"/>
        <v>0.14454765970298353</v>
      </c>
      <c r="H620" s="128">
        <f t="shared" si="58"/>
        <v>49776.143000000004</v>
      </c>
      <c r="I620" s="122">
        <f t="shared" si="59"/>
        <v>-0.39635945335121309</v>
      </c>
      <c r="J620" s="128">
        <f t="shared" si="60"/>
        <v>101.11633119686114</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9.9045161290322578E-2</v>
      </c>
      <c r="F621" s="128">
        <f t="shared" si="56"/>
        <v>30.704000000000001</v>
      </c>
      <c r="G621" s="122">
        <f t="shared" si="57"/>
        <v>9.439453708059635E-2</v>
      </c>
      <c r="H621" s="128">
        <f t="shared" si="58"/>
        <v>32505.513999999996</v>
      </c>
      <c r="I621" s="122">
        <f t="shared" si="59"/>
        <v>-0.34132737864911977</v>
      </c>
      <c r="J621" s="128">
        <f t="shared" si="60"/>
        <v>104.92679380985301</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4.1306451612903229E-2</v>
      </c>
      <c r="F622" s="128">
        <f t="shared" si="56"/>
        <v>12.805000000000001</v>
      </c>
      <c r="G622" s="122">
        <f t="shared" si="57"/>
        <v>3.6928748569802362E-2</v>
      </c>
      <c r="H622" s="128">
        <f t="shared" si="58"/>
        <v>12716.710000000001</v>
      </c>
      <c r="I622" s="122">
        <f t="shared" si="59"/>
        <v>-0.11742718038582566</v>
      </c>
      <c r="J622" s="128">
        <f t="shared" si="60"/>
        <v>111.85445814614101</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0.13335161290322584</v>
      </c>
      <c r="F623" s="128">
        <f t="shared" si="56"/>
        <v>41.339000000000006</v>
      </c>
      <c r="G623" s="122">
        <f t="shared" si="57"/>
        <v>0.13815567810243989</v>
      </c>
      <c r="H623" s="128">
        <f t="shared" si="58"/>
        <v>47575.012999999999</v>
      </c>
      <c r="I623" s="122">
        <f t="shared" si="59"/>
        <v>0.1819953482055309</v>
      </c>
      <c r="J623" s="128">
        <f t="shared" si="60"/>
        <v>96.522716065530119</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0.1242483870967742</v>
      </c>
      <c r="F624" s="128">
        <f t="shared" si="56"/>
        <v>38.517000000000003</v>
      </c>
      <c r="G624" s="122">
        <f t="shared" si="57"/>
        <v>0.12578277838760824</v>
      </c>
      <c r="H624" s="128">
        <f t="shared" si="58"/>
        <v>43314.305999999997</v>
      </c>
      <c r="I624" s="122">
        <f t="shared" si="59"/>
        <v>0.42479233658978383</v>
      </c>
      <c r="J624" s="128">
        <f t="shared" si="60"/>
        <v>98.780126094761798</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4.1938709677419347E-2</v>
      </c>
      <c r="F625" s="128">
        <f t="shared" si="56"/>
        <v>13.000999999999998</v>
      </c>
      <c r="G625" s="122">
        <f t="shared" si="57"/>
        <v>4.2300579629339238E-2</v>
      </c>
      <c r="H625" s="128">
        <f t="shared" si="58"/>
        <v>14566.543000000001</v>
      </c>
      <c r="I625" s="122">
        <f t="shared" si="59"/>
        <v>-0.17880131135635102</v>
      </c>
      <c r="J625" s="128">
        <f t="shared" si="60"/>
        <v>99.144527202485648</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6.2474193548387111E-2</v>
      </c>
      <c r="F626" s="128">
        <f t="shared" si="56"/>
        <v>19.367000000000004</v>
      </c>
      <c r="G626" s="122">
        <f t="shared" si="57"/>
        <v>6.463494096260286E-2</v>
      </c>
      <c r="H626" s="128">
        <f t="shared" si="58"/>
        <v>22257.558999999997</v>
      </c>
      <c r="I626" s="122">
        <f t="shared" si="59"/>
        <v>0.15305872874759302</v>
      </c>
      <c r="J626" s="128">
        <f t="shared" si="60"/>
        <v>96.656997930166071</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0.24008064516129032</v>
      </c>
      <c r="F627" s="128">
        <f t="shared" si="56"/>
        <v>74.424999999999997</v>
      </c>
      <c r="G627" s="122">
        <f t="shared" si="57"/>
        <v>0.24879962132431946</v>
      </c>
      <c r="H627" s="128">
        <f t="shared" si="58"/>
        <v>85676.14</v>
      </c>
      <c r="I627" s="122">
        <f t="shared" si="59"/>
        <v>0.34160240985370166</v>
      </c>
      <c r="J627" s="128">
        <f t="shared" si="60"/>
        <v>96.495583025159178</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3.8006451612903225E-2</v>
      </c>
      <c r="F628" s="128">
        <f t="shared" si="56"/>
        <v>11.782</v>
      </c>
      <c r="G628" s="122">
        <f t="shared" si="57"/>
        <v>3.8512791920036711E-2</v>
      </c>
      <c r="H628" s="128">
        <f t="shared" si="58"/>
        <v>13262.188000000002</v>
      </c>
      <c r="I628" s="122">
        <f t="shared" si="59"/>
        <v>2.9055165273195894E-2</v>
      </c>
      <c r="J628" s="128">
        <f t="shared" si="60"/>
        <v>98.685267201129463</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0.28570322580645163</v>
      </c>
      <c r="F629" s="128">
        <f t="shared" si="56"/>
        <v>88.567999999999998</v>
      </c>
      <c r="G629" s="122">
        <f t="shared" si="57"/>
        <v>0.29666453806794085</v>
      </c>
      <c r="H629" s="128">
        <f t="shared" si="58"/>
        <v>102158.80699999997</v>
      </c>
      <c r="I629" s="122">
        <f t="shared" si="59"/>
        <v>0.32520019547868606</v>
      </c>
      <c r="J629" s="128">
        <f t="shared" si="60"/>
        <v>96.305149131447948</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2.9690322580645162E-2</v>
      </c>
      <c r="F630" s="128">
        <f t="shared" si="56"/>
        <v>9.2040000000000006</v>
      </c>
      <c r="G630" s="122">
        <f t="shared" si="57"/>
        <v>3.0581069700718447E-2</v>
      </c>
      <c r="H630" s="128">
        <f t="shared" si="58"/>
        <v>10530.836000000003</v>
      </c>
      <c r="I630" s="122">
        <f t="shared" si="59"/>
        <v>7.4511092553643229E-2</v>
      </c>
      <c r="J630" s="128">
        <f t="shared" si="60"/>
        <v>97.08725976955489</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9.4029032258064513E-2</v>
      </c>
      <c r="F631" s="128">
        <f t="shared" si="56"/>
        <v>29.149000000000001</v>
      </c>
      <c r="G631" s="122">
        <f t="shared" si="57"/>
        <v>9.4037609116094309E-2</v>
      </c>
      <c r="H631" s="128">
        <f t="shared" si="58"/>
        <v>32382.603000000003</v>
      </c>
      <c r="I631" s="122">
        <f t="shared" si="59"/>
        <v>0.23838815381856387</v>
      </c>
      <c r="J631" s="128">
        <f t="shared" si="60"/>
        <v>99.9908793320987</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0.24946129032258069</v>
      </c>
      <c r="F632" s="128">
        <f t="shared" si="56"/>
        <v>77.333000000000013</v>
      </c>
      <c r="G632" s="122">
        <f t="shared" si="57"/>
        <v>0.25842952392568203</v>
      </c>
      <c r="H632" s="128">
        <f t="shared" si="58"/>
        <v>88992.274000000019</v>
      </c>
      <c r="I632" s="122">
        <f t="shared" si="59"/>
        <v>0.22057203455841518</v>
      </c>
      <c r="J632" s="128">
        <f t="shared" si="60"/>
        <v>96.529717863938643</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2.7958064516129033E-2</v>
      </c>
      <c r="F633" s="128">
        <f t="shared" si="56"/>
        <v>8.6669999999999998</v>
      </c>
      <c r="G633" s="122">
        <f t="shared" si="57"/>
        <v>2.8205222471962318E-2</v>
      </c>
      <c r="H633" s="128">
        <f t="shared" si="58"/>
        <v>9712.6939999999995</v>
      </c>
      <c r="I633" s="122">
        <f t="shared" si="59"/>
        <v>-0.22926855394847484</v>
      </c>
      <c r="J633" s="128">
        <f t="shared" si="60"/>
        <v>99.123715630752514</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0.17278387096774195</v>
      </c>
      <c r="F634" s="128">
        <f t="shared" si="56"/>
        <v>53.563000000000002</v>
      </c>
      <c r="G634" s="122">
        <f t="shared" si="57"/>
        <v>0.17748885171826995</v>
      </c>
      <c r="H634" s="128">
        <f t="shared" si="58"/>
        <v>61119.706000000006</v>
      </c>
      <c r="I634" s="122">
        <f t="shared" si="59"/>
        <v>9.7047667832161788E-2</v>
      </c>
      <c r="J634" s="128">
        <f t="shared" si="60"/>
        <v>97.349140126278883</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0.3067548387096774</v>
      </c>
      <c r="F635" s="128">
        <f t="shared" si="56"/>
        <v>95.093999999999994</v>
      </c>
      <c r="G635" s="122">
        <f t="shared" si="57"/>
        <v>0.29673344600677209</v>
      </c>
      <c r="H635" s="128">
        <f t="shared" si="58"/>
        <v>102182.53600000002</v>
      </c>
      <c r="I635" s="122">
        <f t="shared" si="59"/>
        <v>2.8525325930204806E-2</v>
      </c>
      <c r="J635" s="128">
        <f t="shared" si="60"/>
        <v>103.3772373279002</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0.361458064516129</v>
      </c>
      <c r="F636" s="128">
        <f t="shared" si="56"/>
        <v>112.05199999999999</v>
      </c>
      <c r="G636" s="122">
        <f t="shared" si="57"/>
        <v>0.3638983993402215</v>
      </c>
      <c r="H636" s="128">
        <f t="shared" si="58"/>
        <v>125311.325</v>
      </c>
      <c r="I636" s="122">
        <f t="shared" si="59"/>
        <v>0.1581478107916256</v>
      </c>
      <c r="J636" s="128">
        <f t="shared" si="60"/>
        <v>99.329391162885841</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0.23154193548387098</v>
      </c>
      <c r="F637" s="128">
        <f t="shared" si="56"/>
        <v>71.778000000000006</v>
      </c>
      <c r="G637" s="122">
        <f t="shared" si="57"/>
        <v>0.24315133959425944</v>
      </c>
      <c r="H637" s="128">
        <f t="shared" si="58"/>
        <v>83731.108999999997</v>
      </c>
      <c r="I637" s="122">
        <f t="shared" si="59"/>
        <v>0.18551022416215648</v>
      </c>
      <c r="J637" s="128">
        <f t="shared" si="60"/>
        <v>95.225441023783461</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0.2006935483870968</v>
      </c>
      <c r="F638" s="128">
        <f t="shared" si="56"/>
        <v>62.215000000000003</v>
      </c>
      <c r="G638" s="122">
        <f t="shared" si="57"/>
        <v>0.20322513488869143</v>
      </c>
      <c r="H638" s="128">
        <f t="shared" si="58"/>
        <v>69982.201000000001</v>
      </c>
      <c r="I638" s="122">
        <f t="shared" si="59"/>
        <v>9.5508419409228135E-2</v>
      </c>
      <c r="J638" s="128">
        <f t="shared" si="60"/>
        <v>98.75429458911114</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0.45105161290322587</v>
      </c>
      <c r="F639" s="128">
        <f t="shared" si="56"/>
        <v>139.82600000000002</v>
      </c>
      <c r="G639" s="122">
        <f t="shared" si="57"/>
        <v>0.44714553168504878</v>
      </c>
      <c r="H639" s="128">
        <f t="shared" si="58"/>
        <v>153978.14100000003</v>
      </c>
      <c r="I639" s="122">
        <f t="shared" si="59"/>
        <v>0.16724082463624421</v>
      </c>
      <c r="J639" s="128">
        <f t="shared" si="60"/>
        <v>100.87355926457707</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0.33765161290322582</v>
      </c>
      <c r="F640" s="128">
        <f t="shared" si="56"/>
        <v>104.672</v>
      </c>
      <c r="G640" s="122">
        <f t="shared" si="57"/>
        <v>0.34093259630965445</v>
      </c>
      <c r="H640" s="128">
        <f t="shared" si="58"/>
        <v>117402.86699999998</v>
      </c>
      <c r="I640" s="122">
        <f t="shared" si="59"/>
        <v>0.19827297094118851</v>
      </c>
      <c r="J640" s="128">
        <f t="shared" si="60"/>
        <v>99.037644554394959</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0.37742903225806457</v>
      </c>
      <c r="F641" s="128">
        <f t="shared" si="56"/>
        <v>117.00300000000001</v>
      </c>
      <c r="G641" s="122">
        <f t="shared" si="57"/>
        <v>0.37776583962039506</v>
      </c>
      <c r="H641" s="128">
        <f t="shared" si="58"/>
        <v>130086.689</v>
      </c>
      <c r="I641" s="122">
        <f t="shared" si="59"/>
        <v>0.23541576327112484</v>
      </c>
      <c r="J641" s="128">
        <f t="shared" si="60"/>
        <v>99.910842292498188</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7.2364516129032261E-2</v>
      </c>
      <c r="F642" s="128">
        <f t="shared" si="56"/>
        <v>22.433</v>
      </c>
      <c r="G642" s="122">
        <f t="shared" si="57"/>
        <v>6.8019883377183052E-2</v>
      </c>
      <c r="H642" s="128">
        <f t="shared" si="58"/>
        <v>23423.191000000003</v>
      </c>
      <c r="I642" s="122">
        <f t="shared" si="59"/>
        <v>-0.28981845322581479</v>
      </c>
      <c r="J642" s="128">
        <f t="shared" si="60"/>
        <v>106.38729814892125</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0.32502258064516132</v>
      </c>
      <c r="F643" s="128">
        <f t="shared" si="56"/>
        <v>100.75700000000001</v>
      </c>
      <c r="G643" s="122">
        <f t="shared" si="57"/>
        <v>0.344440849348643</v>
      </c>
      <c r="H643" s="128">
        <f t="shared" si="58"/>
        <v>118610.962</v>
      </c>
      <c r="I643" s="122">
        <f t="shared" si="59"/>
        <v>0.155326882692716</v>
      </c>
      <c r="J643" s="128">
        <f t="shared" si="60"/>
        <v>94.362379276382953</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2.7170967741935483E-2</v>
      </c>
      <c r="F644" s="128">
        <f t="shared" si="56"/>
        <v>8.423</v>
      </c>
      <c r="G644" s="122">
        <f t="shared" si="57"/>
        <v>3.0921291214375739E-2</v>
      </c>
      <c r="H644" s="128">
        <f t="shared" si="58"/>
        <v>10647.994000000001</v>
      </c>
      <c r="I644" s="122">
        <f t="shared" si="59"/>
        <v>0.21014096641967728</v>
      </c>
      <c r="J644" s="128">
        <f t="shared" si="60"/>
        <v>87.871387884679677</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0.37122258064516123</v>
      </c>
      <c r="F645" s="128">
        <f t="shared" si="56"/>
        <v>115.07899999999998</v>
      </c>
      <c r="G645" s="122">
        <f t="shared" si="57"/>
        <v>0.37632926489293123</v>
      </c>
      <c r="H645" s="128">
        <f t="shared" si="58"/>
        <v>129591.993</v>
      </c>
      <c r="I645" s="122">
        <f t="shared" si="59"/>
        <v>4.4040456933117623E-2</v>
      </c>
      <c r="J645" s="128">
        <f t="shared" si="60"/>
        <v>98.643027602643954</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0.18696129032258063</v>
      </c>
      <c r="F646" s="128">
        <f t="shared" si="56"/>
        <v>57.957999999999998</v>
      </c>
      <c r="G646" s="122">
        <f t="shared" si="57"/>
        <v>0.19701554196504795</v>
      </c>
      <c r="H646" s="128">
        <f t="shared" si="58"/>
        <v>67843.877999999982</v>
      </c>
      <c r="I646" s="122">
        <f t="shared" si="59"/>
        <v>0.23436967852423088</v>
      </c>
      <c r="J646" s="128">
        <f t="shared" si="60"/>
        <v>94.896721577300227</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5.4135483870967741E-2</v>
      </c>
      <c r="F647" s="128">
        <f t="shared" si="56"/>
        <v>16.782</v>
      </c>
      <c r="G647" s="122">
        <f t="shared" si="57"/>
        <v>5.1711184290767175E-2</v>
      </c>
      <c r="H647" s="128">
        <f t="shared" si="58"/>
        <v>17807.160000000003</v>
      </c>
      <c r="I647" s="122">
        <f t="shared" si="59"/>
        <v>-7.5173628520346591E-2</v>
      </c>
      <c r="J647" s="128">
        <f t="shared" si="60"/>
        <v>104.68815327564141</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0.45163548387096775</v>
      </c>
      <c r="F648" s="128">
        <f t="shared" si="56"/>
        <v>140.00700000000001</v>
      </c>
      <c r="G648" s="122">
        <f t="shared" si="57"/>
        <v>0.47670287607664114</v>
      </c>
      <c r="H648" s="128">
        <f t="shared" si="58"/>
        <v>164156.44899999999</v>
      </c>
      <c r="I648" s="122">
        <f t="shared" si="59"/>
        <v>-2.0025982549933079E-2</v>
      </c>
      <c r="J648" s="128">
        <f t="shared" si="60"/>
        <v>94.741505985450942</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0.3622129032258064</v>
      </c>
      <c r="F649" s="128">
        <f t="shared" ref="F649:F712" si="62">SUMPRODUCT($K$2:$AI$2,$K649:$AI649)</f>
        <v>112.28599999999999</v>
      </c>
      <c r="G649" s="122">
        <f t="shared" ref="G649:G712" si="63">SUMPRODUCT($K$3:$AI$3,$K649:$AI649)/$J$3</f>
        <v>0.362868195308371</v>
      </c>
      <c r="H649" s="128">
        <f t="shared" ref="H649:H712" si="64">SUMPRODUCT($K$3:$AI$3,$K649:$AI649)</f>
        <v>124956.56600000002</v>
      </c>
      <c r="I649" s="122">
        <f t="shared" ref="I649:I712" si="65">CORREL($K$4:$AI$4,$K649:$AI649)</f>
        <v>0.12774568315617038</v>
      </c>
      <c r="J649" s="128">
        <f t="shared" si="60"/>
        <v>99.819413194367243</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0.4238064516129032</v>
      </c>
      <c r="F650" s="128">
        <f t="shared" si="62"/>
        <v>131.38</v>
      </c>
      <c r="G650" s="122">
        <f t="shared" si="63"/>
        <v>0.42127719117894752</v>
      </c>
      <c r="H650" s="128">
        <f t="shared" si="64"/>
        <v>145070.171</v>
      </c>
      <c r="I650" s="122">
        <f t="shared" si="65"/>
        <v>0.21504676313756796</v>
      </c>
      <c r="J650" s="128">
        <f t="shared" ref="J650:J713" si="66">$E650/$G650*100</f>
        <v>100.60037915342095</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0.51716451612903236</v>
      </c>
      <c r="F651" s="128">
        <f t="shared" si="62"/>
        <v>160.32100000000003</v>
      </c>
      <c r="G651" s="122">
        <f t="shared" si="63"/>
        <v>0.51115419418163666</v>
      </c>
      <c r="H651" s="128">
        <f t="shared" si="64"/>
        <v>176020.03600000005</v>
      </c>
      <c r="I651" s="122">
        <f t="shared" si="65"/>
        <v>-8.6144813034028267E-2</v>
      </c>
      <c r="J651" s="128">
        <f t="shared" si="66"/>
        <v>101.17583344043931</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0.18278064516129031</v>
      </c>
      <c r="F652" s="128">
        <f t="shared" si="62"/>
        <v>56.661999999999992</v>
      </c>
      <c r="G652" s="122">
        <f t="shared" si="63"/>
        <v>0.17487472339832386</v>
      </c>
      <c r="H652" s="128">
        <f t="shared" si="64"/>
        <v>60219.51</v>
      </c>
      <c r="I652" s="122">
        <f t="shared" si="65"/>
        <v>-4.7750132387670854E-2</v>
      </c>
      <c r="J652" s="128">
        <f t="shared" si="66"/>
        <v>104.52090594302676</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0.56843548387096787</v>
      </c>
      <c r="F653" s="128">
        <f t="shared" si="62"/>
        <v>176.21500000000003</v>
      </c>
      <c r="G653" s="122">
        <f t="shared" si="63"/>
        <v>0.58007843581389129</v>
      </c>
      <c r="H653" s="128">
        <f t="shared" si="64"/>
        <v>199754.65</v>
      </c>
      <c r="I653" s="122">
        <f t="shared" si="65"/>
        <v>0.31140862752462262</v>
      </c>
      <c r="J653" s="128">
        <f t="shared" si="66"/>
        <v>97.992865925693735</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4.6670967741935486E-2</v>
      </c>
      <c r="F654" s="128">
        <f t="shared" si="62"/>
        <v>14.468</v>
      </c>
      <c r="G654" s="122">
        <f t="shared" si="63"/>
        <v>4.3213400008131071E-2</v>
      </c>
      <c r="H654" s="128">
        <f t="shared" si="64"/>
        <v>14880.88</v>
      </c>
      <c r="I654" s="122">
        <f t="shared" si="65"/>
        <v>-0.23948498323995146</v>
      </c>
      <c r="J654" s="128">
        <f t="shared" si="66"/>
        <v>108.00114717461213</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0.10986129032258066</v>
      </c>
      <c r="F655" s="128">
        <f t="shared" si="62"/>
        <v>34.057000000000002</v>
      </c>
      <c r="G655" s="122">
        <f t="shared" si="63"/>
        <v>0.10324389733939679</v>
      </c>
      <c r="H655" s="128">
        <f t="shared" si="64"/>
        <v>35552.862000000001</v>
      </c>
      <c r="I655" s="122">
        <f t="shared" si="65"/>
        <v>-6.4348938497437086E-2</v>
      </c>
      <c r="J655" s="128">
        <f t="shared" si="66"/>
        <v>106.40947615666843</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1.0703225806451612E-2</v>
      </c>
      <c r="F656" s="128">
        <f t="shared" si="62"/>
        <v>3.3180000000000001</v>
      </c>
      <c r="G656" s="122">
        <f t="shared" si="63"/>
        <v>1.116989005627864E-2</v>
      </c>
      <c r="H656" s="128">
        <f t="shared" si="64"/>
        <v>3846.4409999999998</v>
      </c>
      <c r="I656" s="122">
        <f t="shared" si="65"/>
        <v>1.1872748246661522E-2</v>
      </c>
      <c r="J656" s="128">
        <f t="shared" si="66"/>
        <v>95.822123158994614</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1.8874193548387097E-2</v>
      </c>
      <c r="F657" s="128">
        <f t="shared" si="62"/>
        <v>5.851</v>
      </c>
      <c r="G657" s="122">
        <f t="shared" si="63"/>
        <v>1.8625680251366312E-2</v>
      </c>
      <c r="H657" s="128">
        <f t="shared" si="64"/>
        <v>6413.902000000001</v>
      </c>
      <c r="I657" s="122">
        <f t="shared" si="65"/>
        <v>-5.2805893088016732E-2</v>
      </c>
      <c r="J657" s="128">
        <f t="shared" si="66"/>
        <v>101.3342508497243</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0.35733870967741937</v>
      </c>
      <c r="F658" s="128">
        <f t="shared" si="62"/>
        <v>110.77500000000001</v>
      </c>
      <c r="G658" s="122">
        <f t="shared" si="63"/>
        <v>0.3605021024631343</v>
      </c>
      <c r="H658" s="128">
        <f t="shared" si="64"/>
        <v>124141.783</v>
      </c>
      <c r="I658" s="122">
        <f t="shared" si="65"/>
        <v>0.21088986897938167</v>
      </c>
      <c r="J658" s="128">
        <f t="shared" si="66"/>
        <v>99.12250365140703</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0.22672903225806451</v>
      </c>
      <c r="F659" s="128">
        <f t="shared" si="62"/>
        <v>70.286000000000001</v>
      </c>
      <c r="G659" s="122">
        <f t="shared" si="63"/>
        <v>0.22225113689822798</v>
      </c>
      <c r="H659" s="128">
        <f t="shared" si="64"/>
        <v>76533.956999999995</v>
      </c>
      <c r="I659" s="122">
        <f t="shared" si="65"/>
        <v>6.6332854017011514E-2</v>
      </c>
      <c r="J659" s="128">
        <f t="shared" si="66"/>
        <v>102.01479075532785</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7.2700000000000015E-2</v>
      </c>
      <c r="F660" s="128">
        <f t="shared" si="62"/>
        <v>22.537000000000003</v>
      </c>
      <c r="G660" s="122">
        <f t="shared" si="63"/>
        <v>7.474026449218546E-2</v>
      </c>
      <c r="H660" s="128">
        <f t="shared" si="64"/>
        <v>25737.407999999999</v>
      </c>
      <c r="I660" s="122">
        <f t="shared" si="65"/>
        <v>8.1178353561835268E-2</v>
      </c>
      <c r="J660" s="128">
        <f t="shared" si="66"/>
        <v>97.270193641877242</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0.22111612903225805</v>
      </c>
      <c r="F661" s="128">
        <f t="shared" si="62"/>
        <v>68.545999999999992</v>
      </c>
      <c r="G661" s="122">
        <f t="shared" si="63"/>
        <v>0.22761341975502242</v>
      </c>
      <c r="H661" s="128">
        <f t="shared" si="64"/>
        <v>78380.502000000008</v>
      </c>
      <c r="I661" s="122">
        <f t="shared" si="65"/>
        <v>0.23096231487393212</v>
      </c>
      <c r="J661" s="128">
        <f t="shared" si="66"/>
        <v>97.145471154663326</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2.8370967741935489E-2</v>
      </c>
      <c r="F662" s="128">
        <f t="shared" si="62"/>
        <v>8.7950000000000017</v>
      </c>
      <c r="G662" s="122">
        <f t="shared" si="63"/>
        <v>3.0729604074829105E-2</v>
      </c>
      <c r="H662" s="128">
        <f t="shared" si="64"/>
        <v>10581.985000000001</v>
      </c>
      <c r="I662" s="122">
        <f t="shared" si="65"/>
        <v>0.28759332605530097</v>
      </c>
      <c r="J662" s="128">
        <f t="shared" si="66"/>
        <v>92.324546951043871</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0.19712580645161287</v>
      </c>
      <c r="F663" s="128">
        <f t="shared" si="62"/>
        <v>61.108999999999995</v>
      </c>
      <c r="G663" s="122">
        <f t="shared" si="63"/>
        <v>0.20155373767997256</v>
      </c>
      <c r="H663" s="128">
        <f t="shared" si="64"/>
        <v>69406.641999999993</v>
      </c>
      <c r="I663" s="122">
        <f t="shared" si="65"/>
        <v>0.26118769596418384</v>
      </c>
      <c r="J663" s="128">
        <f t="shared" si="66"/>
        <v>97.803101406439623</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0.14025806451612902</v>
      </c>
      <c r="F664" s="128">
        <f t="shared" si="62"/>
        <v>43.48</v>
      </c>
      <c r="G664" s="122">
        <f t="shared" si="63"/>
        <v>0.14710246023034168</v>
      </c>
      <c r="H664" s="128">
        <f t="shared" si="64"/>
        <v>50655.909</v>
      </c>
      <c r="I664" s="122">
        <f t="shared" si="65"/>
        <v>0.34779876707799551</v>
      </c>
      <c r="J664" s="128">
        <f t="shared" si="66"/>
        <v>95.347191540171863</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0.14727096774193546</v>
      </c>
      <c r="F665" s="128">
        <f t="shared" si="62"/>
        <v>45.653999999999989</v>
      </c>
      <c r="G665" s="122">
        <f t="shared" si="63"/>
        <v>0.14447637632928526</v>
      </c>
      <c r="H665" s="128">
        <f t="shared" si="64"/>
        <v>49751.596000000012</v>
      </c>
      <c r="I665" s="122">
        <f t="shared" si="65"/>
        <v>-0.33912515115302522</v>
      </c>
      <c r="J665" s="128">
        <f t="shared" si="66"/>
        <v>101.93428952445545</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0.45545806451612908</v>
      </c>
      <c r="F666" s="128">
        <f t="shared" si="62"/>
        <v>141.19200000000001</v>
      </c>
      <c r="G666" s="122">
        <f t="shared" si="63"/>
        <v>0.46453834672056404</v>
      </c>
      <c r="H666" s="128">
        <f t="shared" si="64"/>
        <v>159967.49599999998</v>
      </c>
      <c r="I666" s="122">
        <f t="shared" si="65"/>
        <v>1.583281240780875E-2</v>
      </c>
      <c r="J666" s="128">
        <f t="shared" si="66"/>
        <v>98.045310517734919</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0.3281</v>
      </c>
      <c r="F667" s="128">
        <f t="shared" si="62"/>
        <v>101.711</v>
      </c>
      <c r="G667" s="122">
        <f t="shared" si="63"/>
        <v>0.3262824531446924</v>
      </c>
      <c r="H667" s="128">
        <f t="shared" si="64"/>
        <v>112357.97299999998</v>
      </c>
      <c r="I667" s="122">
        <f t="shared" si="65"/>
        <v>0.15399734584255334</v>
      </c>
      <c r="J667" s="128">
        <f t="shared" si="66"/>
        <v>100.55704707310804</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0.52056129032258069</v>
      </c>
      <c r="F668" s="128">
        <f t="shared" si="62"/>
        <v>161.37400000000002</v>
      </c>
      <c r="G668" s="122">
        <f t="shared" si="63"/>
        <v>0.5211222797205235</v>
      </c>
      <c r="H668" s="128">
        <f t="shared" si="64"/>
        <v>179452.62600000002</v>
      </c>
      <c r="I668" s="122">
        <f t="shared" si="65"/>
        <v>0.17096588231262907</v>
      </c>
      <c r="J668" s="128">
        <f t="shared" si="66"/>
        <v>99.892349757480403</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0.12101290322580646</v>
      </c>
      <c r="F669" s="128">
        <f t="shared" si="62"/>
        <v>37.514000000000003</v>
      </c>
      <c r="G669" s="122">
        <f t="shared" si="63"/>
        <v>0.11974645862735873</v>
      </c>
      <c r="H669" s="128">
        <f t="shared" si="64"/>
        <v>41235.650999999998</v>
      </c>
      <c r="I669" s="122">
        <f t="shared" si="65"/>
        <v>-8.9337529621331013E-2</v>
      </c>
      <c r="J669" s="128">
        <f t="shared" si="66"/>
        <v>101.05760505401567</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9.7029032258064515E-2</v>
      </c>
      <c r="F670" s="128">
        <f t="shared" si="62"/>
        <v>30.079000000000001</v>
      </c>
      <c r="G670" s="122">
        <f t="shared" si="63"/>
        <v>9.0213469703041602E-2</v>
      </c>
      <c r="H670" s="128">
        <f t="shared" si="64"/>
        <v>31065.73</v>
      </c>
      <c r="I670" s="122">
        <f t="shared" si="65"/>
        <v>-0.26716495153622627</v>
      </c>
      <c r="J670" s="128">
        <f t="shared" si="66"/>
        <v>107.55492785884182</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0.23869354838709675</v>
      </c>
      <c r="F671" s="128">
        <f t="shared" si="62"/>
        <v>73.99499999999999</v>
      </c>
      <c r="G671" s="122">
        <f t="shared" si="63"/>
        <v>0.23795315340430598</v>
      </c>
      <c r="H671" s="128">
        <f t="shared" si="64"/>
        <v>81941.072</v>
      </c>
      <c r="I671" s="122">
        <f t="shared" si="65"/>
        <v>4.4408917373653121E-2</v>
      </c>
      <c r="J671" s="128">
        <f t="shared" si="66"/>
        <v>100.31115157424821</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0.17761290322580645</v>
      </c>
      <c r="F672" s="128">
        <f t="shared" si="62"/>
        <v>55.06</v>
      </c>
      <c r="G672" s="122">
        <f t="shared" si="63"/>
        <v>0.1668264800004646</v>
      </c>
      <c r="H672" s="128">
        <f t="shared" si="64"/>
        <v>57448.032999999989</v>
      </c>
      <c r="I672" s="122">
        <f t="shared" si="65"/>
        <v>-0.15735217210780042</v>
      </c>
      <c r="J672" s="128">
        <f t="shared" si="66"/>
        <v>106.46565414873695</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0.42317419354838698</v>
      </c>
      <c r="F673" s="128">
        <f t="shared" si="62"/>
        <v>131.18399999999997</v>
      </c>
      <c r="G673" s="122">
        <f t="shared" si="63"/>
        <v>0.42451987756927384</v>
      </c>
      <c r="H673" s="128">
        <f t="shared" si="64"/>
        <v>146186.81599999999</v>
      </c>
      <c r="I673" s="122">
        <f t="shared" si="65"/>
        <v>-0.24195223235614516</v>
      </c>
      <c r="J673" s="128">
        <f t="shared" si="66"/>
        <v>99.683010362531903</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0.30046774193548392</v>
      </c>
      <c r="F674" s="128">
        <f t="shared" si="62"/>
        <v>93.14500000000001</v>
      </c>
      <c r="G674" s="122">
        <f t="shared" si="63"/>
        <v>0.29969067946729855</v>
      </c>
      <c r="H674" s="128">
        <f t="shared" si="64"/>
        <v>103200.88299999999</v>
      </c>
      <c r="I674" s="122">
        <f t="shared" si="65"/>
        <v>-0.10200484043708787</v>
      </c>
      <c r="J674" s="128">
        <f t="shared" si="66"/>
        <v>100.25928816657448</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0.49707741935483879</v>
      </c>
      <c r="F675" s="128">
        <f t="shared" si="62"/>
        <v>154.09400000000002</v>
      </c>
      <c r="G675" s="122">
        <f t="shared" si="63"/>
        <v>0.49694785949506043</v>
      </c>
      <c r="H675" s="128">
        <f t="shared" si="64"/>
        <v>171127.97100000002</v>
      </c>
      <c r="I675" s="122">
        <f t="shared" si="65"/>
        <v>-0.11450696509423998</v>
      </c>
      <c r="J675" s="128">
        <f t="shared" si="66"/>
        <v>100.02607111738241</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8.883225806451614E-2</v>
      </c>
      <c r="F676" s="128">
        <f t="shared" si="62"/>
        <v>27.538000000000004</v>
      </c>
      <c r="G676" s="122">
        <f t="shared" si="63"/>
        <v>8.8270308806532749E-2</v>
      </c>
      <c r="H676" s="128">
        <f t="shared" si="64"/>
        <v>30396.587000000003</v>
      </c>
      <c r="I676" s="122">
        <f t="shared" si="65"/>
        <v>-0.10678099967518268</v>
      </c>
      <c r="J676" s="128">
        <f t="shared" si="66"/>
        <v>100.63662319253356</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0.10769032258064513</v>
      </c>
      <c r="F677" s="128">
        <f t="shared" si="62"/>
        <v>33.383999999999993</v>
      </c>
      <c r="G677" s="122">
        <f t="shared" si="63"/>
        <v>0.10484807090295564</v>
      </c>
      <c r="H677" s="128">
        <f t="shared" si="64"/>
        <v>36105.271999999997</v>
      </c>
      <c r="I677" s="122">
        <f t="shared" si="65"/>
        <v>-0.36846674230792131</v>
      </c>
      <c r="J677" s="128">
        <f t="shared" si="66"/>
        <v>102.71082877654487</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0.31047741935483875</v>
      </c>
      <c r="F678" s="128">
        <f t="shared" si="62"/>
        <v>96.248000000000019</v>
      </c>
      <c r="G678" s="122">
        <f t="shared" si="63"/>
        <v>0.30810866017342414</v>
      </c>
      <c r="H678" s="128">
        <f t="shared" si="64"/>
        <v>106099.68199999999</v>
      </c>
      <c r="I678" s="122">
        <f t="shared" si="65"/>
        <v>0.16025360900990943</v>
      </c>
      <c r="J678" s="128">
        <f t="shared" si="66"/>
        <v>100.76880642695383</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0.14406129032258061</v>
      </c>
      <c r="F679" s="128">
        <f t="shared" si="62"/>
        <v>44.658999999999985</v>
      </c>
      <c r="G679" s="122">
        <f t="shared" si="63"/>
        <v>0.13878995986734738</v>
      </c>
      <c r="H679" s="128">
        <f t="shared" si="64"/>
        <v>47793.433000000005</v>
      </c>
      <c r="I679" s="122">
        <f t="shared" si="65"/>
        <v>-0.1569318438075169</v>
      </c>
      <c r="J679" s="128">
        <f t="shared" si="66"/>
        <v>103.79806324626901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0.23080000000000006</v>
      </c>
      <c r="F680" s="128">
        <f t="shared" si="62"/>
        <v>71.548000000000016</v>
      </c>
      <c r="G680" s="122">
        <f t="shared" si="63"/>
        <v>0.23123159618768843</v>
      </c>
      <c r="H680" s="128">
        <f t="shared" si="64"/>
        <v>79626.450000000012</v>
      </c>
      <c r="I680" s="122">
        <f t="shared" si="65"/>
        <v>-0.25059673008224664</v>
      </c>
      <c r="J680" s="128">
        <f t="shared" si="66"/>
        <v>99.813348956282752</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0.24623870967741937</v>
      </c>
      <c r="F681" s="128">
        <f t="shared" si="62"/>
        <v>76.334000000000003</v>
      </c>
      <c r="G681" s="122">
        <f t="shared" si="63"/>
        <v>0.2437573745927204</v>
      </c>
      <c r="H681" s="128">
        <f t="shared" si="64"/>
        <v>83939.802000000011</v>
      </c>
      <c r="I681" s="122">
        <f t="shared" si="65"/>
        <v>0.13845406710025962</v>
      </c>
      <c r="J681" s="128">
        <f t="shared" si="66"/>
        <v>101.01795282659442</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0.48774516129032258</v>
      </c>
      <c r="F682" s="128">
        <f t="shared" si="62"/>
        <v>151.20099999999999</v>
      </c>
      <c r="G682" s="122">
        <f t="shared" si="63"/>
        <v>0.4896248729519862</v>
      </c>
      <c r="H682" s="128">
        <f t="shared" si="64"/>
        <v>168606.24200000006</v>
      </c>
      <c r="I682" s="122">
        <f t="shared" si="65"/>
        <v>-0.25520600142056177</v>
      </c>
      <c r="J682" s="128">
        <f t="shared" si="66"/>
        <v>99.616091468080313</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0.14847096774193549</v>
      </c>
      <c r="F683" s="128">
        <f t="shared" si="62"/>
        <v>46.026000000000003</v>
      </c>
      <c r="G683" s="122">
        <f t="shared" si="63"/>
        <v>0.15259199437794388</v>
      </c>
      <c r="H683" s="128">
        <f t="shared" si="64"/>
        <v>52546.273999999998</v>
      </c>
      <c r="I683" s="122">
        <f t="shared" si="65"/>
        <v>-0.48674935047740836</v>
      </c>
      <c r="J683" s="128">
        <f t="shared" si="66"/>
        <v>97.299316616963978</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9.9567741935483886E-2</v>
      </c>
      <c r="F684" s="128">
        <f t="shared" si="62"/>
        <v>30.866000000000003</v>
      </c>
      <c r="G684" s="122">
        <f t="shared" si="63"/>
        <v>0.10023453789370364</v>
      </c>
      <c r="H684" s="128">
        <f t="shared" si="64"/>
        <v>34516.564999999995</v>
      </c>
      <c r="I684" s="122">
        <f t="shared" si="65"/>
        <v>-0.23200140083955387</v>
      </c>
      <c r="J684" s="128">
        <f t="shared" si="66"/>
        <v>99.334764271645696</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0.30647741935483869</v>
      </c>
      <c r="F685" s="128">
        <f t="shared" si="62"/>
        <v>95.007999999999996</v>
      </c>
      <c r="G685" s="122">
        <f t="shared" si="63"/>
        <v>0.3094652309515098</v>
      </c>
      <c r="H685" s="128">
        <f t="shared" si="64"/>
        <v>106566.82800000001</v>
      </c>
      <c r="I685" s="122">
        <f t="shared" si="65"/>
        <v>0.27077352374574759</v>
      </c>
      <c r="J685" s="128">
        <f t="shared" si="66"/>
        <v>99.034524302622145</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0.13250645161290323</v>
      </c>
      <c r="F686" s="128">
        <f t="shared" si="62"/>
        <v>41.076999999999998</v>
      </c>
      <c r="G686" s="122">
        <f t="shared" si="63"/>
        <v>0.12876834282926489</v>
      </c>
      <c r="H686" s="128">
        <f t="shared" si="64"/>
        <v>44342.409</v>
      </c>
      <c r="I686" s="122">
        <f t="shared" si="65"/>
        <v>-0.29827258519648836</v>
      </c>
      <c r="J686" s="128">
        <f t="shared" si="66"/>
        <v>102.90297188074769</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0.21953548387096775</v>
      </c>
      <c r="F687" s="128">
        <f t="shared" si="62"/>
        <v>68.055999999999997</v>
      </c>
      <c r="G687" s="122">
        <f t="shared" si="63"/>
        <v>0.21698081647587686</v>
      </c>
      <c r="H687" s="128">
        <f t="shared" si="64"/>
        <v>74719.08</v>
      </c>
      <c r="I687" s="122">
        <f t="shared" si="65"/>
        <v>-0.25788347510369342</v>
      </c>
      <c r="J687" s="128">
        <f t="shared" si="66"/>
        <v>101.17737016413841</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0.17583870967741941</v>
      </c>
      <c r="F688" s="128">
        <f t="shared" si="62"/>
        <v>54.510000000000019</v>
      </c>
      <c r="G688" s="122">
        <f t="shared" si="63"/>
        <v>0.1764788475946544</v>
      </c>
      <c r="H688" s="128">
        <f t="shared" si="64"/>
        <v>60771.903000000006</v>
      </c>
      <c r="I688" s="122">
        <f t="shared" si="65"/>
        <v>-0.30331405454249327</v>
      </c>
      <c r="J688" s="128">
        <f t="shared" si="66"/>
        <v>99.637272156997938</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0.66592903225806455</v>
      </c>
      <c r="F689" s="128">
        <f t="shared" si="62"/>
        <v>206.43800000000002</v>
      </c>
      <c r="G689" s="122">
        <f t="shared" si="63"/>
        <v>0.67503632556815862</v>
      </c>
      <c r="H689" s="128">
        <f t="shared" si="64"/>
        <v>232454.15899999999</v>
      </c>
      <c r="I689" s="122">
        <f t="shared" si="65"/>
        <v>0.11374291053626977</v>
      </c>
      <c r="J689" s="128">
        <f t="shared" si="66"/>
        <v>98.65084396718521</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8.7800000000000017E-2</v>
      </c>
      <c r="F690" s="128">
        <f t="shared" si="62"/>
        <v>27.218000000000004</v>
      </c>
      <c r="G690" s="122">
        <f t="shared" si="63"/>
        <v>8.4239198740845303E-2</v>
      </c>
      <c r="H690" s="128">
        <f t="shared" si="64"/>
        <v>29008.442000000006</v>
      </c>
      <c r="I690" s="122">
        <f t="shared" si="65"/>
        <v>-0.24745164512996301</v>
      </c>
      <c r="J690" s="128">
        <f t="shared" si="66"/>
        <v>104.22701226077567</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6.7480645161290306E-2</v>
      </c>
      <c r="F691" s="128">
        <f t="shared" si="62"/>
        <v>20.918999999999997</v>
      </c>
      <c r="G691" s="122">
        <f t="shared" si="63"/>
        <v>6.3149452023765984E-2</v>
      </c>
      <c r="H691" s="128">
        <f t="shared" si="64"/>
        <v>21746.019000000008</v>
      </c>
      <c r="I691" s="122">
        <f t="shared" si="65"/>
        <v>-0.2663806458662501</v>
      </c>
      <c r="J691" s="128">
        <f t="shared" si="66"/>
        <v>106.85863930520615</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0.37879032258064521</v>
      </c>
      <c r="F692" s="128">
        <f t="shared" si="62"/>
        <v>117.42500000000001</v>
      </c>
      <c r="G692" s="122">
        <f t="shared" si="63"/>
        <v>0.38446753088355723</v>
      </c>
      <c r="H692" s="128">
        <f t="shared" si="64"/>
        <v>132394.47</v>
      </c>
      <c r="I692" s="122">
        <f t="shared" si="65"/>
        <v>7.2642124001541283E-2</v>
      </c>
      <c r="J692" s="128">
        <f t="shared" si="66"/>
        <v>98.523358191037602</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0.12602258064516128</v>
      </c>
      <c r="F693" s="128">
        <f t="shared" si="62"/>
        <v>39.067</v>
      </c>
      <c r="G693" s="122">
        <f t="shared" si="63"/>
        <v>0.12276038308969156</v>
      </c>
      <c r="H693" s="128">
        <f t="shared" si="64"/>
        <v>42273.520000000004</v>
      </c>
      <c r="I693" s="122">
        <f t="shared" si="65"/>
        <v>-0.18410885596507376</v>
      </c>
      <c r="J693" s="128">
        <f t="shared" si="66"/>
        <v>102.65736997015257</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0.38681612903225815</v>
      </c>
      <c r="F694" s="128">
        <f t="shared" si="62"/>
        <v>119.91300000000003</v>
      </c>
      <c r="G694" s="122">
        <f t="shared" si="63"/>
        <v>0.39870904407622304</v>
      </c>
      <c r="H694" s="128">
        <f t="shared" si="64"/>
        <v>137298.649</v>
      </c>
      <c r="I694" s="122">
        <f t="shared" si="65"/>
        <v>-0.28668858238212713</v>
      </c>
      <c r="J694" s="128">
        <f t="shared" si="66"/>
        <v>97.017144401246327</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0.31278064516129039</v>
      </c>
      <c r="F695" s="128">
        <f t="shared" si="62"/>
        <v>96.962000000000018</v>
      </c>
      <c r="G695" s="122">
        <f t="shared" si="63"/>
        <v>0.31337709592923646</v>
      </c>
      <c r="H695" s="128">
        <f t="shared" si="64"/>
        <v>107913.91</v>
      </c>
      <c r="I695" s="122">
        <f t="shared" si="65"/>
        <v>-0.15223768358988957</v>
      </c>
      <c r="J695" s="128">
        <f t="shared" si="66"/>
        <v>99.809669954922057</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0.32885483870967747</v>
      </c>
      <c r="F696" s="128">
        <f t="shared" si="62"/>
        <v>101.94500000000001</v>
      </c>
      <c r="G696" s="122">
        <f t="shared" si="63"/>
        <v>0.33114991084859363</v>
      </c>
      <c r="H696" s="128">
        <f t="shared" si="64"/>
        <v>114034.12100000001</v>
      </c>
      <c r="I696" s="122">
        <f t="shared" si="65"/>
        <v>-0.14109760520374537</v>
      </c>
      <c r="J696" s="128">
        <f t="shared" si="66"/>
        <v>99.306938620930055</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0.12376774193548386</v>
      </c>
      <c r="F697" s="128">
        <f t="shared" si="62"/>
        <v>38.367999999999995</v>
      </c>
      <c r="G697" s="122">
        <f t="shared" si="63"/>
        <v>0.12527643034284089</v>
      </c>
      <c r="H697" s="128">
        <f t="shared" si="64"/>
        <v>43139.941000000006</v>
      </c>
      <c r="I697" s="122">
        <f t="shared" si="65"/>
        <v>-0.34935957276504137</v>
      </c>
      <c r="J697" s="128">
        <f t="shared" si="66"/>
        <v>98.795712486995171</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8.8522580645161289E-2</v>
      </c>
      <c r="F698" s="128">
        <f t="shared" si="62"/>
        <v>27.442</v>
      </c>
      <c r="G698" s="122">
        <f t="shared" si="63"/>
        <v>8.9382799296081422E-2</v>
      </c>
      <c r="H698" s="128">
        <f t="shared" si="64"/>
        <v>30779.682000000004</v>
      </c>
      <c r="I698" s="122">
        <f t="shared" si="65"/>
        <v>-0.29498743017923684</v>
      </c>
      <c r="J698" s="128">
        <f t="shared" si="66"/>
        <v>99.037601576931323</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0.22127419354838709</v>
      </c>
      <c r="F699" s="128">
        <f t="shared" si="62"/>
        <v>68.594999999999999</v>
      </c>
      <c r="G699" s="122">
        <f t="shared" si="63"/>
        <v>0.22186827661909983</v>
      </c>
      <c r="H699" s="128">
        <f t="shared" si="64"/>
        <v>76402.11599999998</v>
      </c>
      <c r="I699" s="122">
        <f t="shared" si="65"/>
        <v>5.7894772381912804E-2</v>
      </c>
      <c r="J699" s="128">
        <f t="shared" si="66"/>
        <v>99.73223613588857</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0.17113225806451612</v>
      </c>
      <c r="F700" s="128">
        <f t="shared" si="62"/>
        <v>53.051000000000002</v>
      </c>
      <c r="G700" s="122">
        <f t="shared" si="63"/>
        <v>0.16510659255774518</v>
      </c>
      <c r="H700" s="128">
        <f t="shared" si="64"/>
        <v>56855.776000000013</v>
      </c>
      <c r="I700" s="122">
        <f t="shared" si="65"/>
        <v>0.16974332868693251</v>
      </c>
      <c r="J700" s="128">
        <f t="shared" si="66"/>
        <v>103.64956081609127</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0.36982258064516133</v>
      </c>
      <c r="F701" s="128">
        <f t="shared" si="62"/>
        <v>114.64500000000001</v>
      </c>
      <c r="G701" s="122">
        <f t="shared" si="63"/>
        <v>0.38221396337532448</v>
      </c>
      <c r="H701" s="128">
        <f t="shared" si="64"/>
        <v>131618.43599999999</v>
      </c>
      <c r="I701" s="122">
        <f t="shared" si="65"/>
        <v>-0.29241275198842098</v>
      </c>
      <c r="J701" s="128">
        <f t="shared" si="66"/>
        <v>96.757998420378186</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0.27751290322580646</v>
      </c>
      <c r="F702" s="128">
        <f t="shared" si="62"/>
        <v>86.028999999999996</v>
      </c>
      <c r="G702" s="122">
        <f t="shared" si="63"/>
        <v>0.27676442829845682</v>
      </c>
      <c r="H702" s="128">
        <f t="shared" si="64"/>
        <v>95306.044999999998</v>
      </c>
      <c r="I702" s="122">
        <f t="shared" si="65"/>
        <v>0.13196111674693625</v>
      </c>
      <c r="J702" s="128">
        <f t="shared" si="66"/>
        <v>100.27043754573204</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0.40174838709677424</v>
      </c>
      <c r="F703" s="128">
        <f t="shared" si="62"/>
        <v>124.54200000000002</v>
      </c>
      <c r="G703" s="122">
        <f t="shared" si="63"/>
        <v>0.4029699411658797</v>
      </c>
      <c r="H703" s="128">
        <f t="shared" si="64"/>
        <v>138765.92300000001</v>
      </c>
      <c r="I703" s="122">
        <f t="shared" si="65"/>
        <v>-0.27406503831491813</v>
      </c>
      <c r="J703" s="128">
        <f t="shared" si="66"/>
        <v>99.696862236033979</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0.11814193548387095</v>
      </c>
      <c r="F704" s="128">
        <f t="shared" si="62"/>
        <v>36.623999999999995</v>
      </c>
      <c r="G704" s="122">
        <f t="shared" si="63"/>
        <v>0.11949797594364003</v>
      </c>
      <c r="H704" s="128">
        <f t="shared" si="64"/>
        <v>41150.083999999995</v>
      </c>
      <c r="I704" s="122">
        <f t="shared" si="65"/>
        <v>-0.39373070078308792</v>
      </c>
      <c r="J704" s="128">
        <f t="shared" si="66"/>
        <v>98.865218888386323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0.10443870967741935</v>
      </c>
      <c r="F705" s="128">
        <f t="shared" si="62"/>
        <v>32.375999999999998</v>
      </c>
      <c r="G705" s="122">
        <f t="shared" si="63"/>
        <v>0.1051040312697832</v>
      </c>
      <c r="H705" s="128">
        <f t="shared" si="64"/>
        <v>36193.414000000004</v>
      </c>
      <c r="I705" s="122">
        <f t="shared" si="65"/>
        <v>-0.50729984978690512</v>
      </c>
      <c r="J705" s="128">
        <f t="shared" si="66"/>
        <v>99.366987560490344</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0.26717419354838712</v>
      </c>
      <c r="F706" s="128">
        <f t="shared" si="62"/>
        <v>82.823999999999998</v>
      </c>
      <c r="G706" s="122">
        <f t="shared" si="63"/>
        <v>0.26789842837976757</v>
      </c>
      <c r="H706" s="128">
        <f t="shared" si="64"/>
        <v>92252.967000000004</v>
      </c>
      <c r="I706" s="122">
        <f t="shared" si="65"/>
        <v>0.29740698281840494</v>
      </c>
      <c r="J706" s="128">
        <f t="shared" si="66"/>
        <v>99.729660664394132</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0.14300645161290321</v>
      </c>
      <c r="F707" s="128">
        <f t="shared" si="62"/>
        <v>44.331999999999994</v>
      </c>
      <c r="G707" s="122">
        <f t="shared" si="63"/>
        <v>0.13624762892106471</v>
      </c>
      <c r="H707" s="128">
        <f t="shared" si="64"/>
        <v>46917.961000000003</v>
      </c>
      <c r="I707" s="122">
        <f t="shared" si="65"/>
        <v>-0.23863851632118077</v>
      </c>
      <c r="J707" s="128">
        <f t="shared" si="66"/>
        <v>104.9606901385082</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0.25565161290322586</v>
      </c>
      <c r="F708" s="128">
        <f t="shared" si="62"/>
        <v>79.25200000000001</v>
      </c>
      <c r="G708" s="122">
        <f t="shared" si="63"/>
        <v>0.25901523704981438</v>
      </c>
      <c r="H708" s="128">
        <f t="shared" si="64"/>
        <v>89193.968999999983</v>
      </c>
      <c r="I708" s="122">
        <f t="shared" si="65"/>
        <v>-0.34983471314606301</v>
      </c>
      <c r="J708" s="128">
        <f t="shared" si="66"/>
        <v>98.701379816531158</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0.32800000000000001</v>
      </c>
      <c r="F709" s="128">
        <f t="shared" si="62"/>
        <v>101.68</v>
      </c>
      <c r="G709" s="122">
        <f t="shared" si="63"/>
        <v>0.32799999999999996</v>
      </c>
      <c r="H709" s="128">
        <f t="shared" si="64"/>
        <v>112949.42399999998</v>
      </c>
      <c r="I709" s="122">
        <f t="shared" si="65"/>
        <v>0.21075272924906768</v>
      </c>
      <c r="J709" s="128">
        <f t="shared" si="66"/>
        <v>100.00000000000003</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0.26248064516129033</v>
      </c>
      <c r="F710" s="128">
        <f t="shared" si="62"/>
        <v>81.369</v>
      </c>
      <c r="G710" s="122">
        <f t="shared" si="63"/>
        <v>0.26271369621150081</v>
      </c>
      <c r="H710" s="128">
        <f t="shared" si="64"/>
        <v>90467.562999999995</v>
      </c>
      <c r="I710" s="122">
        <f t="shared" si="65"/>
        <v>-0.3134828003155849</v>
      </c>
      <c r="J710" s="128">
        <f t="shared" si="66"/>
        <v>99.911290863943819</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0.18160645161290323</v>
      </c>
      <c r="F711" s="128">
        <f t="shared" si="62"/>
        <v>56.298000000000002</v>
      </c>
      <c r="G711" s="122">
        <f t="shared" si="63"/>
        <v>0.17909578403870388</v>
      </c>
      <c r="H711" s="128">
        <f t="shared" si="64"/>
        <v>61673.065999999992</v>
      </c>
      <c r="I711" s="122">
        <f t="shared" si="65"/>
        <v>-0.12535195514610242</v>
      </c>
      <c r="J711" s="128">
        <f t="shared" si="66"/>
        <v>101.40185744051729</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0.13733870967741937</v>
      </c>
      <c r="F712" s="128">
        <f t="shared" si="62"/>
        <v>42.575000000000003</v>
      </c>
      <c r="G712" s="122">
        <f t="shared" si="63"/>
        <v>0.13890601350919685</v>
      </c>
      <c r="H712" s="128">
        <f t="shared" si="64"/>
        <v>47833.397000000012</v>
      </c>
      <c r="I712" s="122">
        <f t="shared" si="65"/>
        <v>-0.26867535640660245</v>
      </c>
      <c r="J712" s="128">
        <f t="shared" si="66"/>
        <v>98.871680359847275</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0.26284838709677416</v>
      </c>
      <c r="F713" s="128">
        <f t="shared" ref="F713:F776" si="68">SUMPRODUCT($K$2:$AI$2,$K713:$AI713)</f>
        <v>81.48299999999999</v>
      </c>
      <c r="G713" s="122">
        <f t="shared" ref="G713:G776" si="69">SUMPRODUCT($K$3:$AI$3,$K713:$AI713)/$J$3</f>
        <v>0.26167490518588216</v>
      </c>
      <c r="H713" s="128">
        <f t="shared" ref="H713:H776" si="70">SUMPRODUCT($K$3:$AI$3,$K713:$AI713)</f>
        <v>90109.847000000009</v>
      </c>
      <c r="I713" s="122">
        <f t="shared" ref="I713:I776" si="71">CORREL($K$4:$AI$4,$K713:$AI713)</f>
        <v>0.27265041833604697</v>
      </c>
      <c r="J713" s="128">
        <f t="shared" si="66"/>
        <v>100.44845030518246</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0.1380064516129032</v>
      </c>
      <c r="F714" s="128">
        <f t="shared" si="68"/>
        <v>42.781999999999989</v>
      </c>
      <c r="G714" s="122">
        <f t="shared" si="69"/>
        <v>0.13033759343473947</v>
      </c>
      <c r="H714" s="128">
        <f t="shared" si="70"/>
        <v>44882.793000000012</v>
      </c>
      <c r="I714" s="122">
        <f t="shared" si="71"/>
        <v>-0.297604562838786</v>
      </c>
      <c r="J714" s="128">
        <f t="shared" ref="J714:J777" si="72">$E714/$G714*100</f>
        <v>105.88384208735874</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0.31878064516129034</v>
      </c>
      <c r="F715" s="128">
        <f t="shared" si="68"/>
        <v>98.822000000000003</v>
      </c>
      <c r="G715" s="122">
        <f t="shared" si="69"/>
        <v>0.32266527857636534</v>
      </c>
      <c r="H715" s="128">
        <f t="shared" si="70"/>
        <v>111112.37000000001</v>
      </c>
      <c r="I715" s="122">
        <f t="shared" si="71"/>
        <v>-0.39680322235780419</v>
      </c>
      <c r="J715" s="128">
        <f t="shared" si="72"/>
        <v>98.796079506225638</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0.20713225806451607</v>
      </c>
      <c r="F716" s="128">
        <f t="shared" si="68"/>
        <v>64.210999999999984</v>
      </c>
      <c r="G716" s="122">
        <f t="shared" si="69"/>
        <v>0.20440495356576585</v>
      </c>
      <c r="H716" s="128">
        <f t="shared" si="70"/>
        <v>70388.481</v>
      </c>
      <c r="I716" s="122">
        <f t="shared" si="71"/>
        <v>-0.28319835131088827</v>
      </c>
      <c r="J716" s="128">
        <f t="shared" si="72"/>
        <v>101.33426536449994</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0.29540322580645167</v>
      </c>
      <c r="F717" s="128">
        <f t="shared" si="68"/>
        <v>91.575000000000017</v>
      </c>
      <c r="G717" s="122">
        <f t="shared" si="69"/>
        <v>0.29489868392777285</v>
      </c>
      <c r="H717" s="128">
        <f t="shared" si="70"/>
        <v>101550.72100000001</v>
      </c>
      <c r="I717" s="122">
        <f t="shared" si="71"/>
        <v>-0.2454964905537661</v>
      </c>
      <c r="J717" s="128">
        <f t="shared" si="72"/>
        <v>100.17108990516974</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7.7767741935483886E-2</v>
      </c>
      <c r="F718" s="128">
        <f t="shared" si="68"/>
        <v>24.108000000000004</v>
      </c>
      <c r="G718" s="122">
        <f t="shared" si="69"/>
        <v>7.6902177385163098E-2</v>
      </c>
      <c r="H718" s="128">
        <f t="shared" si="70"/>
        <v>26481.879999999994</v>
      </c>
      <c r="I718" s="122">
        <f t="shared" si="71"/>
        <v>-0.41836604000533789</v>
      </c>
      <c r="J718" s="128">
        <f t="shared" si="72"/>
        <v>101.1255397177971</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8.7264516129032257E-2</v>
      </c>
      <c r="F719" s="128">
        <f t="shared" si="68"/>
        <v>27.052</v>
      </c>
      <c r="G719" s="122">
        <f t="shared" si="69"/>
        <v>8.5989235040277848E-2</v>
      </c>
      <c r="H719" s="128">
        <f t="shared" si="70"/>
        <v>29611.080999999998</v>
      </c>
      <c r="I719" s="122">
        <f t="shared" si="71"/>
        <v>-0.20246101886962389</v>
      </c>
      <c r="J719" s="128">
        <f t="shared" si="72"/>
        <v>101.48307062873285</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0.33087741935483872</v>
      </c>
      <c r="F720" s="128">
        <f t="shared" si="68"/>
        <v>102.572</v>
      </c>
      <c r="G720" s="122">
        <f t="shared" si="69"/>
        <v>0.33239118301302711</v>
      </c>
      <c r="H720" s="128">
        <f t="shared" si="70"/>
        <v>114461.56299999999</v>
      </c>
      <c r="I720" s="122">
        <f t="shared" si="71"/>
        <v>-4.5519520921026471E-2</v>
      </c>
      <c r="J720" s="128">
        <f t="shared" si="72"/>
        <v>99.54458369067838</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0.11027419354838711</v>
      </c>
      <c r="F721" s="128">
        <f t="shared" si="68"/>
        <v>34.185000000000002</v>
      </c>
      <c r="G721" s="122">
        <f t="shared" si="69"/>
        <v>0.10871947508116554</v>
      </c>
      <c r="H721" s="128">
        <f t="shared" si="70"/>
        <v>37438.421000000002</v>
      </c>
      <c r="I721" s="122">
        <f t="shared" si="71"/>
        <v>-0.36542653468221725</v>
      </c>
      <c r="J721" s="128">
        <f t="shared" si="72"/>
        <v>101.43002756963358</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0.34486774193548392</v>
      </c>
      <c r="F722" s="128">
        <f t="shared" si="68"/>
        <v>106.90900000000001</v>
      </c>
      <c r="G722" s="122">
        <f t="shared" si="69"/>
        <v>0.34678180556281551</v>
      </c>
      <c r="H722" s="128">
        <f t="shared" si="70"/>
        <v>119417.08900000002</v>
      </c>
      <c r="I722" s="122">
        <f t="shared" si="71"/>
        <v>-0.22629858604569544</v>
      </c>
      <c r="J722" s="128">
        <f t="shared" si="72"/>
        <v>99.448049581429117</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0.40257419354838714</v>
      </c>
      <c r="F723" s="128">
        <f t="shared" si="68"/>
        <v>124.79800000000002</v>
      </c>
      <c r="G723" s="122">
        <f t="shared" si="69"/>
        <v>0.40003551246086921</v>
      </c>
      <c r="H723" s="128">
        <f t="shared" si="70"/>
        <v>137755.429</v>
      </c>
      <c r="I723" s="122">
        <f t="shared" si="71"/>
        <v>0.41640363554443754</v>
      </c>
      <c r="J723" s="128">
        <f t="shared" si="72"/>
        <v>100.63461393012358</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0.19448064516129029</v>
      </c>
      <c r="F724" s="128">
        <f t="shared" si="68"/>
        <v>60.288999999999994</v>
      </c>
      <c r="G724" s="122">
        <f t="shared" si="69"/>
        <v>0.19531317117650818</v>
      </c>
      <c r="H724" s="128">
        <f t="shared" si="70"/>
        <v>67257.653000000006</v>
      </c>
      <c r="I724" s="122">
        <f t="shared" si="71"/>
        <v>-0.3586048722757858</v>
      </c>
      <c r="J724" s="128">
        <f t="shared" si="72"/>
        <v>99.573748144990432</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0.11672903225806451</v>
      </c>
      <c r="F725" s="128">
        <f t="shared" si="68"/>
        <v>36.186</v>
      </c>
      <c r="G725" s="122">
        <f t="shared" si="69"/>
        <v>0.11846041329081942</v>
      </c>
      <c r="H725" s="128">
        <f t="shared" si="70"/>
        <v>40792.790999999997</v>
      </c>
      <c r="I725" s="122">
        <f t="shared" si="71"/>
        <v>-0.26936718050209979</v>
      </c>
      <c r="J725" s="128">
        <f t="shared" si="72"/>
        <v>98.538430700470045</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6.5070967741935493E-2</v>
      </c>
      <c r="F726" s="128">
        <f t="shared" si="68"/>
        <v>20.172000000000001</v>
      </c>
      <c r="G726" s="122">
        <f t="shared" si="69"/>
        <v>6.4378611793540458E-2</v>
      </c>
      <c r="H726" s="128">
        <f t="shared" si="70"/>
        <v>22169.290000000005</v>
      </c>
      <c r="I726" s="122">
        <f t="shared" si="71"/>
        <v>-0.24844348969752461</v>
      </c>
      <c r="J726" s="128">
        <f t="shared" si="72"/>
        <v>101.07544404749731</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0.24917419354838705</v>
      </c>
      <c r="F727" s="128">
        <f t="shared" si="68"/>
        <v>77.243999999999986</v>
      </c>
      <c r="G727" s="122">
        <f t="shared" si="69"/>
        <v>0.249816336487028</v>
      </c>
      <c r="H727" s="128">
        <f t="shared" si="70"/>
        <v>86026.253999999986</v>
      </c>
      <c r="I727" s="122">
        <f t="shared" si="71"/>
        <v>0.12686556628171117</v>
      </c>
      <c r="J727" s="128">
        <f t="shared" si="72"/>
        <v>99.742953984646917</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0.15602903225806453</v>
      </c>
      <c r="F728" s="128">
        <f t="shared" si="68"/>
        <v>48.369000000000007</v>
      </c>
      <c r="G728" s="122">
        <f t="shared" si="69"/>
        <v>0.14509936461473236</v>
      </c>
      <c r="H728" s="128">
        <f t="shared" si="70"/>
        <v>49966.127000000008</v>
      </c>
      <c r="I728" s="122">
        <f t="shared" si="71"/>
        <v>-0.11822939660825942</v>
      </c>
      <c r="J728" s="128">
        <f t="shared" si="72"/>
        <v>107.53253997517673</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0.18749677419354838</v>
      </c>
      <c r="F729" s="128">
        <f t="shared" si="68"/>
        <v>58.123999999999995</v>
      </c>
      <c r="G729" s="122">
        <f t="shared" si="69"/>
        <v>0.18565456879178069</v>
      </c>
      <c r="H729" s="128">
        <f t="shared" si="70"/>
        <v>63931.636000000013</v>
      </c>
      <c r="I729" s="122">
        <f t="shared" si="71"/>
        <v>-0.40171645469890455</v>
      </c>
      <c r="J729" s="128">
        <f t="shared" si="72"/>
        <v>100.99227582372821</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0.33035806451612904</v>
      </c>
      <c r="F730" s="128">
        <f t="shared" si="68"/>
        <v>102.411</v>
      </c>
      <c r="G730" s="122">
        <f t="shared" si="69"/>
        <v>0.33010140609481986</v>
      </c>
      <c r="H730" s="128">
        <f t="shared" si="70"/>
        <v>113673.05999999998</v>
      </c>
      <c r="I730" s="122">
        <f t="shared" si="71"/>
        <v>0.1916489629475619</v>
      </c>
      <c r="J730" s="128">
        <f t="shared" si="72"/>
        <v>100.0777513868679</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0.16021935483870967</v>
      </c>
      <c r="F731" s="128">
        <f t="shared" si="68"/>
        <v>49.667999999999999</v>
      </c>
      <c r="G731" s="122">
        <f t="shared" si="69"/>
        <v>0.15976067929306126</v>
      </c>
      <c r="H731" s="128">
        <f t="shared" si="70"/>
        <v>55014.867999999988</v>
      </c>
      <c r="I731" s="122">
        <f t="shared" si="71"/>
        <v>-0.26041722832134045</v>
      </c>
      <c r="J731" s="128">
        <f t="shared" si="72"/>
        <v>100.28710164959116</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0.12875483870967741</v>
      </c>
      <c r="F732" s="128">
        <f t="shared" si="68"/>
        <v>39.914000000000001</v>
      </c>
      <c r="G732" s="122">
        <f t="shared" si="69"/>
        <v>0.12491124353144115</v>
      </c>
      <c r="H732" s="128">
        <f t="shared" si="70"/>
        <v>43014.186000000009</v>
      </c>
      <c r="I732" s="122">
        <f t="shared" si="71"/>
        <v>-0.16454654789426476</v>
      </c>
      <c r="J732" s="128">
        <f t="shared" si="72"/>
        <v>103.07706101514296</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8.8906451612903226E-2</v>
      </c>
      <c r="F733" s="128">
        <f t="shared" si="68"/>
        <v>27.561</v>
      </c>
      <c r="G733" s="122">
        <f t="shared" si="69"/>
        <v>8.393962678375412E-2</v>
      </c>
      <c r="H733" s="128">
        <f t="shared" si="70"/>
        <v>28905.281999999999</v>
      </c>
      <c r="I733" s="122">
        <f t="shared" si="71"/>
        <v>-0.25854486340276928</v>
      </c>
      <c r="J733" s="128">
        <f t="shared" si="72"/>
        <v>105.91713951974636</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0.28408709677419347</v>
      </c>
      <c r="F734" s="128">
        <f t="shared" si="68"/>
        <v>88.066999999999979</v>
      </c>
      <c r="G734" s="122">
        <f t="shared" si="69"/>
        <v>0.28311022830891108</v>
      </c>
      <c r="H734" s="128">
        <f t="shared" si="70"/>
        <v>97491.272000000012</v>
      </c>
      <c r="I734" s="122">
        <f t="shared" si="71"/>
        <v>0.20513329083177045</v>
      </c>
      <c r="J734" s="128">
        <f t="shared" si="72"/>
        <v>100.34504880700266</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0.136841935483871</v>
      </c>
      <c r="F735" s="128">
        <f t="shared" si="68"/>
        <v>42.421000000000006</v>
      </c>
      <c r="G735" s="122">
        <f t="shared" si="69"/>
        <v>0.13266585936728637</v>
      </c>
      <c r="H735" s="128">
        <f t="shared" si="70"/>
        <v>45684.549999999996</v>
      </c>
      <c r="I735" s="122">
        <f t="shared" si="71"/>
        <v>-0.34852781675849193</v>
      </c>
      <c r="J735" s="128">
        <f t="shared" si="72"/>
        <v>103.14781522277192</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0.15646129032258063</v>
      </c>
      <c r="F736" s="128">
        <f t="shared" si="68"/>
        <v>48.503</v>
      </c>
      <c r="G736" s="122">
        <f t="shared" si="69"/>
        <v>0.15792262122558501</v>
      </c>
      <c r="H736" s="128">
        <f t="shared" si="70"/>
        <v>54381.918000000005</v>
      </c>
      <c r="I736" s="122">
        <f t="shared" si="71"/>
        <v>-0.34533944189421445</v>
      </c>
      <c r="J736" s="128">
        <f t="shared" si="72"/>
        <v>99.074653845241755</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0.34441290322580642</v>
      </c>
      <c r="F737" s="128">
        <f t="shared" si="68"/>
        <v>106.76799999999999</v>
      </c>
      <c r="G737" s="122">
        <f t="shared" si="69"/>
        <v>0.34068084377305013</v>
      </c>
      <c r="H737" s="128">
        <f t="shared" si="70"/>
        <v>117316.174</v>
      </c>
      <c r="I737" s="122">
        <f t="shared" si="71"/>
        <v>8.617971073607826E-2</v>
      </c>
      <c r="J737" s="128">
        <f t="shared" si="72"/>
        <v>101.09547088454509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0.13470967741935486</v>
      </c>
      <c r="F738" s="128">
        <f t="shared" si="68"/>
        <v>41.760000000000005</v>
      </c>
      <c r="G738" s="122">
        <f t="shared" si="69"/>
        <v>0.13522699051568426</v>
      </c>
      <c r="H738" s="128">
        <f t="shared" si="70"/>
        <v>46566.495999999999</v>
      </c>
      <c r="I738" s="122">
        <f t="shared" si="71"/>
        <v>-0.28121321527294763</v>
      </c>
      <c r="J738" s="128">
        <f t="shared" si="72"/>
        <v>99.617448340485396</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0.15508387096774193</v>
      </c>
      <c r="F739" s="128">
        <f t="shared" si="68"/>
        <v>48.076000000000001</v>
      </c>
      <c r="G739" s="122">
        <f t="shared" si="69"/>
        <v>0.15750277908455737</v>
      </c>
      <c r="H739" s="128">
        <f t="shared" si="70"/>
        <v>54237.342000000004</v>
      </c>
      <c r="I739" s="122">
        <f t="shared" si="71"/>
        <v>-0.24063176874182221</v>
      </c>
      <c r="J739" s="128">
        <f t="shared" si="72"/>
        <v>98.464212421599981</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0.10655483870967743</v>
      </c>
      <c r="F740" s="128">
        <f t="shared" si="68"/>
        <v>33.032000000000004</v>
      </c>
      <c r="G740" s="122">
        <f t="shared" si="69"/>
        <v>0.10502448614523258</v>
      </c>
      <c r="H740" s="128">
        <f t="shared" si="70"/>
        <v>36166.021999999997</v>
      </c>
      <c r="I740" s="122">
        <f t="shared" si="71"/>
        <v>-0.3742583382968182</v>
      </c>
      <c r="J740" s="128">
        <f t="shared" si="72"/>
        <v>101.45713882601493</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0.24447741935483869</v>
      </c>
      <c r="F741" s="128">
        <f t="shared" si="68"/>
        <v>75.787999999999997</v>
      </c>
      <c r="G741" s="122">
        <f t="shared" si="69"/>
        <v>0.24550224766086448</v>
      </c>
      <c r="H741" s="128">
        <f t="shared" si="70"/>
        <v>84540.662999999971</v>
      </c>
      <c r="I741" s="122">
        <f t="shared" si="71"/>
        <v>-9.7016287296187567E-2</v>
      </c>
      <c r="J741" s="128">
        <f t="shared" si="72"/>
        <v>99.582558483357957</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0.12532903225806449</v>
      </c>
      <c r="F742" s="128">
        <f t="shared" si="68"/>
        <v>38.851999999999997</v>
      </c>
      <c r="G742" s="122">
        <f t="shared" si="69"/>
        <v>0.12313273105314818</v>
      </c>
      <c r="H742" s="128">
        <f t="shared" si="70"/>
        <v>42401.741000000002</v>
      </c>
      <c r="I742" s="122">
        <f t="shared" si="71"/>
        <v>-0.39047110457714629</v>
      </c>
      <c r="J742" s="128">
        <f t="shared" si="72"/>
        <v>101.78368593478879</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0.16583870967741934</v>
      </c>
      <c r="F743" s="128">
        <f t="shared" si="68"/>
        <v>51.41</v>
      </c>
      <c r="G743" s="122">
        <f t="shared" si="69"/>
        <v>0.16365345948112139</v>
      </c>
      <c r="H743" s="128">
        <f t="shared" si="70"/>
        <v>56355.377999999997</v>
      </c>
      <c r="I743" s="122">
        <f t="shared" si="71"/>
        <v>1.2728338438544588E-2</v>
      </c>
      <c r="J743" s="128">
        <f t="shared" si="72"/>
        <v>101.33529117149524</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0.25717096774193554</v>
      </c>
      <c r="F744" s="128">
        <f t="shared" si="68"/>
        <v>79.723000000000013</v>
      </c>
      <c r="G744" s="122">
        <f t="shared" si="69"/>
        <v>0.25539419150999837</v>
      </c>
      <c r="H744" s="128">
        <f t="shared" si="70"/>
        <v>87947.033000000025</v>
      </c>
      <c r="I744" s="122">
        <f t="shared" si="71"/>
        <v>-3.7714659853652063E-2</v>
      </c>
      <c r="J744" s="128">
        <f t="shared" si="72"/>
        <v>100.69569954642748</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0.11262580645161291</v>
      </c>
      <c r="F745" s="128">
        <f t="shared" si="68"/>
        <v>34.914000000000001</v>
      </c>
      <c r="G745" s="122">
        <f t="shared" si="69"/>
        <v>0.11397156738045872</v>
      </c>
      <c r="H745" s="128">
        <f t="shared" si="70"/>
        <v>39247.021000000001</v>
      </c>
      <c r="I745" s="122">
        <f t="shared" si="71"/>
        <v>-0.4381966213301689</v>
      </c>
      <c r="J745" s="128">
        <f t="shared" si="72"/>
        <v>98.819213458429161</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7.9764516129032265E-2</v>
      </c>
      <c r="F746" s="128">
        <f t="shared" si="68"/>
        <v>24.727</v>
      </c>
      <c r="G746" s="122">
        <f t="shared" si="69"/>
        <v>7.5809506385796185E-2</v>
      </c>
      <c r="H746" s="128">
        <f t="shared" si="70"/>
        <v>26105.61</v>
      </c>
      <c r="I746" s="122">
        <f t="shared" si="71"/>
        <v>-0.30821918785392288</v>
      </c>
      <c r="J746" s="128">
        <f t="shared" si="72"/>
        <v>105.21703666438474</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6.97548387096774E-2</v>
      </c>
      <c r="F747" s="128">
        <f t="shared" si="68"/>
        <v>21.623999999999995</v>
      </c>
      <c r="G747" s="122">
        <f t="shared" si="69"/>
        <v>6.6339382270776348E-2</v>
      </c>
      <c r="H747" s="128">
        <f t="shared" si="70"/>
        <v>22844.496999999999</v>
      </c>
      <c r="I747" s="122">
        <f t="shared" si="71"/>
        <v>-0.3516035722463548</v>
      </c>
      <c r="J747" s="128">
        <f t="shared" si="72"/>
        <v>105.14845981676501</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0.31259032258064512</v>
      </c>
      <c r="F748" s="128">
        <f t="shared" si="68"/>
        <v>96.902999999999992</v>
      </c>
      <c r="G748" s="122">
        <f t="shared" si="69"/>
        <v>0.31187081757937957</v>
      </c>
      <c r="H748" s="128">
        <f t="shared" si="70"/>
        <v>107395.211</v>
      </c>
      <c r="I748" s="122">
        <f t="shared" si="71"/>
        <v>0.17662675498549499</v>
      </c>
      <c r="J748" s="128">
        <f t="shared" si="72"/>
        <v>100.23070610031746</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0.14184516129032254</v>
      </c>
      <c r="F749" s="128">
        <f t="shared" si="68"/>
        <v>43.971999999999987</v>
      </c>
      <c r="G749" s="122">
        <f t="shared" si="69"/>
        <v>0.14079967069154778</v>
      </c>
      <c r="H749" s="128">
        <f t="shared" si="70"/>
        <v>48485.493000000009</v>
      </c>
      <c r="I749" s="122">
        <f t="shared" si="71"/>
        <v>-0.28588038924593923</v>
      </c>
      <c r="J749" s="128">
        <f t="shared" si="72"/>
        <v>100.74253767330545</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0.35356774193548385</v>
      </c>
      <c r="F750" s="128">
        <f t="shared" si="68"/>
        <v>109.60599999999999</v>
      </c>
      <c r="G750" s="122">
        <f t="shared" si="69"/>
        <v>0.3586770279766987</v>
      </c>
      <c r="H750" s="128">
        <f t="shared" si="70"/>
        <v>123513.304</v>
      </c>
      <c r="I750" s="122">
        <f t="shared" si="71"/>
        <v>-0.11640609000031464</v>
      </c>
      <c r="J750" s="128">
        <f t="shared" si="72"/>
        <v>98.575519020541563</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0.3698419354838709</v>
      </c>
      <c r="F751" s="128">
        <f t="shared" si="68"/>
        <v>114.65099999999998</v>
      </c>
      <c r="G751" s="122">
        <f t="shared" si="69"/>
        <v>0.36997343171931535</v>
      </c>
      <c r="H751" s="128">
        <f t="shared" si="70"/>
        <v>127403.31099999999</v>
      </c>
      <c r="I751" s="122">
        <f t="shared" si="71"/>
        <v>0.14778191370880023</v>
      </c>
      <c r="J751" s="128">
        <f t="shared" si="72"/>
        <v>99.964457924766819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0.20070645161290326</v>
      </c>
      <c r="F752" s="128">
        <f t="shared" si="68"/>
        <v>62.219000000000008</v>
      </c>
      <c r="G752" s="122">
        <f t="shared" si="69"/>
        <v>0.20203560538741661</v>
      </c>
      <c r="H752" s="128">
        <f t="shared" si="70"/>
        <v>69572.577000000005</v>
      </c>
      <c r="I752" s="122">
        <f t="shared" si="71"/>
        <v>-0.16867338588565156</v>
      </c>
      <c r="J752" s="128">
        <f t="shared" si="72"/>
        <v>99.342119042846633</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0.13761290322580647</v>
      </c>
      <c r="F753" s="128">
        <f t="shared" si="68"/>
        <v>42.660000000000004</v>
      </c>
      <c r="G753" s="122">
        <f t="shared" si="69"/>
        <v>0.13717821279017764</v>
      </c>
      <c r="H753" s="128">
        <f t="shared" si="70"/>
        <v>47238.414999999994</v>
      </c>
      <c r="I753" s="122">
        <f t="shared" si="71"/>
        <v>0.45900416842492359</v>
      </c>
      <c r="J753" s="128">
        <f t="shared" si="72"/>
        <v>100.31688008378832</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7.6299999999999979E-2</v>
      </c>
      <c r="F754" s="128">
        <f t="shared" si="68"/>
        <v>23.652999999999995</v>
      </c>
      <c r="G754" s="122">
        <f t="shared" si="69"/>
        <v>7.4226403916853992E-2</v>
      </c>
      <c r="H754" s="128">
        <f t="shared" si="70"/>
        <v>25560.456000000006</v>
      </c>
      <c r="I754" s="122">
        <f t="shared" si="71"/>
        <v>-0.20744821750352316</v>
      </c>
      <c r="J754" s="128">
        <f t="shared" si="72"/>
        <v>102.79360978536528</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0.29176129032258069</v>
      </c>
      <c r="F755" s="128">
        <f t="shared" si="68"/>
        <v>90.446000000000012</v>
      </c>
      <c r="G755" s="122">
        <f t="shared" si="69"/>
        <v>0.2921212168731378</v>
      </c>
      <c r="H755" s="128">
        <f t="shared" si="70"/>
        <v>100594.27799999999</v>
      </c>
      <c r="I755" s="122">
        <f t="shared" si="71"/>
        <v>-4.1285003922256418E-2</v>
      </c>
      <c r="J755" s="128">
        <f t="shared" si="72"/>
        <v>99.876788630962949</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0.20050000000000004</v>
      </c>
      <c r="F756" s="128">
        <f t="shared" si="68"/>
        <v>62.155000000000015</v>
      </c>
      <c r="G756" s="122">
        <f t="shared" si="69"/>
        <v>0.19378257511078587</v>
      </c>
      <c r="H756" s="128">
        <f t="shared" si="70"/>
        <v>66730.58</v>
      </c>
      <c r="I756" s="122">
        <f t="shared" si="71"/>
        <v>0.13048805282228151</v>
      </c>
      <c r="J756" s="128">
        <f t="shared" si="72"/>
        <v>103.46647519023516</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0.26319999999999999</v>
      </c>
      <c r="F757" s="128">
        <f t="shared" si="68"/>
        <v>81.591999999999999</v>
      </c>
      <c r="G757" s="122">
        <f t="shared" si="69"/>
        <v>0.26261995655683912</v>
      </c>
      <c r="H757" s="128">
        <f t="shared" si="70"/>
        <v>90435.28300000001</v>
      </c>
      <c r="I757" s="122">
        <f t="shared" si="71"/>
        <v>-0.2078267708742324</v>
      </c>
      <c r="J757" s="128">
        <f t="shared" si="72"/>
        <v>100.22086799905297</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0.28941612903225816</v>
      </c>
      <c r="F758" s="128">
        <f t="shared" si="68"/>
        <v>89.719000000000023</v>
      </c>
      <c r="G758" s="122">
        <f t="shared" si="69"/>
        <v>0.28706151737436036</v>
      </c>
      <c r="H758" s="128">
        <f t="shared" si="70"/>
        <v>98851.93</v>
      </c>
      <c r="I758" s="122">
        <f t="shared" si="71"/>
        <v>-8.8619985145243427E-2</v>
      </c>
      <c r="J758" s="128">
        <f t="shared" si="72"/>
        <v>100.82024636371831</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0.18900645161290322</v>
      </c>
      <c r="F759" s="128">
        <f t="shared" si="68"/>
        <v>58.591999999999999</v>
      </c>
      <c r="G759" s="122">
        <f t="shared" si="69"/>
        <v>0.19035216838290381</v>
      </c>
      <c r="H759" s="128">
        <f t="shared" si="70"/>
        <v>65549.291999999987</v>
      </c>
      <c r="I759" s="122">
        <f t="shared" si="71"/>
        <v>-0.24465137833613715</v>
      </c>
      <c r="J759" s="128">
        <f t="shared" si="72"/>
        <v>99.293038381735897</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0.12348064516129031</v>
      </c>
      <c r="F760" s="128">
        <f t="shared" si="68"/>
        <v>38.278999999999996</v>
      </c>
      <c r="G760" s="122">
        <f t="shared" si="69"/>
        <v>0.12405006708135138</v>
      </c>
      <c r="H760" s="128">
        <f t="shared" si="70"/>
        <v>42717.633000000002</v>
      </c>
      <c r="I760" s="122">
        <f t="shared" si="71"/>
        <v>-0.27460205411271882</v>
      </c>
      <c r="J760" s="128">
        <f t="shared" si="72"/>
        <v>99.540974113550746</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8.5532258064516115E-2</v>
      </c>
      <c r="F761" s="128">
        <f t="shared" si="68"/>
        <v>26.514999999999993</v>
      </c>
      <c r="G761" s="122">
        <f t="shared" si="69"/>
        <v>8.3479776860128127E-2</v>
      </c>
      <c r="H761" s="128">
        <f t="shared" si="70"/>
        <v>28746.929000000004</v>
      </c>
      <c r="I761" s="122">
        <f t="shared" si="71"/>
        <v>-0.29975135547300358</v>
      </c>
      <c r="J761" s="128">
        <f t="shared" si="72"/>
        <v>102.4586567928026</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0.33133870967741935</v>
      </c>
      <c r="F762" s="128">
        <f t="shared" si="68"/>
        <v>102.715</v>
      </c>
      <c r="G762" s="122">
        <f t="shared" si="69"/>
        <v>0.33017960959234283</v>
      </c>
      <c r="H762" s="128">
        <f t="shared" si="70"/>
        <v>113699.98999999999</v>
      </c>
      <c r="I762" s="122">
        <f t="shared" si="71"/>
        <v>-0.10043248216455611</v>
      </c>
      <c r="J762" s="128">
        <f t="shared" si="72"/>
        <v>100.35105138276334</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0.1586806451612903</v>
      </c>
      <c r="F763" s="128">
        <f t="shared" si="68"/>
        <v>49.190999999999988</v>
      </c>
      <c r="G763" s="122">
        <f t="shared" si="69"/>
        <v>0.15290134395019137</v>
      </c>
      <c r="H763" s="128">
        <f t="shared" si="70"/>
        <v>52652.800999999999</v>
      </c>
      <c r="I763" s="122">
        <f t="shared" si="71"/>
        <v>-8.3179762531302728E-2</v>
      </c>
      <c r="J763" s="128">
        <f t="shared" si="72"/>
        <v>103.77975828190338</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0.21888709677419352</v>
      </c>
      <c r="F764" s="128">
        <f t="shared" si="68"/>
        <v>67.85499999999999</v>
      </c>
      <c r="G764" s="122">
        <f t="shared" si="69"/>
        <v>0.21602269440524099</v>
      </c>
      <c r="H764" s="128">
        <f t="shared" si="70"/>
        <v>74389.142999999982</v>
      </c>
      <c r="I764" s="122">
        <f t="shared" si="71"/>
        <v>-0.2945746300922058</v>
      </c>
      <c r="J764" s="128">
        <f t="shared" si="72"/>
        <v>101.32597289226433</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0.32601935483870964</v>
      </c>
      <c r="F765" s="128">
        <f t="shared" si="68"/>
        <v>101.06599999999999</v>
      </c>
      <c r="G765" s="122">
        <f t="shared" si="69"/>
        <v>0.32671957962353132</v>
      </c>
      <c r="H765" s="128">
        <f t="shared" si="70"/>
        <v>112508.50099999999</v>
      </c>
      <c r="I765" s="122">
        <f t="shared" si="71"/>
        <v>-0.40978338626756916</v>
      </c>
      <c r="J765" s="128">
        <f t="shared" si="72"/>
        <v>99.78568018922266</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0.16642258064516127</v>
      </c>
      <c r="F766" s="128">
        <f t="shared" si="68"/>
        <v>51.590999999999994</v>
      </c>
      <c r="G766" s="122">
        <f t="shared" si="69"/>
        <v>0.16646938941450468</v>
      </c>
      <c r="H766" s="128">
        <f t="shared" si="70"/>
        <v>57325.065999999999</v>
      </c>
      <c r="I766" s="122">
        <f t="shared" si="71"/>
        <v>-0.15628162306310295</v>
      </c>
      <c r="J766" s="128">
        <f t="shared" si="72"/>
        <v>99.971881455498789</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0.18946129032258069</v>
      </c>
      <c r="F767" s="128">
        <f t="shared" si="68"/>
        <v>58.733000000000011</v>
      </c>
      <c r="G767" s="122">
        <f t="shared" si="69"/>
        <v>0.19341597407349329</v>
      </c>
      <c r="H767" s="128">
        <f t="shared" si="70"/>
        <v>66604.338000000003</v>
      </c>
      <c r="I767" s="122">
        <f t="shared" si="71"/>
        <v>-0.15083969069336667</v>
      </c>
      <c r="J767" s="128">
        <f t="shared" si="72"/>
        <v>97.955347912778961</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8.9477419354838703E-2</v>
      </c>
      <c r="F768" s="128">
        <f t="shared" si="68"/>
        <v>27.738</v>
      </c>
      <c r="G768" s="122">
        <f t="shared" si="69"/>
        <v>8.8614203822765844E-2</v>
      </c>
      <c r="H768" s="128">
        <f t="shared" si="70"/>
        <v>30515.01</v>
      </c>
      <c r="I768" s="122">
        <f t="shared" si="71"/>
        <v>-0.10248426179237827</v>
      </c>
      <c r="J768" s="128">
        <f t="shared" si="72"/>
        <v>100.97412772990586</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0.31141290322580639</v>
      </c>
      <c r="F769" s="128">
        <f t="shared" si="68"/>
        <v>96.537999999999982</v>
      </c>
      <c r="G769" s="122">
        <f t="shared" si="69"/>
        <v>0.31057015954326606</v>
      </c>
      <c r="H769" s="128">
        <f t="shared" si="70"/>
        <v>106947.319</v>
      </c>
      <c r="I769" s="122">
        <f t="shared" si="71"/>
        <v>-0.11713315941732519</v>
      </c>
      <c r="J769" s="128">
        <f t="shared" si="72"/>
        <v>100.27135372045393</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0.1482</v>
      </c>
      <c r="F770" s="128">
        <f t="shared" si="68"/>
        <v>45.942</v>
      </c>
      <c r="G770" s="122">
        <f t="shared" si="69"/>
        <v>0.14265029417060157</v>
      </c>
      <c r="H770" s="128">
        <f t="shared" si="70"/>
        <v>49122.770000000011</v>
      </c>
      <c r="I770" s="122">
        <f t="shared" si="71"/>
        <v>-0.24620958045839678</v>
      </c>
      <c r="J770" s="128">
        <f t="shared" si="72"/>
        <v>103.89042718885759</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0.22032903225806449</v>
      </c>
      <c r="F771" s="128">
        <f t="shared" si="68"/>
        <v>68.301999999999992</v>
      </c>
      <c r="G771" s="122">
        <f t="shared" si="69"/>
        <v>0.22431416432898318</v>
      </c>
      <c r="H771" s="128">
        <f t="shared" si="70"/>
        <v>77244.376999999993</v>
      </c>
      <c r="I771" s="122">
        <f t="shared" si="71"/>
        <v>-0.40074468227212445</v>
      </c>
      <c r="J771" s="128">
        <f t="shared" si="72"/>
        <v>98.223414877593711</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0.23153225806451616</v>
      </c>
      <c r="F772" s="128">
        <f t="shared" si="68"/>
        <v>71.775000000000006</v>
      </c>
      <c r="G772" s="122">
        <f t="shared" si="69"/>
        <v>0.23077428432038752</v>
      </c>
      <c r="H772" s="128">
        <f t="shared" si="70"/>
        <v>79468.971000000005</v>
      </c>
      <c r="I772" s="122">
        <f t="shared" si="71"/>
        <v>-0.16604998532783039</v>
      </c>
      <c r="J772" s="128">
        <f t="shared" si="72"/>
        <v>100.32844809652897</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0.13738709677419353</v>
      </c>
      <c r="F773" s="128">
        <f t="shared" si="68"/>
        <v>42.589999999999996</v>
      </c>
      <c r="G773" s="122">
        <f t="shared" si="69"/>
        <v>0.13210848012823864</v>
      </c>
      <c r="H773" s="128">
        <f t="shared" si="70"/>
        <v>45492.612000000001</v>
      </c>
      <c r="I773" s="122">
        <f t="shared" si="71"/>
        <v>-0.20660865605958456</v>
      </c>
      <c r="J773" s="128">
        <f t="shared" si="72"/>
        <v>103.99566828778207</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8.3019354838709675E-2</v>
      </c>
      <c r="F774" s="128">
        <f t="shared" si="68"/>
        <v>25.736000000000001</v>
      </c>
      <c r="G774" s="122">
        <f t="shared" si="69"/>
        <v>8.2399049826053117E-2</v>
      </c>
      <c r="H774" s="128">
        <f t="shared" si="70"/>
        <v>28374.772000000001</v>
      </c>
      <c r="I774" s="122">
        <f t="shared" si="71"/>
        <v>-0.1039552631762414</v>
      </c>
      <c r="J774" s="128">
        <f t="shared" si="72"/>
        <v>100.75280602624186</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7.2145161290322571E-2</v>
      </c>
      <c r="F775" s="128">
        <f t="shared" si="68"/>
        <v>22.364999999999995</v>
      </c>
      <c r="G775" s="122">
        <f t="shared" si="69"/>
        <v>6.7763051823973894E-2</v>
      </c>
      <c r="H775" s="128">
        <f t="shared" si="70"/>
        <v>23334.749</v>
      </c>
      <c r="I775" s="122">
        <f t="shared" si="71"/>
        <v>-0.18206285475486411</v>
      </c>
      <c r="J775" s="128">
        <f t="shared" si="72"/>
        <v>106.46681244187755</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0.41515806451612908</v>
      </c>
      <c r="F776" s="128">
        <f t="shared" si="68"/>
        <v>128.69900000000001</v>
      </c>
      <c r="G776" s="122">
        <f t="shared" si="69"/>
        <v>0.41912293311030968</v>
      </c>
      <c r="H776" s="128">
        <f t="shared" si="70"/>
        <v>144328.33500000002</v>
      </c>
      <c r="I776" s="122">
        <f t="shared" si="71"/>
        <v>0.15222227879907893</v>
      </c>
      <c r="J776" s="128">
        <f t="shared" si="72"/>
        <v>99.054008196412127</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0.20280322580645166</v>
      </c>
      <c r="F777" s="128">
        <f t="shared" ref="F777:F803" si="74">SUMPRODUCT($K$2:$AI$2,$K777:$AI777)</f>
        <v>62.869000000000014</v>
      </c>
      <c r="G777" s="122">
        <f t="shared" ref="G777:G803" si="75">SUMPRODUCT($K$3:$AI$3,$K777:$AI777)/$J$3</f>
        <v>0.19465673223796168</v>
      </c>
      <c r="H777" s="128">
        <f t="shared" ref="H777:H803" si="76">SUMPRODUCT($K$3:$AI$3,$K777:$AI777)</f>
        <v>67031.603000000003</v>
      </c>
      <c r="I777" s="122">
        <f t="shared" ref="I777:I803" si="77">CORREL($K$4:$AI$4,$K777:$AI777)</f>
        <v>-0.32577153953629057</v>
      </c>
      <c r="J777" s="128">
        <f t="shared" si="72"/>
        <v>104.18505616262537</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0.39564516129032262</v>
      </c>
      <c r="F778" s="128">
        <f t="shared" si="74"/>
        <v>122.65</v>
      </c>
      <c r="G778" s="122">
        <f t="shared" si="75"/>
        <v>0.39943902276119625</v>
      </c>
      <c r="H778" s="128">
        <f t="shared" si="76"/>
        <v>137550.02300000002</v>
      </c>
      <c r="I778" s="122">
        <f t="shared" si="77"/>
        <v>-0.28507447388061163</v>
      </c>
      <c r="J778" s="128">
        <f t="shared" ref="J778:J803" si="78">$E778/$G778*100</f>
        <v>99.050202595468051</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0.46296129032258065</v>
      </c>
      <c r="F779" s="128">
        <f t="shared" si="74"/>
        <v>143.518</v>
      </c>
      <c r="G779" s="122">
        <f t="shared" si="75"/>
        <v>0.46212393787860301</v>
      </c>
      <c r="H779" s="128">
        <f t="shared" si="76"/>
        <v>159136.07499999998</v>
      </c>
      <c r="I779" s="122">
        <f t="shared" si="77"/>
        <v>0.23920431589710539</v>
      </c>
      <c r="J779" s="128">
        <f t="shared" si="78"/>
        <v>100.18119650927876</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0.38254516129032251</v>
      </c>
      <c r="F780" s="128">
        <f t="shared" si="74"/>
        <v>118.58899999999997</v>
      </c>
      <c r="G780" s="122">
        <f t="shared" si="75"/>
        <v>0.38344459254612928</v>
      </c>
      <c r="H780" s="128">
        <f t="shared" si="76"/>
        <v>132042.21299999999</v>
      </c>
      <c r="I780" s="122">
        <f t="shared" si="77"/>
        <v>-0.1876322733150568</v>
      </c>
      <c r="J780" s="128">
        <f t="shared" si="78"/>
        <v>99.76543384017117</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0.1621483870967742</v>
      </c>
      <c r="F781" s="128">
        <f t="shared" si="74"/>
        <v>50.266000000000005</v>
      </c>
      <c r="G781" s="122">
        <f t="shared" si="75"/>
        <v>0.16460955459144261</v>
      </c>
      <c r="H781" s="128">
        <f t="shared" si="76"/>
        <v>56684.616999999991</v>
      </c>
      <c r="I781" s="122">
        <f t="shared" si="77"/>
        <v>-0.42531833612216496</v>
      </c>
      <c r="J781" s="128">
        <f t="shared" si="78"/>
        <v>98.504845298453674</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0.11375161290322583</v>
      </c>
      <c r="F782" s="128">
        <f t="shared" si="74"/>
        <v>35.263000000000005</v>
      </c>
      <c r="G782" s="122">
        <f t="shared" si="75"/>
        <v>0.11289886687691299</v>
      </c>
      <c r="H782" s="128">
        <f t="shared" si="76"/>
        <v>38877.628000000004</v>
      </c>
      <c r="I782" s="122">
        <f t="shared" si="77"/>
        <v>-0.41232318874036006</v>
      </c>
      <c r="J782" s="128">
        <f t="shared" si="78"/>
        <v>100.75531849867238</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0.38673548387096773</v>
      </c>
      <c r="F783" s="128">
        <f t="shared" si="74"/>
        <v>119.88800000000001</v>
      </c>
      <c r="G783" s="122">
        <f t="shared" si="75"/>
        <v>0.38827859669297654</v>
      </c>
      <c r="H783" s="128">
        <f t="shared" si="76"/>
        <v>133706.84100000001</v>
      </c>
      <c r="I783" s="122">
        <f t="shared" si="77"/>
        <v>8.9555098107187148E-2</v>
      </c>
      <c r="J783" s="128">
        <f t="shared" si="78"/>
        <v>99.602575873315786</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0.26346774193548383</v>
      </c>
      <c r="F784" s="128">
        <f t="shared" si="74"/>
        <v>81.674999999999997</v>
      </c>
      <c r="G784" s="122">
        <f t="shared" si="75"/>
        <v>0.25858963055889511</v>
      </c>
      <c r="H784" s="128">
        <f t="shared" si="76"/>
        <v>89047.40800000001</v>
      </c>
      <c r="I784" s="122">
        <f t="shared" si="77"/>
        <v>-0.22068394865591839</v>
      </c>
      <c r="J784" s="128">
        <f t="shared" si="78"/>
        <v>101.88642961670411</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0.36995483870967738</v>
      </c>
      <c r="F785" s="128">
        <f t="shared" si="74"/>
        <v>114.68599999999999</v>
      </c>
      <c r="G785" s="122">
        <f t="shared" si="75"/>
        <v>0.37364267419371699</v>
      </c>
      <c r="H785" s="128">
        <f t="shared" si="76"/>
        <v>128666.844</v>
      </c>
      <c r="I785" s="122">
        <f t="shared" si="77"/>
        <v>-0.10142337162150541</v>
      </c>
      <c r="J785" s="128">
        <f t="shared" si="78"/>
        <v>99.013004739890164</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0.36813548387096773</v>
      </c>
      <c r="F786" s="128">
        <f t="shared" si="74"/>
        <v>114.122</v>
      </c>
      <c r="G786" s="122">
        <f t="shared" si="75"/>
        <v>0.3685558517589253</v>
      </c>
      <c r="H786" s="128">
        <f t="shared" si="76"/>
        <v>126915.156</v>
      </c>
      <c r="I786" s="122">
        <f t="shared" si="77"/>
        <v>-2.8980401349524999E-2</v>
      </c>
      <c r="J786" s="128">
        <f t="shared" si="78"/>
        <v>99.885941876665001</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0.38402580645161288</v>
      </c>
      <c r="F787" s="128">
        <f t="shared" si="74"/>
        <v>119.04799999999999</v>
      </c>
      <c r="G787" s="122">
        <f t="shared" si="75"/>
        <v>0.39290110292195912</v>
      </c>
      <c r="H787" s="128">
        <f t="shared" si="76"/>
        <v>135298.63800000001</v>
      </c>
      <c r="I787" s="122">
        <f t="shared" si="77"/>
        <v>-0.50035728929527623</v>
      </c>
      <c r="J787" s="128">
        <f t="shared" si="78"/>
        <v>97.741086394428095</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0.12392580645161291</v>
      </c>
      <c r="F788" s="128">
        <f t="shared" si="74"/>
        <v>38.417000000000002</v>
      </c>
      <c r="G788" s="122">
        <f t="shared" si="75"/>
        <v>0.12711017894168281</v>
      </c>
      <c r="H788" s="128">
        <f t="shared" si="76"/>
        <v>43771.407000000007</v>
      </c>
      <c r="I788" s="122">
        <f t="shared" si="77"/>
        <v>-0.46953941881290084</v>
      </c>
      <c r="J788" s="128">
        <f t="shared" si="78"/>
        <v>97.49479348028386</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0.11655483870967741</v>
      </c>
      <c r="F789" s="128">
        <f t="shared" si="74"/>
        <v>36.131999999999998</v>
      </c>
      <c r="G789" s="122">
        <f t="shared" si="75"/>
        <v>0.11673594921564188</v>
      </c>
      <c r="H789" s="128">
        <f t="shared" si="76"/>
        <v>40198.958000000006</v>
      </c>
      <c r="I789" s="122">
        <f t="shared" si="77"/>
        <v>-0.359535648883687</v>
      </c>
      <c r="J789" s="128">
        <f t="shared" si="78"/>
        <v>99.844854556645686</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0.43701935483870957</v>
      </c>
      <c r="F790" s="128">
        <f t="shared" si="74"/>
        <v>135.47599999999997</v>
      </c>
      <c r="G790" s="122">
        <f t="shared" si="75"/>
        <v>0.43871547343171929</v>
      </c>
      <c r="H790" s="128">
        <f t="shared" si="76"/>
        <v>151075.18299999999</v>
      </c>
      <c r="I790" s="122">
        <f t="shared" si="77"/>
        <v>0.23695312717325928</v>
      </c>
      <c r="J790" s="128">
        <f t="shared" si="78"/>
        <v>99.613389840175387</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0.216941935483871</v>
      </c>
      <c r="F791" s="128">
        <f t="shared" si="74"/>
        <v>67.25200000000001</v>
      </c>
      <c r="G791" s="122">
        <f t="shared" si="75"/>
        <v>0.2178966424476852</v>
      </c>
      <c r="H791" s="128">
        <f t="shared" si="76"/>
        <v>75034.451999999976</v>
      </c>
      <c r="I791" s="122">
        <f t="shared" si="77"/>
        <v>-0.1919071257927491</v>
      </c>
      <c r="J791" s="128">
        <f t="shared" si="78"/>
        <v>99.561853292877885</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0.22005483870967746</v>
      </c>
      <c r="F792" s="128">
        <f t="shared" si="74"/>
        <v>68.217000000000013</v>
      </c>
      <c r="G792" s="122">
        <f t="shared" si="75"/>
        <v>0.21916697158190021</v>
      </c>
      <c r="H792" s="128">
        <f t="shared" si="76"/>
        <v>75471.899999999994</v>
      </c>
      <c r="I792" s="122">
        <f t="shared" si="77"/>
        <v>-0.27515348955769031</v>
      </c>
      <c r="J792" s="128">
        <f t="shared" si="78"/>
        <v>100.40510991294391</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0.37809032258064518</v>
      </c>
      <c r="F793" s="128">
        <f t="shared" si="74"/>
        <v>117.208</v>
      </c>
      <c r="G793" s="122">
        <f t="shared" si="75"/>
        <v>0.38223842628892019</v>
      </c>
      <c r="H793" s="128">
        <f t="shared" si="76"/>
        <v>131626.85999999999</v>
      </c>
      <c r="I793" s="122">
        <f t="shared" si="77"/>
        <v>-0.45815670269311448</v>
      </c>
      <c r="J793" s="128">
        <f t="shared" si="78"/>
        <v>98.914786315821729</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0.30274193548387091</v>
      </c>
      <c r="F794" s="128">
        <f t="shared" si="74"/>
        <v>93.84999999999998</v>
      </c>
      <c r="G794" s="122">
        <f t="shared" si="75"/>
        <v>0.3048715958392138</v>
      </c>
      <c r="H794" s="128">
        <f t="shared" si="76"/>
        <v>104984.97299999998</v>
      </c>
      <c r="I794" s="122">
        <f t="shared" si="77"/>
        <v>-0.35513360892258616</v>
      </c>
      <c r="J794" s="128">
        <f t="shared" si="78"/>
        <v>99.301456618324636</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0.20283548387096773</v>
      </c>
      <c r="F795" s="128">
        <f t="shared" si="74"/>
        <v>62.878999999999998</v>
      </c>
      <c r="G795" s="122">
        <f t="shared" si="75"/>
        <v>0.20333243891531488</v>
      </c>
      <c r="H795" s="128">
        <f t="shared" si="76"/>
        <v>70019.152000000002</v>
      </c>
      <c r="I795" s="122">
        <f t="shared" si="77"/>
        <v>-6.1667206181308352E-2</v>
      </c>
      <c r="J795" s="128">
        <f t="shared" si="78"/>
        <v>99.755594804745286</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0.12291290322580646</v>
      </c>
      <c r="F796" s="128">
        <f t="shared" si="74"/>
        <v>38.103000000000002</v>
      </c>
      <c r="G796" s="122">
        <f t="shared" si="75"/>
        <v>0.1228028389060222</v>
      </c>
      <c r="H796" s="128">
        <f t="shared" si="76"/>
        <v>42288.139999999992</v>
      </c>
      <c r="I796" s="122">
        <f t="shared" si="77"/>
        <v>-0.34337800568951504</v>
      </c>
      <c r="J796" s="128">
        <f t="shared" si="78"/>
        <v>100.08962685290076</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0.37621290322580642</v>
      </c>
      <c r="F797" s="128">
        <f t="shared" si="74"/>
        <v>116.62599999999999</v>
      </c>
      <c r="G797" s="122">
        <f t="shared" si="75"/>
        <v>0.37634847745660038</v>
      </c>
      <c r="H797" s="128">
        <f t="shared" si="76"/>
        <v>129598.609</v>
      </c>
      <c r="I797" s="122">
        <f t="shared" si="77"/>
        <v>-0.11688436893012957</v>
      </c>
      <c r="J797" s="128">
        <f t="shared" si="78"/>
        <v>99.963976410450712</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0.23427741935483873</v>
      </c>
      <c r="F798" s="128">
        <f t="shared" si="74"/>
        <v>72.626000000000005</v>
      </c>
      <c r="G798" s="122">
        <f t="shared" si="75"/>
        <v>0.23345694596902064</v>
      </c>
      <c r="H798" s="128">
        <f t="shared" si="76"/>
        <v>80392.767000000007</v>
      </c>
      <c r="I798" s="122">
        <f t="shared" si="77"/>
        <v>-0.4049603445554304</v>
      </c>
      <c r="J798" s="128">
        <f t="shared" si="78"/>
        <v>100.3514452664548</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0.22899354838709676</v>
      </c>
      <c r="F799" s="128">
        <f t="shared" si="74"/>
        <v>70.988</v>
      </c>
      <c r="G799" s="122">
        <f t="shared" si="75"/>
        <v>0.22566008049762165</v>
      </c>
      <c r="H799" s="128">
        <f t="shared" si="76"/>
        <v>77707.853999999992</v>
      </c>
      <c r="I799" s="122">
        <f t="shared" si="77"/>
        <v>-0.22990337280225634</v>
      </c>
      <c r="J799" s="128">
        <f t="shared" si="78"/>
        <v>101.47720761338212</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0.25840000000000002</v>
      </c>
      <c r="F800" s="128">
        <f t="shared" si="74"/>
        <v>80.104000000000013</v>
      </c>
      <c r="G800" s="122">
        <f t="shared" si="75"/>
        <v>0.2558706143025572</v>
      </c>
      <c r="H800" s="128">
        <f t="shared" si="76"/>
        <v>88111.092999999993</v>
      </c>
      <c r="I800" s="122">
        <f t="shared" si="77"/>
        <v>5.757723691921339E-2</v>
      </c>
      <c r="J800" s="128">
        <f t="shared" si="78"/>
        <v>100.98854090937223</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0.37973548387096778</v>
      </c>
      <c r="F801" s="128">
        <f t="shared" si="74"/>
        <v>117.71800000000002</v>
      </c>
      <c r="G801" s="122">
        <f t="shared" si="75"/>
        <v>0.38206877726087385</v>
      </c>
      <c r="H801" s="128">
        <f t="shared" si="76"/>
        <v>131568.44</v>
      </c>
      <c r="I801" s="122">
        <f t="shared" si="77"/>
        <v>-0.22018109703332436</v>
      </c>
      <c r="J801" s="128">
        <f t="shared" si="78"/>
        <v>99.389300165631454</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9.9816129032258075E-2</v>
      </c>
      <c r="F802" s="128">
        <f t="shared" si="74"/>
        <v>30.943000000000005</v>
      </c>
      <c r="G802" s="122">
        <f t="shared" si="75"/>
        <v>0.10107587742988401</v>
      </c>
      <c r="H802" s="128">
        <f t="shared" si="76"/>
        <v>34806.286999999997</v>
      </c>
      <c r="I802" s="122">
        <f t="shared" si="77"/>
        <v>-0.40441499301632183</v>
      </c>
      <c r="J802" s="128">
        <f t="shared" si="78"/>
        <v>98.75366068575579</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8.7058064516129033E-2</v>
      </c>
      <c r="F803" s="128">
        <f t="shared" si="74"/>
        <v>26.988</v>
      </c>
      <c r="G803" s="122">
        <f t="shared" si="75"/>
        <v>8.448585483711718E-2</v>
      </c>
      <c r="H803" s="128">
        <f t="shared" si="76"/>
        <v>29093.379999999997</v>
      </c>
      <c r="I803" s="122">
        <f t="shared" si="77"/>
        <v>-0.41746306040542014</v>
      </c>
      <c r="J803" s="128">
        <f t="shared" si="78"/>
        <v>103.04454477494593</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0.50641612903225808</v>
      </c>
      <c r="F804" s="128">
        <f>SUMPRODUCT($K$2:$AI$2,$K804:$AI804)</f>
        <v>156.989</v>
      </c>
      <c r="G804" s="122">
        <f>SUMPRODUCT($K$3:$AI$3,$K804:$AI804)/$J$3</f>
        <v>0.51269301134284673</v>
      </c>
      <c r="H804" s="128">
        <f>SUMPRODUCT($K$3:$AI$3,$K804:$AI804)</f>
        <v>176549.94</v>
      </c>
      <c r="I804" s="122">
        <f>CORREL($K$4:$AI$4,$K804:$AI804)</f>
        <v>0.23814724784071914</v>
      </c>
      <c r="J804" s="128">
        <f>$E804/$G804*100</f>
        <v>98.775703555203876</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93F24-7649-494B-9AE4-54C5415B9FB7}">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98289-E5B9-4AE8-8D23-4B4A10AAA324}">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206.39663017204603</v>
      </c>
    </row>
    <row r="17" spans="13:16" ht="21" customHeight="1">
      <c r="M17" s="139" t="s">
        <v>1706</v>
      </c>
      <c r="N17" s="3"/>
      <c r="O17" s="3"/>
      <c r="P17" s="140">
        <f t="shared" si="0"/>
        <v>160.43186339522543</v>
      </c>
    </row>
    <row r="18" spans="13:16" ht="21" customHeight="1">
      <c r="M18" s="139" t="s">
        <v>1707</v>
      </c>
      <c r="N18" s="3"/>
      <c r="O18" s="3"/>
      <c r="P18" s="140">
        <f t="shared" si="0"/>
        <v>97.95360277479115</v>
      </c>
    </row>
    <row r="19" spans="13:16" ht="21" customHeight="1">
      <c r="M19" s="139" t="s">
        <v>1708</v>
      </c>
      <c r="N19" s="3"/>
      <c r="O19" s="3"/>
      <c r="P19" s="140">
        <f t="shared" si="0"/>
        <v>94.294646240459059</v>
      </c>
    </row>
    <row r="20" spans="13:16" ht="21" customHeight="1" thickBot="1">
      <c r="M20" s="141" t="s">
        <v>1709</v>
      </c>
      <c r="N20" s="142"/>
      <c r="O20" s="142"/>
      <c r="P20" s="143">
        <f t="shared" si="0"/>
        <v>9.2296724188359178</v>
      </c>
    </row>
    <row r="21" spans="13:16" ht="21" customHeight="1" thickTop="1">
      <c r="M21" s="144" t="s">
        <v>1710</v>
      </c>
      <c r="N21" s="13"/>
      <c r="O21" s="13"/>
      <c r="P21" s="145">
        <f t="shared" si="0"/>
        <v>0</v>
      </c>
    </row>
    <row r="22" spans="13:16" ht="21" customHeight="1">
      <c r="M22" s="144" t="s">
        <v>1711</v>
      </c>
      <c r="N22" s="13"/>
      <c r="O22" s="13"/>
      <c r="P22" s="145">
        <f t="shared" si="0"/>
        <v>31.555907001010858</v>
      </c>
    </row>
    <row r="23" spans="13:16" ht="21" customHeight="1">
      <c r="M23" s="144" t="s">
        <v>1712</v>
      </c>
      <c r="N23" s="13"/>
      <c r="O23" s="13"/>
      <c r="P23" s="145">
        <f t="shared" si="0"/>
        <v>0</v>
      </c>
    </row>
    <row r="24" spans="13:16" ht="21" customHeight="1">
      <c r="M24" s="144" t="s">
        <v>1713</v>
      </c>
      <c r="N24" s="13"/>
      <c r="O24" s="13"/>
      <c r="P24" s="145">
        <f t="shared" si="0"/>
        <v>184.54034259185144</v>
      </c>
    </row>
    <row r="25" spans="13:16" ht="21" customHeight="1">
      <c r="M25" s="144" t="s">
        <v>1714</v>
      </c>
      <c r="N25" s="13"/>
      <c r="O25" s="13"/>
      <c r="P25" s="145">
        <f t="shared" si="0"/>
        <v>46.339880861170698</v>
      </c>
    </row>
    <row r="26" spans="13:16" ht="21" customHeight="1">
      <c r="M26" s="144" t="s">
        <v>1715</v>
      </c>
      <c r="N26" s="13"/>
      <c r="O26" s="13"/>
      <c r="P26" s="145">
        <f t="shared" si="0"/>
        <v>128.97554365934383</v>
      </c>
    </row>
    <row r="27" spans="13:16" ht="21" customHeight="1">
      <c r="M27" s="144" t="s">
        <v>1716</v>
      </c>
      <c r="N27" s="13"/>
      <c r="O27" s="13"/>
      <c r="P27" s="145">
        <f t="shared" si="0"/>
        <v>106.64811549482039</v>
      </c>
    </row>
    <row r="28" spans="13:16" ht="21" customHeight="1" thickBot="1">
      <c r="M28" s="146" t="s">
        <v>1717</v>
      </c>
      <c r="N28" s="147"/>
      <c r="O28" s="147"/>
      <c r="P28" s="148">
        <f t="shared" si="0"/>
        <v>331.42642907551163</v>
      </c>
    </row>
    <row r="29" spans="13:16" ht="21" customHeight="1" thickTop="1">
      <c r="M29" s="149" t="s">
        <v>1718</v>
      </c>
      <c r="N29" s="22"/>
      <c r="O29" s="22"/>
      <c r="P29" s="150">
        <f t="shared" si="0"/>
        <v>68.163648636750494</v>
      </c>
    </row>
    <row r="30" spans="13:16" ht="21" customHeight="1">
      <c r="M30" s="149" t="s">
        <v>1719</v>
      </c>
      <c r="N30" s="22"/>
      <c r="O30" s="22"/>
      <c r="P30" s="150">
        <f t="shared" si="0"/>
        <v>140.34206268032423</v>
      </c>
    </row>
    <row r="31" spans="13:16" ht="21" customHeight="1">
      <c r="M31" s="149" t="s">
        <v>1720</v>
      </c>
      <c r="N31" s="22"/>
      <c r="O31" s="22"/>
      <c r="P31" s="150">
        <f t="shared" si="0"/>
        <v>59.772802920860194</v>
      </c>
    </row>
    <row r="32" spans="13:16" ht="21" customHeight="1">
      <c r="M32" s="149" t="s">
        <v>1721</v>
      </c>
      <c r="N32" s="22"/>
      <c r="O32" s="22"/>
      <c r="P32" s="150">
        <f t="shared" si="0"/>
        <v>37.989838290843849</v>
      </c>
    </row>
    <row r="33" spans="1:16" ht="21" customHeight="1" thickBot="1">
      <c r="M33" s="151" t="s">
        <v>1722</v>
      </c>
      <c r="N33" s="152"/>
      <c r="O33" s="152"/>
      <c r="P33" s="153">
        <f t="shared" si="0"/>
        <v>0</v>
      </c>
    </row>
    <row r="34" spans="1:16" ht="21" customHeight="1" thickTop="1">
      <c r="M34" s="154" t="s">
        <v>1723</v>
      </c>
      <c r="N34" s="29"/>
      <c r="O34" s="29"/>
      <c r="P34" s="155">
        <f t="shared" si="0"/>
        <v>20.570797951153306</v>
      </c>
    </row>
    <row r="35" spans="1:16" ht="21" customHeight="1">
      <c r="M35" s="154" t="s">
        <v>1724</v>
      </c>
      <c r="N35" s="29"/>
      <c r="O35" s="29"/>
      <c r="P35" s="155">
        <f t="shared" si="0"/>
        <v>195.86451062890228</v>
      </c>
    </row>
    <row r="36" spans="1:16" ht="21" customHeight="1">
      <c r="M36" s="154" t="s">
        <v>1725</v>
      </c>
      <c r="N36" s="29"/>
      <c r="O36" s="29"/>
      <c r="P36" s="155">
        <f t="shared" si="0"/>
        <v>127.5392083644511</v>
      </c>
    </row>
    <row r="37" spans="1:16" ht="21" customHeight="1">
      <c r="M37" s="154" t="s">
        <v>1726</v>
      </c>
      <c r="N37" s="29"/>
      <c r="O37" s="29"/>
      <c r="P37" s="155">
        <f t="shared" si="0"/>
        <v>598.02910364310526</v>
      </c>
    </row>
    <row r="38" spans="1:16" ht="21" customHeight="1">
      <c r="M38" s="154" t="s">
        <v>1727</v>
      </c>
      <c r="N38" s="29"/>
      <c r="O38" s="29"/>
      <c r="P38" s="155">
        <f t="shared" si="0"/>
        <v>248.71983853410745</v>
      </c>
    </row>
    <row r="39" spans="1:16" ht="21" customHeight="1">
      <c r="M39" s="154" t="s">
        <v>1728</v>
      </c>
      <c r="N39" s="29"/>
      <c r="O39" s="29"/>
      <c r="P39" s="155">
        <f t="shared" si="0"/>
        <v>7.3504428229265297</v>
      </c>
    </row>
    <row r="40" spans="1:16" ht="21" customHeight="1">
      <c r="M40" s="154" t="s">
        <v>1729</v>
      </c>
      <c r="N40" s="29"/>
      <c r="O40" s="29"/>
      <c r="P40" s="155">
        <f t="shared" si="0"/>
        <v>187.34190148419015</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7</v>
      </c>
      <c r="C49" s="158">
        <f>'Wellbeing Acorn Type'!F14</f>
        <v>2.2435897435897436E-2</v>
      </c>
      <c r="D49" s="159">
        <f>'Wellbeing Acorn Type'!K14</f>
        <v>206.39663017204603</v>
      </c>
      <c r="E49" s="158">
        <f>IF(C49&gt;0.1,0.1,C49)</f>
        <v>2.2435897435897436E-2</v>
      </c>
      <c r="F49" s="159">
        <f>IF(D49&gt;200,200,D49)</f>
        <v>200</v>
      </c>
      <c r="G49" s="156">
        <v>1.1000000000000001</v>
      </c>
    </row>
    <row r="50" spans="1:9" ht="14.5">
      <c r="A50" s="156">
        <v>1.2</v>
      </c>
      <c r="B50" s="157">
        <f>'Wellbeing Acorn Type'!E15</f>
        <v>16</v>
      </c>
      <c r="C50" s="158">
        <f>'Wellbeing Acorn Type'!F15</f>
        <v>5.128205128205128E-2</v>
      </c>
      <c r="D50" s="159">
        <f>'Wellbeing Acorn Type'!K15</f>
        <v>160.43186339522543</v>
      </c>
      <c r="E50" s="158">
        <f t="shared" ref="E50:E73" si="1">IF(C50&gt;0.1,0.1,C50)</f>
        <v>5.128205128205128E-2</v>
      </c>
      <c r="F50" s="159">
        <f t="shared" ref="F50:F73" si="2">IF(D50&gt;200,200,D50)</f>
        <v>160.43186339522543</v>
      </c>
      <c r="G50" s="156">
        <v>1.2</v>
      </c>
    </row>
    <row r="51" spans="1:9" ht="14.5">
      <c r="A51" s="156">
        <v>1.3</v>
      </c>
      <c r="B51" s="157">
        <f>'Wellbeing Acorn Type'!E16</f>
        <v>15</v>
      </c>
      <c r="C51" s="158">
        <f>'Wellbeing Acorn Type'!F16</f>
        <v>4.807692307692308E-2</v>
      </c>
      <c r="D51" s="159">
        <f>'Wellbeing Acorn Type'!K16</f>
        <v>97.95360277479115</v>
      </c>
      <c r="E51" s="158">
        <f t="shared" si="1"/>
        <v>4.807692307692308E-2</v>
      </c>
      <c r="F51" s="159">
        <f t="shared" si="2"/>
        <v>97.95360277479115</v>
      </c>
      <c r="G51" s="156">
        <v>1.3</v>
      </c>
      <c r="H51" s="38"/>
    </row>
    <row r="52" spans="1:9" ht="14.5">
      <c r="A52" s="156">
        <v>1.4</v>
      </c>
      <c r="B52" s="157">
        <f>'Wellbeing Acorn Type'!E17</f>
        <v>12</v>
      </c>
      <c r="C52" s="158">
        <f>'Wellbeing Acorn Type'!F17</f>
        <v>3.8461538461538464E-2</v>
      </c>
      <c r="D52" s="159">
        <f>'Wellbeing Acorn Type'!K17</f>
        <v>94.294646240459059</v>
      </c>
      <c r="E52" s="158">
        <f t="shared" si="1"/>
        <v>3.8461538461538464E-2</v>
      </c>
      <c r="F52" s="159">
        <f t="shared" si="2"/>
        <v>94.294646240459059</v>
      </c>
      <c r="G52" s="156">
        <v>1.4</v>
      </c>
      <c r="H52" s="38"/>
    </row>
    <row r="53" spans="1:9" ht="14.5">
      <c r="A53" s="156">
        <v>1.5</v>
      </c>
      <c r="B53" s="157">
        <f>'Wellbeing Acorn Type'!E18</f>
        <v>1</v>
      </c>
      <c r="C53" s="158">
        <f>'Wellbeing Acorn Type'!F18</f>
        <v>3.205128205128205E-3</v>
      </c>
      <c r="D53" s="159">
        <f>'Wellbeing Acorn Type'!K18</f>
        <v>9.2296724188359178</v>
      </c>
      <c r="E53" s="158">
        <f t="shared" si="1"/>
        <v>3.205128205128205E-3</v>
      </c>
      <c r="F53" s="159">
        <f t="shared" si="2"/>
        <v>9.2296724188359178</v>
      </c>
      <c r="G53" s="156">
        <v>1.5</v>
      </c>
      <c r="H53" s="38"/>
    </row>
    <row r="54" spans="1:9" ht="14.5">
      <c r="A54" s="156">
        <v>2.6</v>
      </c>
      <c r="B54" s="157">
        <f>'Wellbeing Acorn Type'!E21</f>
        <v>0</v>
      </c>
      <c r="C54" s="158">
        <f>'Wellbeing Acorn Type'!F21</f>
        <v>0</v>
      </c>
      <c r="D54" s="159">
        <f>'Wellbeing Acorn Type'!K21</f>
        <v>0</v>
      </c>
      <c r="E54" s="158">
        <f t="shared" si="1"/>
        <v>0</v>
      </c>
      <c r="F54" s="159">
        <f t="shared" si="2"/>
        <v>0</v>
      </c>
      <c r="G54" s="156">
        <v>2.6</v>
      </c>
      <c r="H54" s="38"/>
    </row>
    <row r="55" spans="1:9" ht="14.5">
      <c r="A55" s="156">
        <v>2.7</v>
      </c>
      <c r="B55" s="157">
        <f>'Wellbeing Acorn Type'!E22</f>
        <v>2</v>
      </c>
      <c r="C55" s="158">
        <f>'Wellbeing Acorn Type'!F22</f>
        <v>6.41025641025641E-3</v>
      </c>
      <c r="D55" s="159">
        <f>'Wellbeing Acorn Type'!K22</f>
        <v>31.555907001010858</v>
      </c>
      <c r="E55" s="158">
        <f t="shared" si="1"/>
        <v>6.41025641025641E-3</v>
      </c>
      <c r="F55" s="159">
        <f t="shared" si="2"/>
        <v>31.555907001010858</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27</v>
      </c>
      <c r="C57" s="158">
        <f>'Wellbeing Acorn Type'!F24</f>
        <v>8.6538461538461536E-2</v>
      </c>
      <c r="D57" s="159">
        <f>'Wellbeing Acorn Type'!K24</f>
        <v>184.54034259185144</v>
      </c>
      <c r="E57" s="158">
        <f t="shared" si="1"/>
        <v>8.6538461538461536E-2</v>
      </c>
      <c r="F57" s="159">
        <f t="shared" si="2"/>
        <v>184.54034259185144</v>
      </c>
      <c r="G57" s="156">
        <v>2.9</v>
      </c>
      <c r="H57" s="38"/>
      <c r="I57" s="48"/>
    </row>
    <row r="58" spans="1:9" ht="14.5">
      <c r="A58" s="160">
        <v>2.1</v>
      </c>
      <c r="B58" s="157">
        <f>'Wellbeing Acorn Type'!E25</f>
        <v>5</v>
      </c>
      <c r="C58" s="158">
        <f>'Wellbeing Acorn Type'!F25</f>
        <v>1.6025641025641024E-2</v>
      </c>
      <c r="D58" s="159">
        <f>'Wellbeing Acorn Type'!K25</f>
        <v>46.339880861170698</v>
      </c>
      <c r="E58" s="158">
        <f t="shared" si="1"/>
        <v>1.6025641025641024E-2</v>
      </c>
      <c r="F58" s="159">
        <f t="shared" si="2"/>
        <v>46.339880861170698</v>
      </c>
      <c r="G58" s="160">
        <v>2.1</v>
      </c>
      <c r="H58" s="38"/>
      <c r="I58" s="48"/>
    </row>
    <row r="59" spans="1:9" ht="14.5">
      <c r="A59" s="156">
        <v>2.11</v>
      </c>
      <c r="B59" s="157">
        <f>'Wellbeing Acorn Type'!E26</f>
        <v>8</v>
      </c>
      <c r="C59" s="158">
        <f>'Wellbeing Acorn Type'!F26</f>
        <v>2.564102564102564E-2</v>
      </c>
      <c r="D59" s="159">
        <f>'Wellbeing Acorn Type'!K26</f>
        <v>128.97554365934383</v>
      </c>
      <c r="E59" s="158">
        <f t="shared" si="1"/>
        <v>2.564102564102564E-2</v>
      </c>
      <c r="F59" s="159">
        <f t="shared" si="2"/>
        <v>128.97554365934383</v>
      </c>
      <c r="G59" s="156">
        <v>2.11</v>
      </c>
      <c r="H59" s="38"/>
      <c r="I59" s="48"/>
    </row>
    <row r="60" spans="1:9" ht="14.5">
      <c r="A60" s="156">
        <v>2.12</v>
      </c>
      <c r="B60" s="157">
        <f>'Wellbeing Acorn Type'!E27</f>
        <v>6</v>
      </c>
      <c r="C60" s="158">
        <f>'Wellbeing Acorn Type'!F27</f>
        <v>1.9230769230769232E-2</v>
      </c>
      <c r="D60" s="159">
        <f>'Wellbeing Acorn Type'!K27</f>
        <v>106.64811549482039</v>
      </c>
      <c r="E60" s="158">
        <f t="shared" si="1"/>
        <v>1.9230769230769232E-2</v>
      </c>
      <c r="F60" s="159">
        <f t="shared" si="2"/>
        <v>106.64811549482039</v>
      </c>
      <c r="G60" s="156">
        <v>2.12</v>
      </c>
      <c r="H60" s="38"/>
      <c r="I60" s="48"/>
    </row>
    <row r="61" spans="1:9" ht="14.5">
      <c r="A61" s="156">
        <v>2.13</v>
      </c>
      <c r="B61" s="157">
        <f>'Wellbeing Acorn Type'!E28</f>
        <v>22</v>
      </c>
      <c r="C61" s="158">
        <f>'Wellbeing Acorn Type'!F28</f>
        <v>7.0512820512820512E-2</v>
      </c>
      <c r="D61" s="159">
        <f>'Wellbeing Acorn Type'!K28</f>
        <v>331.42642907551163</v>
      </c>
      <c r="E61" s="158">
        <f t="shared" si="1"/>
        <v>7.0512820512820512E-2</v>
      </c>
      <c r="F61" s="159">
        <f t="shared" si="2"/>
        <v>200</v>
      </c>
      <c r="G61" s="156">
        <v>2.13</v>
      </c>
      <c r="H61" s="38"/>
      <c r="I61" s="48"/>
    </row>
    <row r="62" spans="1:9" ht="14.5">
      <c r="A62" s="156">
        <v>3.14</v>
      </c>
      <c r="B62" s="157">
        <f>'Wellbeing Acorn Type'!E31</f>
        <v>8</v>
      </c>
      <c r="C62" s="158">
        <f>'Wellbeing Acorn Type'!F31</f>
        <v>2.564102564102564E-2</v>
      </c>
      <c r="D62" s="159">
        <f>'Wellbeing Acorn Type'!K31</f>
        <v>68.163648636750494</v>
      </c>
      <c r="E62" s="158">
        <f t="shared" si="1"/>
        <v>2.564102564102564E-2</v>
      </c>
      <c r="F62" s="159">
        <f t="shared" si="2"/>
        <v>68.163648636750494</v>
      </c>
      <c r="G62" s="156">
        <v>3.14</v>
      </c>
      <c r="H62" s="38"/>
      <c r="I62" s="48"/>
    </row>
    <row r="63" spans="1:9" ht="14.5">
      <c r="A63" s="156">
        <v>3.15</v>
      </c>
      <c r="B63" s="157">
        <f>'Wellbeing Acorn Type'!E32</f>
        <v>19</v>
      </c>
      <c r="C63" s="158">
        <f>'Wellbeing Acorn Type'!F32</f>
        <v>6.0897435897435896E-2</v>
      </c>
      <c r="D63" s="159">
        <f>'Wellbeing Acorn Type'!K32</f>
        <v>140.34206268032423</v>
      </c>
      <c r="E63" s="158">
        <f t="shared" si="1"/>
        <v>6.0897435897435896E-2</v>
      </c>
      <c r="F63" s="159">
        <f t="shared" si="2"/>
        <v>140.34206268032423</v>
      </c>
      <c r="G63" s="156">
        <v>3.15</v>
      </c>
      <c r="H63" s="38"/>
      <c r="I63" s="48"/>
    </row>
    <row r="64" spans="1:9" ht="14.5">
      <c r="A64" s="156">
        <v>3.16</v>
      </c>
      <c r="B64" s="157">
        <f>'Wellbeing Acorn Type'!E33</f>
        <v>12</v>
      </c>
      <c r="C64" s="158">
        <f>'Wellbeing Acorn Type'!F33</f>
        <v>3.8461538461538464E-2</v>
      </c>
      <c r="D64" s="159">
        <f>'Wellbeing Acorn Type'!K33</f>
        <v>59.772802920860194</v>
      </c>
      <c r="E64" s="158">
        <f t="shared" si="1"/>
        <v>3.8461538461538464E-2</v>
      </c>
      <c r="F64" s="159">
        <f t="shared" si="2"/>
        <v>59.772802920860194</v>
      </c>
      <c r="G64" s="156">
        <v>3.16</v>
      </c>
      <c r="H64" s="38"/>
      <c r="I64" s="48"/>
    </row>
    <row r="65" spans="1:9" ht="15" customHeight="1">
      <c r="A65" s="156">
        <v>3.17</v>
      </c>
      <c r="B65" s="157">
        <f>'Wellbeing Acorn Type'!E34</f>
        <v>9</v>
      </c>
      <c r="C65" s="158">
        <f>'Wellbeing Acorn Type'!F34</f>
        <v>2.8846153846153848E-2</v>
      </c>
      <c r="D65" s="159">
        <f>'Wellbeing Acorn Type'!K34</f>
        <v>37.989838290843849</v>
      </c>
      <c r="E65" s="158">
        <f t="shared" si="1"/>
        <v>2.8846153846153848E-2</v>
      </c>
      <c r="F65" s="159">
        <f t="shared" si="2"/>
        <v>37.989838290843849</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9</v>
      </c>
      <c r="C67" s="158">
        <f>'Wellbeing Acorn Type'!F38</f>
        <v>2.8846153846153848E-2</v>
      </c>
      <c r="D67" s="159">
        <f>'Wellbeing Acorn Type'!K38</f>
        <v>20.570797951153306</v>
      </c>
      <c r="E67" s="158">
        <f t="shared" si="1"/>
        <v>2.8846153846153848E-2</v>
      </c>
      <c r="F67" s="159">
        <f t="shared" si="2"/>
        <v>20.570797951153306</v>
      </c>
      <c r="G67" s="156">
        <v>4.1900000000000004</v>
      </c>
      <c r="H67" s="38"/>
      <c r="I67" s="48"/>
    </row>
    <row r="68" spans="1:9" ht="15" customHeight="1">
      <c r="A68" s="160">
        <v>4.2</v>
      </c>
      <c r="B68" s="157">
        <f>'Wellbeing Acorn Type'!E39</f>
        <v>44</v>
      </c>
      <c r="C68" s="158">
        <f>'Wellbeing Acorn Type'!F39</f>
        <v>0.14102564102564102</v>
      </c>
      <c r="D68" s="159">
        <f>'Wellbeing Acorn Type'!K39</f>
        <v>195.86451062890228</v>
      </c>
      <c r="E68" s="158">
        <f t="shared" si="1"/>
        <v>0.1</v>
      </c>
      <c r="F68" s="159">
        <f t="shared" si="2"/>
        <v>195.86451062890228</v>
      </c>
      <c r="G68" s="160">
        <v>4.2</v>
      </c>
      <c r="H68" s="38"/>
      <c r="I68" s="48"/>
    </row>
    <row r="69" spans="1:9" ht="15" customHeight="1">
      <c r="A69" s="156">
        <v>4.21</v>
      </c>
      <c r="B69" s="157">
        <f>'Wellbeing Acorn Type'!E40</f>
        <v>6</v>
      </c>
      <c r="C69" s="158">
        <f>'Wellbeing Acorn Type'!F40</f>
        <v>1.9230769230769232E-2</v>
      </c>
      <c r="D69" s="159">
        <f>'Wellbeing Acorn Type'!K40</f>
        <v>127.5392083644511</v>
      </c>
      <c r="E69" s="158">
        <f t="shared" si="1"/>
        <v>1.9230769230769232E-2</v>
      </c>
      <c r="F69" s="159">
        <f t="shared" si="2"/>
        <v>127.5392083644511</v>
      </c>
      <c r="G69" s="156">
        <v>4.21</v>
      </c>
      <c r="H69" s="38"/>
      <c r="I69" s="48"/>
    </row>
    <row r="70" spans="1:9" ht="15" customHeight="1">
      <c r="A70" s="156">
        <v>4.22</v>
      </c>
      <c r="B70" s="157">
        <f>'Wellbeing Acorn Type'!E41</f>
        <v>7</v>
      </c>
      <c r="C70" s="158">
        <f>'Wellbeing Acorn Type'!F41</f>
        <v>2.2435897435897436E-2</v>
      </c>
      <c r="D70" s="159">
        <f>'Wellbeing Acorn Type'!K41</f>
        <v>598.02910364310526</v>
      </c>
      <c r="E70" s="158">
        <f t="shared" si="1"/>
        <v>2.2435897435897436E-2</v>
      </c>
      <c r="F70" s="159">
        <f t="shared" si="2"/>
        <v>200</v>
      </c>
      <c r="G70" s="156">
        <v>4.22</v>
      </c>
      <c r="H70" s="38"/>
      <c r="I70" s="48"/>
    </row>
    <row r="71" spans="1:9" ht="15" customHeight="1">
      <c r="A71" s="156">
        <v>4.2300000000000004</v>
      </c>
      <c r="B71" s="157">
        <f>'Wellbeing Acorn Type'!E42</f>
        <v>34</v>
      </c>
      <c r="C71" s="158">
        <f>'Wellbeing Acorn Type'!F42</f>
        <v>0.10897435897435898</v>
      </c>
      <c r="D71" s="159">
        <f>'Wellbeing Acorn Type'!K42</f>
        <v>248.71983853410745</v>
      </c>
      <c r="E71" s="158">
        <f t="shared" si="1"/>
        <v>0.1</v>
      </c>
      <c r="F71" s="159">
        <f t="shared" si="2"/>
        <v>200</v>
      </c>
      <c r="G71" s="156">
        <v>4.2300000000000004</v>
      </c>
      <c r="H71" s="38"/>
      <c r="I71" s="48"/>
    </row>
    <row r="72" spans="1:9" ht="15" customHeight="1">
      <c r="A72" s="156">
        <v>4.24</v>
      </c>
      <c r="B72" s="157">
        <f>'Wellbeing Acorn Type'!E43</f>
        <v>2</v>
      </c>
      <c r="C72" s="158">
        <f>'Wellbeing Acorn Type'!F43</f>
        <v>6.41025641025641E-3</v>
      </c>
      <c r="D72" s="159">
        <f>'Wellbeing Acorn Type'!K43</f>
        <v>7.3504428229265297</v>
      </c>
      <c r="E72" s="158">
        <f t="shared" si="1"/>
        <v>6.41025641025641E-3</v>
      </c>
      <c r="F72" s="159">
        <f t="shared" si="2"/>
        <v>7.3504428229265297</v>
      </c>
      <c r="G72" s="156">
        <v>4.24</v>
      </c>
      <c r="H72" s="38"/>
      <c r="I72" s="48"/>
    </row>
    <row r="73" spans="1:9" ht="15" customHeight="1">
      <c r="A73" s="156">
        <v>4.25</v>
      </c>
      <c r="B73" s="157">
        <f>'Wellbeing Acorn Type'!E44</f>
        <v>39</v>
      </c>
      <c r="C73" s="158">
        <f>'Wellbeing Acorn Type'!F44</f>
        <v>0.125</v>
      </c>
      <c r="D73" s="159">
        <f>'Wellbeing Acorn Type'!K44</f>
        <v>187.34190148419015</v>
      </c>
      <c r="E73" s="158">
        <f t="shared" si="1"/>
        <v>0.1</v>
      </c>
      <c r="F73" s="159">
        <f t="shared" si="2"/>
        <v>187.34190148419015</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E20E0-E0EF-4D4A-8992-BBEB3F4519EA}">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100.91925585822044</v>
      </c>
      <c r="B19" s="40" t="str">
        <f>'Features Data'!AD18</f>
        <v>Asthma</v>
      </c>
      <c r="C19" s="173"/>
      <c r="D19" s="173"/>
      <c r="E19" s="173"/>
      <c r="F19" s="173"/>
      <c r="G19" s="173"/>
      <c r="H19" s="173"/>
      <c r="K19" s="174">
        <f>'Features Data'!AE18</f>
        <v>100.91925585822044</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97.515277703515366</v>
      </c>
      <c r="B20" s="40" t="str">
        <f>'Features Data'!AD19</f>
        <v>Congestive heart failure</v>
      </c>
      <c r="C20" s="173"/>
      <c r="D20" s="173"/>
      <c r="E20" s="173"/>
      <c r="F20" s="173"/>
      <c r="G20" s="173"/>
      <c r="H20" s="173"/>
      <c r="K20" s="174">
        <f>'Features Data'!AE19</f>
        <v>97.515277703515366</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94.481541285358475</v>
      </c>
      <c r="B21" s="40" t="str">
        <f>'Features Data'!AD20</f>
        <v>Coronary heart disease</v>
      </c>
      <c r="C21" s="173"/>
      <c r="D21" s="173"/>
      <c r="E21" s="173"/>
      <c r="F21" s="173"/>
      <c r="G21" s="173"/>
      <c r="H21" s="173"/>
      <c r="K21" s="174">
        <f>'Features Data'!AE20</f>
        <v>94.481541285358475</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96.696245659317157</v>
      </c>
      <c r="B22" s="40" t="str">
        <f>'Features Data'!AD21</f>
        <v>Angina</v>
      </c>
      <c r="C22" s="173"/>
      <c r="D22" s="173"/>
      <c r="E22" s="173"/>
      <c r="F22" s="173"/>
      <c r="G22" s="173"/>
      <c r="H22" s="173"/>
      <c r="K22" s="174">
        <f>'Features Data'!AE21</f>
        <v>96.696245659317157</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95.663306084291662</v>
      </c>
      <c r="B23" s="40" t="str">
        <f>'Features Data'!AD22</f>
        <v>Heart attack or myocardial infarction</v>
      </c>
      <c r="C23" s="173"/>
      <c r="D23" s="173"/>
      <c r="E23" s="173"/>
      <c r="F23" s="173"/>
      <c r="G23" s="173"/>
      <c r="H23" s="173"/>
      <c r="K23" s="174">
        <f>'Features Data'!AE22</f>
        <v>95.663306084291662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102.43727185138536</v>
      </c>
      <c r="B24" s="40" t="str">
        <f>'Features Data'!AD23</f>
        <v>Stroke</v>
      </c>
      <c r="C24" s="173"/>
      <c r="D24" s="173"/>
      <c r="E24" s="173"/>
      <c r="F24" s="173"/>
      <c r="G24" s="173"/>
      <c r="H24" s="173"/>
      <c r="K24" s="174">
        <f>'Features Data'!AE23</f>
        <v>102.43727185138536</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99.143204734524488</v>
      </c>
      <c r="B25" s="40" t="str">
        <f>'Features Data'!AD24</f>
        <v>Emphysema</v>
      </c>
      <c r="C25" s="173"/>
      <c r="D25" s="173"/>
      <c r="E25" s="173"/>
      <c r="F25" s="173"/>
      <c r="G25" s="173"/>
      <c r="H25" s="173"/>
      <c r="K25" s="174">
        <f>'Features Data'!AE24</f>
        <v>99.143204734524488</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100.59516136068345</v>
      </c>
      <c r="B26" s="40" t="str">
        <f>'Features Data'!AD25</f>
        <v>Hypothyroidism or an under-active thyroid</v>
      </c>
      <c r="C26" s="173"/>
      <c r="D26" s="173"/>
      <c r="E26" s="173"/>
      <c r="F26" s="173"/>
      <c r="G26" s="173"/>
      <c r="H26" s="173"/>
      <c r="K26" s="174">
        <f>'Features Data'!AE25</f>
        <v>100.59516136068345</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103.75436479095809</v>
      </c>
      <c r="B27" s="40" t="str">
        <f>'Features Data'!AD26</f>
        <v>Chronic bronchitis</v>
      </c>
      <c r="C27" s="173"/>
      <c r="D27" s="173"/>
      <c r="E27" s="173"/>
      <c r="F27" s="173"/>
      <c r="G27" s="173"/>
      <c r="H27" s="173"/>
      <c r="K27" s="174">
        <f>'Features Data'!AE26</f>
        <v>103.75436479095809</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102.62603532129681</v>
      </c>
      <c r="B28" s="40" t="str">
        <f>'Features Data'!AD27</f>
        <v>Any kind of liver condition</v>
      </c>
      <c r="C28" s="173"/>
      <c r="D28" s="173"/>
      <c r="E28" s="173"/>
      <c r="F28" s="173"/>
      <c r="G28" s="173"/>
      <c r="H28" s="173"/>
      <c r="K28" s="174">
        <f>'Features Data'!AE27</f>
        <v>102.62603532129681</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102.26942595248654</v>
      </c>
      <c r="B29" s="40" t="str">
        <f>'Features Data'!AD28</f>
        <v>Epilepsy</v>
      </c>
      <c r="C29" s="173"/>
      <c r="D29" s="173"/>
      <c r="E29" s="173"/>
      <c r="F29" s="173"/>
      <c r="G29" s="173"/>
      <c r="H29" s="173"/>
      <c r="K29" s="174">
        <f>'Features Data'!AE28</f>
        <v>102.26942595248654</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98.164846799727229</v>
      </c>
      <c r="B30" s="40" t="str">
        <f>'Features Data'!AD29</f>
        <v>High blood pressure/hypertension</v>
      </c>
      <c r="C30" s="173"/>
      <c r="D30" s="173"/>
      <c r="E30" s="173"/>
      <c r="F30" s="173"/>
      <c r="G30" s="173"/>
      <c r="H30" s="173"/>
      <c r="K30" s="174">
        <f>'Features Data'!AE29</f>
        <v>98.164846799727229</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99.332829792634044</v>
      </c>
      <c r="B31" s="40" t="str">
        <f>'Features Data'!AD30</f>
        <v>Multiple Sclerosis</v>
      </c>
      <c r="C31" s="173"/>
      <c r="D31" s="173"/>
      <c r="E31" s="173"/>
      <c r="F31" s="173"/>
      <c r="G31" s="173"/>
      <c r="H31" s="173"/>
      <c r="K31" s="174">
        <f>'Features Data'!AE30</f>
        <v>99.332829792634044</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100.44096208490743</v>
      </c>
      <c r="B32" s="40" t="str">
        <f>'Features Data'!AD31</f>
        <v>COPD (Chronic Obstructive Pulmonary Disease)</v>
      </c>
      <c r="C32" s="173"/>
      <c r="D32" s="173"/>
      <c r="E32" s="173"/>
      <c r="F32" s="173"/>
      <c r="G32" s="173"/>
      <c r="H32" s="173"/>
      <c r="K32" s="174">
        <f>'Features Data'!AE31</f>
        <v>100.44096208490743</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99.764300322564125</v>
      </c>
      <c r="B33" s="40" t="str">
        <f>'Features Data'!AD32</f>
        <v>Osteoarthritis</v>
      </c>
      <c r="C33" s="173"/>
      <c r="D33" s="173"/>
      <c r="E33" s="173"/>
      <c r="F33" s="173"/>
      <c r="G33" s="173"/>
      <c r="H33" s="173"/>
      <c r="K33" s="174">
        <f>'Features Data'!AE32</f>
        <v>99.764300322564125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97.291223967891057</v>
      </c>
      <c r="B34" s="40" t="str">
        <f>'Features Data'!AD33</f>
        <v>Rheumatoid arthritis</v>
      </c>
      <c r="C34" s="173"/>
      <c r="D34" s="173"/>
      <c r="E34" s="173"/>
      <c r="F34" s="173"/>
      <c r="G34" s="173"/>
      <c r="H34" s="173"/>
      <c r="K34" s="174">
        <f>'Features Data'!AE33</f>
        <v>97.291223967891057</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98.855815707517692</v>
      </c>
      <c r="B35" s="40" t="str">
        <f>'Features Data'!AD34</f>
        <v>Other arthritis</v>
      </c>
      <c r="C35" s="173"/>
      <c r="D35" s="173"/>
      <c r="E35" s="173"/>
      <c r="F35" s="173"/>
      <c r="G35" s="173"/>
      <c r="H35" s="173"/>
      <c r="K35" s="174">
        <f>'Features Data'!AE34</f>
        <v>98.855815707517692</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101.53292142377784</v>
      </c>
      <c r="B36" s="40" t="str">
        <f>'Features Data'!AD35</f>
        <v>Bowel/colorectal cancer</v>
      </c>
      <c r="C36" s="173"/>
      <c r="D36" s="173"/>
      <c r="E36" s="173"/>
      <c r="F36" s="173"/>
      <c r="G36" s="173"/>
      <c r="H36" s="173"/>
      <c r="K36" s="174">
        <f>'Features Data'!AE35</f>
        <v>101.53292142377784</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102.26681620679653</v>
      </c>
      <c r="B37" s="40" t="str">
        <f>'Features Data'!AD36</f>
        <v>Lung cancer</v>
      </c>
      <c r="C37" s="173"/>
      <c r="D37" s="173"/>
      <c r="E37" s="173"/>
      <c r="F37" s="173"/>
      <c r="G37" s="173"/>
      <c r="H37" s="173"/>
      <c r="K37" s="174">
        <f>'Features Data'!AE36</f>
        <v>102.26681620679653</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97.629250120863389</v>
      </c>
      <c r="B38" s="40" t="str">
        <f>'Features Data'!AD37</f>
        <v>Breast cancer</v>
      </c>
      <c r="C38" s="173"/>
      <c r="D38" s="173"/>
      <c r="E38" s="173"/>
      <c r="F38" s="173"/>
      <c r="G38" s="173"/>
      <c r="H38" s="173"/>
      <c r="K38" s="174">
        <f>'Features Data'!AE37</f>
        <v>97.629250120863389</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92.934561971063715</v>
      </c>
      <c r="B39" s="40" t="str">
        <f>'Features Data'!AD38</f>
        <v>Prostate cancer</v>
      </c>
      <c r="C39" s="173"/>
      <c r="D39" s="173"/>
      <c r="E39" s="173"/>
      <c r="F39" s="173"/>
      <c r="G39" s="173"/>
      <c r="H39" s="173"/>
      <c r="K39" s="174">
        <f>'Features Data'!AE38</f>
        <v>92.934561971063715</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205.3294377198736</v>
      </c>
      <c r="B40" s="40" t="str">
        <f>'Features Data'!AD39</f>
        <v>Liver cancer</v>
      </c>
      <c r="C40" s="173"/>
      <c r="D40" s="173"/>
      <c r="E40" s="173"/>
      <c r="F40" s="173"/>
      <c r="G40" s="173"/>
      <c r="H40" s="173"/>
      <c r="K40" s="174">
        <f>'Features Data'!AE39</f>
        <v>205.3294377198736</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95.169356921266129</v>
      </c>
      <c r="B41" s="40" t="str">
        <f>'Features Data'!AD40</f>
        <v>Skin cancer or melanoma</v>
      </c>
      <c r="C41" s="173"/>
      <c r="D41" s="173"/>
      <c r="E41" s="173"/>
      <c r="F41" s="173"/>
      <c r="G41" s="173"/>
      <c r="H41" s="173"/>
      <c r="K41" s="174">
        <f>'Features Data'!AE40</f>
        <v>95.169356921266129</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96.614318875676275</v>
      </c>
      <c r="B42" s="40" t="str">
        <f>'Features Data'!AD41</f>
        <v>Other cancer</v>
      </c>
      <c r="C42" s="173"/>
      <c r="D42" s="173"/>
      <c r="E42" s="173"/>
      <c r="F42" s="173"/>
      <c r="G42" s="173"/>
      <c r="H42" s="173"/>
      <c r="K42" s="174">
        <f>'Features Data'!AE41</f>
        <v>96.614318875676275</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99.540158456725109</v>
      </c>
      <c r="B43" s="40" t="str">
        <f>'Features Data'!AD42</f>
        <v>Type 1 diabetes</v>
      </c>
      <c r="C43" s="173"/>
      <c r="D43" s="173"/>
      <c r="E43" s="173"/>
      <c r="F43" s="173"/>
      <c r="G43" s="173"/>
      <c r="H43" s="173"/>
      <c r="K43" s="174">
        <f>'Features Data'!AE42</f>
        <v>99.540158456725109</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99.823951833659024</v>
      </c>
      <c r="B44" s="40" t="str">
        <f>'Features Data'!AD43</f>
        <v>Type 2 diabetes</v>
      </c>
      <c r="C44" s="173"/>
      <c r="D44" s="173"/>
      <c r="E44" s="173"/>
      <c r="F44" s="173"/>
      <c r="G44" s="173"/>
      <c r="H44" s="173"/>
      <c r="K44" s="174">
        <f>'Features Data'!AE43</f>
        <v>99.823951833659024</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101.6659887066488</v>
      </c>
      <c r="B45" s="40" t="str">
        <f>'Features Data'!AD44</f>
        <v>Gestational diabetes/during pregnancy</v>
      </c>
      <c r="C45" s="173"/>
      <c r="D45" s="173"/>
      <c r="E45" s="173"/>
      <c r="F45" s="173"/>
      <c r="G45" s="173"/>
      <c r="H45" s="173"/>
      <c r="K45" s="174">
        <f>'Features Data'!AE44</f>
        <v>101.6659887066488</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v>
      </c>
      <c r="B46" s="40" t="str">
        <f>'Features Data'!AD45</f>
        <v>Other diabetes</v>
      </c>
      <c r="C46" s="173"/>
      <c r="D46" s="173"/>
      <c r="E46" s="173"/>
      <c r="F46" s="173"/>
      <c r="G46" s="173"/>
      <c r="H46" s="173"/>
      <c r="K46" s="174">
        <f>'Features Data'!AE45</f>
        <v>100</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102.77798493376157</v>
      </c>
      <c r="B47" s="40" t="str">
        <f>'Features Data'!AD46</f>
        <v>Anxiety</v>
      </c>
      <c r="C47" s="173"/>
      <c r="D47" s="173"/>
      <c r="E47" s="173"/>
      <c r="F47" s="173"/>
      <c r="G47" s="173"/>
      <c r="H47" s="173"/>
      <c r="K47" s="174">
        <f>'Features Data'!AE46</f>
        <v>102.77798493376157</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102.37916052231949</v>
      </c>
      <c r="B48" s="40" t="str">
        <f>'Features Data'!AD47</f>
        <v>Depression</v>
      </c>
      <c r="C48" s="173"/>
      <c r="D48" s="173"/>
      <c r="E48" s="173"/>
      <c r="F48" s="173"/>
      <c r="G48" s="173"/>
      <c r="H48" s="173"/>
      <c r="K48" s="174">
        <f>'Features Data'!AE47</f>
        <v>102.37916052231949</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109.15872885417276</v>
      </c>
      <c r="B49" s="40" t="str">
        <f>'Features Data'!AD48</f>
        <v>Psychosis or schizophrenia</v>
      </c>
      <c r="C49" s="173"/>
      <c r="D49" s="173"/>
      <c r="E49" s="173"/>
      <c r="F49" s="173"/>
      <c r="G49" s="173"/>
      <c r="H49" s="173"/>
      <c r="K49" s="174">
        <f>'Features Data'!AE48</f>
        <v>109.15872885417276</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103.72889215963062</v>
      </c>
      <c r="B50" s="40" t="str">
        <f>'Features Data'!AD49</f>
        <v>Bipolar disorder or manic depression</v>
      </c>
      <c r="C50" s="173"/>
      <c r="D50" s="173"/>
      <c r="E50" s="173"/>
      <c r="F50" s="173"/>
      <c r="G50" s="173"/>
      <c r="H50" s="173"/>
      <c r="K50" s="174">
        <f>'Features Data'!AE49</f>
        <v>103.72889215963062</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103.02718204629974</v>
      </c>
      <c r="B51" s="40" t="str">
        <f>'Features Data'!AD50</f>
        <v>An eating disorder</v>
      </c>
      <c r="C51" s="173"/>
      <c r="D51" s="173"/>
      <c r="E51" s="173"/>
      <c r="F51" s="173"/>
      <c r="G51" s="173"/>
      <c r="H51" s="173"/>
      <c r="K51" s="174">
        <f>'Features Data'!AE50</f>
        <v>103.02718204629974</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100.73041694669354</v>
      </c>
      <c r="B52" s="40" t="str">
        <f>'Features Data'!AD51</f>
        <v>Post-traumatic stress disorder</v>
      </c>
      <c r="C52" s="173"/>
      <c r="D52" s="173"/>
      <c r="E52" s="173"/>
      <c r="F52" s="173"/>
      <c r="G52" s="173"/>
      <c r="H52" s="173"/>
      <c r="K52" s="174">
        <f>'Features Data'!AE51</f>
        <v>100.73041694669354</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103.24790683621924</v>
      </c>
      <c r="B53" s="40" t="str">
        <f>'Features Data'!AD52</f>
        <v>Other emotional, nervous or psychiatric problem</v>
      </c>
      <c r="C53" s="173"/>
      <c r="D53" s="173"/>
      <c r="E53" s="173"/>
      <c r="F53" s="173"/>
      <c r="G53" s="173"/>
      <c r="H53" s="173"/>
      <c r="K53" s="174">
        <f>'Features Data'!AE52</f>
        <v>103.24790683621924</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6287181-233C-4EE3-97C8-731D5C5CF5C4}">
          <x14:formula1>
            <xm:f>'Features Data'!$R$2:$R$17</xm:f>
          </x14:formula1>
          <xm:sqref>B14:O14</xm:sqref>
        </x14:dataValidation>
        <x14:dataValidation type="list" allowBlank="1" showInputMessage="1" showErrorMessage="1" xr:uid="{08FB5546-8CC7-420D-9920-2F2DFD18CF0F}">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E82B0-83E3-4994-83CE-FC406F83E8F5}">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51</v>
      </c>
      <c r="F13" s="189">
        <f>IF($E$19&lt;&gt;0,E13/$E$19,0)</f>
        <v>0.16346153846153846</v>
      </c>
      <c r="G13" s="188">
        <f>SUM('Wellbeing Acorn Type'!$G$14:$G$18)</f>
        <v>58330</v>
      </c>
      <c r="H13" s="189">
        <f>IF($G$19=0,0,G13/$G$19)</f>
        <v>0.16743163375729445</v>
      </c>
      <c r="I13" s="189">
        <f>IF(G13&gt;0,E13/G13,0)</f>
        <v>8.7433567632436138E-4</v>
      </c>
      <c r="J13" s="190">
        <f>IF(AND((SQRT((H13*(1-H13))/$E$19))&gt;0, $E$19&gt;0),(F13-H13)/(SQRT((H13*(1-H13))/$E$19)),0)</f>
        <v>-0.18782332222814396</v>
      </c>
      <c r="K13" s="191">
        <f>IF(AND(I13&gt;0,$I$19&gt;0),F13/H13*100,0)</f>
        <v>97.62882604280685</v>
      </c>
      <c r="L13" s="161"/>
      <c r="M13" s="161"/>
      <c r="N13" s="161"/>
    </row>
    <row r="14" spans="1:17" ht="18.75" customHeight="1">
      <c r="B14" s="186" t="s">
        <v>1746</v>
      </c>
      <c r="C14" s="192"/>
      <c r="D14" s="176"/>
      <c r="E14" s="188">
        <f>SUM('Wellbeing Acorn Type'!$E$21:$E$28)</f>
        <v>70</v>
      </c>
      <c r="F14" s="189">
        <f>IF($E$19&lt;&gt;0,E14/$E$19,0)</f>
        <v>0.22435897435897437</v>
      </c>
      <c r="G14" s="188">
        <f>SUM('Wellbeing Acorn Type'!$G$21:$G$28)</f>
        <v>59442</v>
      </c>
      <c r="H14" s="189">
        <f>IF($G$19=0,0,G14/$G$19)</f>
        <v>0.17062354146753123</v>
      </c>
      <c r="I14" s="189">
        <f t="shared" ref="I14:I19" si="0">IF(G14&gt;0,E14/G14,0)</f>
        <v>1.1776185188923658E-3</v>
      </c>
      <c r="J14" s="190">
        <f>IF(AND((SQRT((H14*(1-H14))/$E$19))&gt;0, $E$19&gt;0),(F14-H14)/(SQRT((H14*(1-H14))/$E$19)),0)</f>
        <v>2.5231479728567101</v>
      </c>
      <c r="K14" s="191">
        <f>IF(AND(I14&gt;0,$I$19&gt;0),F14/H14*100,0)</f>
        <v>131.49356321482094</v>
      </c>
      <c r="L14" s="161"/>
      <c r="M14" s="161"/>
      <c r="N14" s="161"/>
      <c r="Q14" s="176"/>
    </row>
    <row r="15" spans="1:17" ht="18.75" customHeight="1">
      <c r="B15" s="186" t="s">
        <v>1747</v>
      </c>
      <c r="C15" s="192"/>
      <c r="D15" s="176"/>
      <c r="E15" s="188">
        <f>SUM('Wellbeing Acorn Type'!$E$31:$E$35)</f>
        <v>48</v>
      </c>
      <c r="F15" s="189">
        <f>IF($E$19&lt;&gt;0,E15/$E$19,0)</f>
        <v>0.15384615384615385</v>
      </c>
      <c r="G15" s="188">
        <f>SUM('Wellbeing Acorn Type'!$G$31:$G$35)</f>
        <v>77198</v>
      </c>
      <c r="H15" s="189">
        <f>IF($G$19=0,0,G15/$G$19)</f>
        <v>0.22159072968962143</v>
      </c>
      <c r="I15" s="189">
        <f t="shared" si="0"/>
        <v>6.217777662633747E-4</v>
      </c>
      <c r="J15" s="190">
        <f>IF(AND((SQRT((H15*(1-H15))/$E$19))&gt;0, $E$19&gt;0),(F15-H15)/(SQRT((H15*(1-H15))/$E$19)),0)</f>
        <v>-2.8811908802088779</v>
      </c>
      <c r="K15" s="191">
        <f>IF(AND(I15&gt;0,$I$19&gt;0),F15/H15*100,0)</f>
        <v>69.428064098910497</v>
      </c>
      <c r="L15" s="161"/>
      <c r="M15" s="161"/>
      <c r="N15" s="161"/>
      <c r="Q15" s="176"/>
    </row>
    <row r="16" spans="1:17" ht="18.75" customHeight="1">
      <c r="B16" s="186" t="s">
        <v>1748</v>
      </c>
      <c r="C16" s="192"/>
      <c r="D16" s="176"/>
      <c r="E16" s="188">
        <f>SUM('Wellbeing Acorn Type'!$E$38:$E$44)</f>
        <v>141</v>
      </c>
      <c r="F16" s="189">
        <f>IF($E$19&lt;&gt;0,E16/$E$19,0)</f>
        <v>0.45192307692307693</v>
      </c>
      <c r="G16" s="188">
        <f>SUM('Wellbeing Acorn Type'!$G$38:$G$44)</f>
        <v>149388</v>
      </c>
      <c r="H16" s="189">
        <f>IF($G$19=0,0,G16/$G$19)</f>
        <v>0.42880639300076639</v>
      </c>
      <c r="I16" s="189">
        <f t="shared" si="0"/>
        <v>9.4385091171981681E-4</v>
      </c>
      <c r="J16" s="190">
        <f>IF(AND((SQRT((H16*(1-H16))/$E$19))&gt;0, $E$19&gt;0),(F16-H16)/(SQRT((H16*(1-H16))/$E$19)),0)</f>
        <v>0.82505051001668539</v>
      </c>
      <c r="K16" s="191">
        <f>IF(AND(I16&gt;0,$I$19&gt;0),F16/H16*100,0)</f>
        <v>105.3909373320069</v>
      </c>
      <c r="L16" s="161"/>
      <c r="M16" s="161"/>
      <c r="N16" s="161"/>
      <c r="Q16" s="176"/>
    </row>
    <row r="17" spans="1:17" ht="18.75" customHeight="1">
      <c r="B17" s="193" t="s">
        <v>1749</v>
      </c>
      <c r="C17" s="192"/>
      <c r="D17" s="176"/>
      <c r="E17" s="188">
        <f>SUM('Wellbeing Acorn Type'!$E$47:$E$48)</f>
        <v>2</v>
      </c>
      <c r="F17" s="189">
        <f>IF($E$19&lt;&gt;0,E17/$E$19,0)</f>
        <v>6.41025641025641E-3</v>
      </c>
      <c r="G17" s="188">
        <f>SUM('Wellbeing Acorn Type'!$G$47:$G$48)</f>
        <v>4023</v>
      </c>
      <c r="H17" s="189">
        <f>IF($G$19=0,0,G17/$G$19)</f>
        <v>1.1547702084786483E-2</v>
      </c>
      <c r="I17" s="189">
        <f t="shared" si="0"/>
        <v>4.9714143673875214E-4</v>
      </c>
      <c r="J17" s="190">
        <f>IF(AND((SQRT((H17*(1-H17))/$E$19))&gt;0, $E$19&gt;0),(F17-H17)/(SQRT((H17*(1-H17))/$E$19)),0)</f>
        <v>-0.84937386991289476</v>
      </c>
      <c r="K17" s="191">
        <f>IF(AND(I17&gt;0,$I$19&gt;0),F17/H17*100,0)</f>
        <v>55.511099638616415</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312</v>
      </c>
      <c r="F19" s="198"/>
      <c r="G19" s="197">
        <f>SUM(G13:G18)</f>
        <v>348381</v>
      </c>
      <c r="H19" s="199"/>
      <c r="I19" s="200">
        <f t="shared" si="0"/>
        <v>8.9557122805204649E-4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0.16346153846153846</v>
      </c>
      <c r="C24" s="38">
        <f>IF($A$23,D24,"")</f>
        <v>0.16743163375729445</v>
      </c>
      <c r="D24" s="39">
        <f>H13</f>
        <v>0.16743163375729445</v>
      </c>
    </row>
    <row r="25" spans="1:17" ht="15" customHeight="1">
      <c r="A25" s="38" t="s">
        <v>1752</v>
      </c>
      <c r="B25" s="39">
        <f>F14</f>
        <v>0.22435897435897437</v>
      </c>
      <c r="C25" s="38">
        <f>IF($A$23,D25,"")</f>
        <v>0.17062354146753123</v>
      </c>
      <c r="D25" s="39">
        <f>H14</f>
        <v>0.17062354146753123</v>
      </c>
    </row>
    <row r="26" spans="1:17" ht="15" customHeight="1">
      <c r="A26" s="38" t="s">
        <v>1753</v>
      </c>
      <c r="B26" s="39">
        <f>F15</f>
        <v>0.15384615384615385</v>
      </c>
      <c r="C26" s="38">
        <f>IF($A$23,D26,"")</f>
        <v>0.22159072968962143</v>
      </c>
      <c r="D26" s="39">
        <f>H15</f>
        <v>0.22159072968962143</v>
      </c>
    </row>
    <row r="27" spans="1:17" ht="15" customHeight="1">
      <c r="A27" s="38" t="s">
        <v>1754</v>
      </c>
      <c r="B27" s="39">
        <f>F16</f>
        <v>0.45192307692307693</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F4EC1-3A96-4A0C-AE69-BEFF8F5B8DB8}">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7</v>
      </c>
      <c r="F14" s="207">
        <f>IF($E$51=0,0,E14/$E$51)</f>
        <v>2.2435897435897436E-2</v>
      </c>
      <c r="G14" s="206">
        <f>'Input Sheet'!C8</f>
        <v>3787</v>
      </c>
      <c r="H14" s="207">
        <f>IF($G$51=0,0,G14/$G$51)</f>
        <v>1.0870282822541988E-2</v>
      </c>
      <c r="I14" s="207">
        <f>IF(G14&gt;0,E14/G14,0)</f>
        <v>1.8484288354898336E-3</v>
      </c>
      <c r="J14" s="190">
        <f>IF(AND((SQRT((H14*(1-H14))/$E$51))&gt;0, $E$51&gt;0),(F14-H14)/(SQRT((H14*(1-H14))/$E$51)),0)</f>
        <v>1.9701485209273388</v>
      </c>
      <c r="K14" s="208">
        <f>IF(AND(I14&gt;0,$I$51&gt;0),F14/H14*100,0)</f>
        <v>206.39663017204603</v>
      </c>
      <c r="P14" s="1">
        <f ca="1">IF(K14="",0,IF($P$11=2,K14+RAND()/1000,F14+RAND()/1000))</f>
        <v>206.39762025150631</v>
      </c>
      <c r="Q14" s="176">
        <f ca="1">RANK(P14,$P$14:$P$48)+COUNTIF($P14:P$14,P14)-1</f>
        <v>4</v>
      </c>
      <c r="R14" s="40">
        <v>1</v>
      </c>
    </row>
    <row r="15" spans="1:18" ht="14.5">
      <c r="C15" s="205" t="s">
        <v>1757</v>
      </c>
      <c r="D15" s="40" t="s">
        <v>2</v>
      </c>
      <c r="E15" s="206">
        <f>'Input Sheet'!B9</f>
        <v>16</v>
      </c>
      <c r="F15" s="207">
        <f>IF($E$51=0,0,E15/$E$51)</f>
        <v>5.128205128205128E-2</v>
      </c>
      <c r="G15" s="206">
        <f>'Input Sheet'!C9</f>
        <v>11136</v>
      </c>
      <c r="H15" s="207">
        <f>IF($G$51=0,0,G15/$G$51)</f>
        <v>3.1965003832011507E-2</v>
      </c>
      <c r="I15" s="207">
        <f>IF(G15&gt;0,E15/G15,0)</f>
        <v>1.4367816091954023E-3</v>
      </c>
      <c r="J15" s="190">
        <f>IF(AND((SQRT((H15*(1-H15))/$E$51))&gt;0, $E$51&gt;0),(F15-H15)/(SQRT((H15*(1-H15))/$E$51)),0)</f>
        <v>1.9397025384419118</v>
      </c>
      <c r="K15" s="208">
        <f>IF(AND(I15&gt;0,$I$51&gt;0),F15/H15*100,0)</f>
        <v>160.43186339522543</v>
      </c>
      <c r="P15" s="1">
        <f t="shared" ref="P15:P48" ca="1" si="0">IF(K15="",0,IF($P$11=2,K15+RAND()/1000,F15+RAND()/1000))</f>
        <v>160.43230078724568</v>
      </c>
      <c r="Q15" s="176">
        <f ca="1">RANK(P15,$P$14:$P$48)+COUNTIF($P$14:P15,P15)-1</f>
        <v>8</v>
      </c>
      <c r="R15" s="40">
        <v>2</v>
      </c>
    </row>
    <row r="16" spans="1:18" ht="14.5">
      <c r="C16" s="205" t="s">
        <v>1758</v>
      </c>
      <c r="D16" s="40" t="s">
        <v>3</v>
      </c>
      <c r="E16" s="206">
        <f>'Input Sheet'!B10</f>
        <v>15</v>
      </c>
      <c r="F16" s="207">
        <f>IF($E$51=0,0,E16/$E$51)</f>
        <v>4.807692307692308E-2</v>
      </c>
      <c r="G16" s="206">
        <f>'Input Sheet'!C10</f>
        <v>17099</v>
      </c>
      <c r="H16" s="207">
        <f>IF($G$51=0,0,G16/$G$51)</f>
        <v>4.9081321886095972E-2</v>
      </c>
      <c r="I16" s="207">
        <f>IF(G16&gt;0,E16/G16,0)</f>
        <v>8.772442832914206E-4</v>
      </c>
      <c r="J16" s="190">
        <f>IF(AND((SQRT((H16*(1-H16))/$E$51))&gt;0, $E$51&gt;0),(F16-H16)/(SQRT((H16*(1-H16))/$E$51)),0)</f>
        <v>-8.2120894585736112E-2</v>
      </c>
      <c r="K16" s="208">
        <f>IF(AND(I16&gt;0,$I$51&gt;0),F16/H16*100,0)</f>
        <v>97.95360277479115</v>
      </c>
      <c r="P16" s="1">
        <f t="shared" ca="1" si="0"/>
        <v>97.954311196941489</v>
      </c>
      <c r="Q16" s="176">
        <f ca="1">RANK(P16,$P$14:$P$48)+COUNTIF($P$14:P16,P16)-1</f>
        <v>13</v>
      </c>
      <c r="R16" s="40">
        <v>3</v>
      </c>
    </row>
    <row r="17" spans="1:18" ht="14.5">
      <c r="C17" s="205" t="s">
        <v>1759</v>
      </c>
      <c r="D17" s="40" t="s">
        <v>4</v>
      </c>
      <c r="E17" s="206">
        <f>'Input Sheet'!B11</f>
        <v>12</v>
      </c>
      <c r="F17" s="207">
        <f>IF($E$51=0,0,E17/$E$51)</f>
        <v>3.8461538461538464E-2</v>
      </c>
      <c r="G17" s="206">
        <f>'Input Sheet'!C11</f>
        <v>14210</v>
      </c>
      <c r="H17" s="207">
        <f>IF($G$51=0,0,G17/$G$51)</f>
        <v>4.0788676764806346E-2</v>
      </c>
      <c r="I17" s="207">
        <f>IF(G17&gt;0,E17/G17,0)</f>
        <v>8.4447572132301198E-4</v>
      </c>
      <c r="J17" s="190">
        <f>IF(AND((SQRT((H17*(1-H17))/$E$51))&gt;0, $E$51&gt;0),(F17-H17)/(SQRT((H17*(1-H17))/$E$51)),0)</f>
        <v>-0.20781291524588333</v>
      </c>
      <c r="K17" s="208">
        <f>IF(AND(I17&gt;0,$I$51&gt;0),F17/H17*100,0)</f>
        <v>94.294646240459059</v>
      </c>
      <c r="P17" s="1">
        <f t="shared" ca="1" si="0"/>
        <v>94.295359821753351</v>
      </c>
      <c r="Q17" s="176">
        <f ca="1">RANK(P17,$P$14:$P$48)+COUNTIF($P$14:P17,P17)-1</f>
        <v>14</v>
      </c>
      <c r="R17" s="40">
        <v>4</v>
      </c>
    </row>
    <row r="18" spans="1:18" ht="14.5">
      <c r="C18" s="205" t="s">
        <v>1760</v>
      </c>
      <c r="D18" s="40" t="s">
        <v>5</v>
      </c>
      <c r="E18" s="206">
        <f>'Input Sheet'!B12</f>
        <v>1</v>
      </c>
      <c r="F18" s="207">
        <f>IF($E$51=0,0,E18/$E$51)</f>
        <v>3.205128205128205E-3</v>
      </c>
      <c r="G18" s="206">
        <f>'Input Sheet'!C12</f>
        <v>12098</v>
      </c>
      <c r="H18" s="207">
        <f>IF($G$51=0,0,G18/$G$51)</f>
        <v>3.4726348451838647E-2</v>
      </c>
      <c r="I18" s="207">
        <f>IF(G18&gt;0,E18/G18,0)</f>
        <v>8.2658290626549838E-5</v>
      </c>
      <c r="J18" s="190">
        <f>IF(AND((SQRT((H18*(1-H18))/$E$51))&gt;0, $E$51&gt;0),(F18-H18)/(SQRT((H18*(1-H18))/$E$51)),0)</f>
        <v>-3.0410638124905391</v>
      </c>
      <c r="K18" s="208">
        <f>IF(AND(I18&gt;0,$I$51&gt;0),F18/H18*100,0)</f>
        <v>9.2296724188359178</v>
      </c>
      <c r="P18" s="1">
        <f t="shared" ca="1" si="0"/>
        <v>9.2300481985113638</v>
      </c>
      <c r="Q18" s="176">
        <f ca="1">RANK(P18,$P$14:$P$48)+COUNTIF($P$14:P18,P18)-1</f>
        <v>22</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0</v>
      </c>
      <c r="F21" s="207">
        <f t="shared" ref="F21:F28" si="1">IF($E$51=0,0,E21/$E$51)</f>
        <v>0</v>
      </c>
      <c r="G21" s="206">
        <f>'Input Sheet'!C13</f>
        <v>3360</v>
      </c>
      <c r="H21" s="207">
        <f t="shared" ref="H21:H28" si="2">IF($G$51=0,0,G21/$G$51)</f>
        <v>9.6446132251758847E-3</v>
      </c>
      <c r="I21" s="207">
        <f t="shared" ref="I21:I28" si="3">IF(G21&gt;0,E21/G21,0)</f>
        <v>0</v>
      </c>
      <c r="J21" s="190">
        <f t="shared" ref="J21:J28" si="4">IF(AND((SQRT((H21*(1-H21))/$E$51))&gt;0, $E$51&gt;0),(F21-H21)/(SQRT((H21*(1-H21))/$E$51)),0)</f>
        <v>-1.74310749758002</v>
      </c>
      <c r="K21" s="208">
        <f t="shared" ref="K21:K28" si="5">IF(AND(I21&gt;0,$I$51&gt;0),F21/H21*100,0)</f>
        <v>0</v>
      </c>
      <c r="P21" s="1">
        <f t="shared" ca="1" si="0"/>
        <v>3.6201268824483346E-4</v>
      </c>
      <c r="Q21" s="176">
        <f ca="1">RANK(P21,$P$14:$P$48)+COUNTIF($P$14:P21,P21)-1</f>
        <v>27</v>
      </c>
      <c r="R21" s="40">
        <v>6</v>
      </c>
    </row>
    <row r="22" spans="1:18" ht="14.5">
      <c r="C22" s="205" t="s">
        <v>1762</v>
      </c>
      <c r="D22" s="40" t="s">
        <v>8</v>
      </c>
      <c r="E22" s="206">
        <f>'Input Sheet'!B14</f>
        <v>2</v>
      </c>
      <c r="F22" s="207">
        <f t="shared" si="1"/>
        <v>6.41025641025641E-3</v>
      </c>
      <c r="G22" s="206">
        <f>'Input Sheet'!C14</f>
        <v>7077</v>
      </c>
      <c r="H22" s="207">
        <f t="shared" si="2"/>
        <v>2.0313966605526708E-2</v>
      </c>
      <c r="I22" s="207">
        <f t="shared" si="3"/>
        <v>2.8260562385191464E-4</v>
      </c>
      <c r="J22" s="190">
        <f t="shared" si="4"/>
        <v>-1.7408733559744669</v>
      </c>
      <c r="K22" s="208">
        <f t="shared" si="5"/>
        <v>31.555907001010858</v>
      </c>
      <c r="P22" s="1">
        <f t="shared" ca="1" si="0"/>
        <v>31.556191938348878</v>
      </c>
      <c r="Q22" s="176">
        <f ca="1">RANK(P22,$P$14:$P$48)+COUNTIF($P$14:P22,P22)-1</f>
        <v>20</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9.5623364852479497E-4</v>
      </c>
      <c r="Q23" s="176">
        <f ca="1">RANK(P23,$P$14:$P$48)+COUNTIF($P$14:P23,P23)-1</f>
        <v>24</v>
      </c>
      <c r="R23" s="40">
        <v>8</v>
      </c>
    </row>
    <row r="24" spans="1:18" ht="14.5">
      <c r="C24" s="205" t="s">
        <v>1764</v>
      </c>
      <c r="D24" s="40" t="s">
        <v>10</v>
      </c>
      <c r="E24" s="206">
        <f>'Input Sheet'!B16</f>
        <v>27</v>
      </c>
      <c r="F24" s="207">
        <f t="shared" si="1"/>
        <v>8.6538461538461536E-2</v>
      </c>
      <c r="G24" s="206">
        <f>'Input Sheet'!C16</f>
        <v>16337</v>
      </c>
      <c r="H24" s="207">
        <f t="shared" si="2"/>
        <v>4.6894061386815011E-2</v>
      </c>
      <c r="I24" s="207">
        <f t="shared" si="3"/>
        <v>1.6526902124012976E-3</v>
      </c>
      <c r="J24" s="190">
        <f t="shared" si="4"/>
        <v>3.3122997854739942</v>
      </c>
      <c r="K24" s="208">
        <f t="shared" si="5"/>
        <v>184.54034259185144</v>
      </c>
      <c r="P24" s="1">
        <f t="shared" ca="1" si="0"/>
        <v>184.54066744547836</v>
      </c>
      <c r="Q24" s="176">
        <f ca="1">RANK(P24,$P$14:$P$48)+COUNTIF($P$14:P24,P24)-1</f>
        <v>7</v>
      </c>
      <c r="R24" s="40">
        <v>9</v>
      </c>
    </row>
    <row r="25" spans="1:18" ht="14.5">
      <c r="C25" s="213" t="s">
        <v>1765</v>
      </c>
      <c r="D25" s="40" t="s">
        <v>11</v>
      </c>
      <c r="E25" s="206">
        <f>'Input Sheet'!B17</f>
        <v>5</v>
      </c>
      <c r="F25" s="207">
        <f t="shared" si="1"/>
        <v>1.6025641025641024E-2</v>
      </c>
      <c r="G25" s="206">
        <f>'Input Sheet'!C17</f>
        <v>12048</v>
      </c>
      <c r="H25" s="207">
        <f t="shared" si="2"/>
        <v>3.45828274217021E-2</v>
      </c>
      <c r="I25" s="207">
        <f t="shared" si="3"/>
        <v>4.1500664010624171E-4</v>
      </c>
      <c r="J25" s="190">
        <f t="shared" si="4"/>
        <v>-1.7939142035629221</v>
      </c>
      <c r="K25" s="208">
        <f t="shared" si="5"/>
        <v>46.339880861170698</v>
      </c>
      <c r="P25" s="1">
        <f t="shared" ca="1" si="0"/>
        <v>46.340196899750666</v>
      </c>
      <c r="Q25" s="176">
        <f ca="1">RANK(P25,$P$14:$P$48)+COUNTIF($P$14:P25,P25)-1</f>
        <v>18</v>
      </c>
      <c r="R25" s="40">
        <v>10</v>
      </c>
    </row>
    <row r="26" spans="1:18" ht="14.5">
      <c r="C26" s="213" t="s">
        <v>1766</v>
      </c>
      <c r="D26" s="40" t="s">
        <v>12</v>
      </c>
      <c r="E26" s="206">
        <f>'Input Sheet'!B18</f>
        <v>8</v>
      </c>
      <c r="F26" s="207">
        <f t="shared" si="1"/>
        <v>2.564102564102564E-2</v>
      </c>
      <c r="G26" s="206">
        <f>'Input Sheet'!C18</f>
        <v>6926</v>
      </c>
      <c r="H26" s="207">
        <f t="shared" si="2"/>
        <v>1.988053309451434E-2</v>
      </c>
      <c r="I26" s="207">
        <f t="shared" si="3"/>
        <v>1.155067860236789E-3</v>
      </c>
      <c r="J26" s="190">
        <f t="shared" si="4"/>
        <v>0.72892592323064942</v>
      </c>
      <c r="K26" s="208">
        <f t="shared" si="5"/>
        <v>128.97554365934383</v>
      </c>
      <c r="P26" s="1">
        <f t="shared" ca="1" si="0"/>
        <v>128.97567937578827</v>
      </c>
      <c r="Q26" s="176">
        <f ca="1">RANK(P26,$P$14:$P$48)+COUNTIF($P$14:P26,P26)-1</f>
        <v>10</v>
      </c>
      <c r="R26" s="40">
        <v>11</v>
      </c>
    </row>
    <row r="27" spans="1:18" ht="14.5">
      <c r="C27" s="213" t="s">
        <v>1767</v>
      </c>
      <c r="D27" s="40" t="s">
        <v>13</v>
      </c>
      <c r="E27" s="206">
        <f>'Input Sheet'!B19</f>
        <v>6</v>
      </c>
      <c r="F27" s="207">
        <f t="shared" si="1"/>
        <v>1.9230769230769232E-2</v>
      </c>
      <c r="G27" s="206">
        <f>'Input Sheet'!C19</f>
        <v>6282</v>
      </c>
      <c r="H27" s="207">
        <f t="shared" si="2"/>
        <v>1.8031982226355627E-2</v>
      </c>
      <c r="I27" s="207">
        <f t="shared" si="3"/>
        <v>9.5510983763132757E-4</v>
      </c>
      <c r="J27" s="190">
        <f t="shared" si="4"/>
        <v>0.1591288471193486</v>
      </c>
      <c r="K27" s="208">
        <f t="shared" si="5"/>
        <v>106.64811549482039</v>
      </c>
      <c r="P27" s="1">
        <f t="shared" ca="1" si="0"/>
        <v>106.64898706363823</v>
      </c>
      <c r="Q27" s="176">
        <f ca="1">RANK(P27,$P$14:$P$48)+COUNTIF($P$14:P27,P27)-1</f>
        <v>12</v>
      </c>
      <c r="R27" s="40">
        <v>12</v>
      </c>
    </row>
    <row r="28" spans="1:18" ht="14.5">
      <c r="C28" s="213" t="s">
        <v>1768</v>
      </c>
      <c r="D28" s="40" t="s">
        <v>14</v>
      </c>
      <c r="E28" s="206">
        <f>'Input Sheet'!B20</f>
        <v>22</v>
      </c>
      <c r="F28" s="207">
        <f t="shared" si="1"/>
        <v>7.0512820512820512E-2</v>
      </c>
      <c r="G28" s="206">
        <f>'Input Sheet'!C20</f>
        <v>7412</v>
      </c>
      <c r="H28" s="207">
        <f t="shared" si="2"/>
        <v>2.1275557507441565E-2</v>
      </c>
      <c r="I28" s="207">
        <f t="shared" si="3"/>
        <v>2.9681597409606042E-3</v>
      </c>
      <c r="J28" s="190">
        <f t="shared" si="4"/>
        <v>6.0269905234201495</v>
      </c>
      <c r="K28" s="208">
        <f t="shared" si="5"/>
        <v>331.42642907551163</v>
      </c>
      <c r="P28" s="1">
        <f t="shared" ca="1" si="0"/>
        <v>331.42667611355</v>
      </c>
      <c r="Q28" s="176">
        <f ca="1">RANK(P28,$P$14:$P$48)+COUNTIF($P$14:P28,P28)-1</f>
        <v>2</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8</v>
      </c>
      <c r="F31" s="207">
        <f>IF($E$51=0,0,E31/$E$51)</f>
        <v>2.564102564102564E-2</v>
      </c>
      <c r="G31" s="206">
        <f>'Input Sheet'!C21</f>
        <v>13105</v>
      </c>
      <c r="H31" s="207">
        <f>IF($G$51=0,0,G31/$G$51)</f>
        <v>3.7616861998788685E-2</v>
      </c>
      <c r="I31" s="207">
        <f>IF(G31&gt;0,E31/G31,0)</f>
        <v>6.1045402518122849E-4</v>
      </c>
      <c r="J31" s="190">
        <f>IF(AND((SQRT((H31*(1-H31))/$E$51))&gt;0, $E$51&gt;0),(F31-H31)/(SQRT((H31*(1-H31))/$E$51)),0)</f>
        <v>-1.1117774614907345</v>
      </c>
      <c r="K31" s="208">
        <f>IF(AND(I31&gt;0,$I$51&gt;0),F31/H31*100,0)</f>
        <v>68.163648636750494</v>
      </c>
      <c r="P31" s="1">
        <f t="shared" ca="1" si="0"/>
        <v>68.16452847220414</v>
      </c>
      <c r="Q31" s="176">
        <f ca="1">RANK(P31,$P$14:$P$48)+COUNTIF($P$14:P31,P31)-1</f>
        <v>15</v>
      </c>
      <c r="R31" s="40">
        <v>14</v>
      </c>
    </row>
    <row r="32" spans="1:18" ht="14.5">
      <c r="C32" s="213" t="s">
        <v>1771</v>
      </c>
      <c r="D32" s="40" t="s">
        <v>17</v>
      </c>
      <c r="E32" s="206">
        <f>'Input Sheet'!B22</f>
        <v>19</v>
      </c>
      <c r="F32" s="207">
        <f>IF($E$51=0,0,E32/$E$51)</f>
        <v>6.0897435897435896E-2</v>
      </c>
      <c r="G32" s="206">
        <f>'Input Sheet'!C22</f>
        <v>15117</v>
      </c>
      <c r="H32" s="207">
        <f>IF($G$51=0,0,G32/$G$51)</f>
        <v>4.3392148251483291E-2</v>
      </c>
      <c r="I32" s="207">
        <f>IF(G32&gt;0,E32/G32,0)</f>
        <v>1.2568631342197525E-3</v>
      </c>
      <c r="J32" s="190">
        <f>IF(AND((SQRT((H32*(1-H32))/$E$51))&gt;0, $E$51&gt;0),(F32-H32)/(SQRT((H32*(1-H32))/$E$51)),0)</f>
        <v>1.5176583023394017</v>
      </c>
      <c r="K32" s="208">
        <f>IF(AND(I32&gt;0,$I$51&gt;0),F32/H32*100,0)</f>
        <v>140.34206268032423</v>
      </c>
      <c r="P32" s="1">
        <f t="shared" ca="1" si="0"/>
        <v>140.34211501024546</v>
      </c>
      <c r="Q32" s="176">
        <f ca="1">RANK(P32,$P$14:$P$48)+COUNTIF($P$14:P32,P32)-1</f>
        <v>9</v>
      </c>
      <c r="R32" s="40">
        <v>15</v>
      </c>
    </row>
    <row r="33" spans="1:18" ht="14.5">
      <c r="C33" s="213" t="s">
        <v>1772</v>
      </c>
      <c r="D33" s="40" t="s">
        <v>18</v>
      </c>
      <c r="E33" s="206">
        <f>'Input Sheet'!B23</f>
        <v>12</v>
      </c>
      <c r="F33" s="207">
        <f>IF($E$51=0,0,E33/$E$51)</f>
        <v>3.8461538461538464E-2</v>
      </c>
      <c r="G33" s="206">
        <f>'Input Sheet'!C23</f>
        <v>22417</v>
      </c>
      <c r="H33" s="207">
        <f>IF($G$51=0,0,G33/$G$51)</f>
        <v>6.4346218651418999E-2</v>
      </c>
      <c r="I33" s="207">
        <f>IF(G33&gt;0,E33/G33,0)</f>
        <v>5.3530802515947722E-4</v>
      </c>
      <c r="J33" s="190">
        <f>IF(AND((SQRT((H33*(1-H33))/$E$51))&gt;0, $E$51&gt;0),(F33-H33)/(SQRT((H33*(1-H33))/$E$51)),0)</f>
        <v>-1.8633781422544373</v>
      </c>
      <c r="K33" s="208">
        <f>IF(AND(I33&gt;0,$I$51&gt;0),F33/H33*100,0)</f>
        <v>59.772802920860194</v>
      </c>
      <c r="P33" s="1">
        <f t="shared" ca="1" si="0"/>
        <v>59.773477310307193</v>
      </c>
      <c r="Q33" s="176">
        <f ca="1">RANK(P33,$P$14:$P$48)+COUNTIF($P$14:P33,P33)-1</f>
        <v>16</v>
      </c>
      <c r="R33" s="40">
        <v>16</v>
      </c>
    </row>
    <row r="34" spans="1:18" ht="14.5">
      <c r="C34" s="213" t="s">
        <v>1773</v>
      </c>
      <c r="D34" s="40" t="s">
        <v>19</v>
      </c>
      <c r="E34" s="206">
        <f>'Input Sheet'!B24</f>
        <v>9</v>
      </c>
      <c r="F34" s="207">
        <f>IF($E$51=0,0,E34/$E$51)</f>
        <v>2.8846153846153848E-2</v>
      </c>
      <c r="G34" s="206">
        <f>'Input Sheet'!C24</f>
        <v>26453</v>
      </c>
      <c r="H34" s="207">
        <f>IF($G$51=0,0,G34/$G$51)</f>
        <v>7.5931236204040978E-2</v>
      </c>
      <c r="I34" s="207">
        <f>IF(G34&gt;0,E34/G34,0)</f>
        <v>3.4022606131629683E-4</v>
      </c>
      <c r="J34" s="190">
        <f>IF(AND((SQRT((H34*(1-H34))/$E$51))&gt;0, $E$51&gt;0),(F34-H34)/(SQRT((H34*(1-H34))/$E$51)),0)</f>
        <v>-3.139773004509026</v>
      </c>
      <c r="K34" s="208">
        <f>IF(AND(I34&gt;0,$I$51&gt;0),F34/H34*100,0)</f>
        <v>37.989838290843849</v>
      </c>
      <c r="P34" s="1">
        <f t="shared" ca="1" si="0"/>
        <v>37.990280281129479</v>
      </c>
      <c r="Q34" s="176">
        <f ca="1">RANK(P34,$P$14:$P$48)+COUNTIF($P$14:P34,P34)-1</f>
        <v>19</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-0.30815490093282349</v>
      </c>
      <c r="K35" s="208">
        <f>IF(AND(I35&gt;0,$I$51&gt;0),F35/H35*100,0)</f>
        <v>0</v>
      </c>
      <c r="P35" s="1">
        <f t="shared" ca="1" si="0"/>
        <v>7.2342755309152886E-4</v>
      </c>
      <c r="Q35" s="176">
        <f ca="1">RANK(P35,$P$14:$P$48)+COUNTIF($P$14:P35,P35)-1</f>
        <v>26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9</v>
      </c>
      <c r="F38" s="207">
        <f t="shared" ref="F38:F44" si="6">IF($E$51=0,0,E38/$E$51)</f>
        <v>2.8846153846153848E-2</v>
      </c>
      <c r="G38" s="206">
        <f>'Input Sheet'!C26</f>
        <v>48853</v>
      </c>
      <c r="H38" s="207">
        <f t="shared" ref="H38:H44" si="7">IF($G$51=0,0,G38/$G$51)</f>
        <v>0.14022865770521353</v>
      </c>
      <c r="I38" s="207">
        <f t="shared" ref="I38:I44" si="8">IF(G38&gt;0,E38/G38,0)</f>
        <v>1.8422614783124885E-4</v>
      </c>
      <c r="J38" s="190">
        <f t="shared" ref="J38:J44" si="9">IF(AND((SQRT((H38*(1-H38))/$E$51))&gt;0, $E$51&gt;0),(F38-H38)/(SQRT((H38*(1-H38))/$E$51)),0)</f>
        <v>-5.6661021844778254</v>
      </c>
      <c r="K38" s="208">
        <f t="shared" ref="K38:K44" si="10">IF(AND(I38&gt;0,$I$51&gt;0),F38/H38*100,0)</f>
        <v>20.570797951153306</v>
      </c>
      <c r="P38" s="1">
        <f t="shared" ca="1" si="0"/>
        <v>20.570835904185895</v>
      </c>
      <c r="Q38" s="176">
        <f ca="1">RANK(P38,$P$14:$P$48)+COUNTIF($P$14:P38,P38)-1</f>
        <v>21</v>
      </c>
      <c r="R38" s="40">
        <v>19</v>
      </c>
    </row>
    <row r="39" spans="1:18" ht="14.5">
      <c r="C39" s="213" t="s">
        <v>1777</v>
      </c>
      <c r="D39" s="40" t="s">
        <v>23</v>
      </c>
      <c r="E39" s="206">
        <f>'Input Sheet'!B27</f>
        <v>44</v>
      </c>
      <c r="F39" s="207">
        <f t="shared" si="6"/>
        <v>0.14102564102564102</v>
      </c>
      <c r="G39" s="206">
        <f>'Input Sheet'!C27</f>
        <v>25084</v>
      </c>
      <c r="H39" s="207">
        <f t="shared" si="7"/>
        <v>7.2001630398902353E-2</v>
      </c>
      <c r="I39" s="207">
        <f t="shared" si="8"/>
        <v>1.7541062031573912E-3</v>
      </c>
      <c r="J39" s="190">
        <f t="shared" si="9"/>
        <v>4.7166398435709489</v>
      </c>
      <c r="K39" s="208">
        <f t="shared" si="10"/>
        <v>195.86451062890228</v>
      </c>
      <c r="P39" s="1">
        <f t="shared" ca="1" si="0"/>
        <v>195.86466148207521</v>
      </c>
      <c r="Q39" s="176">
        <f ca="1">RANK(P39,$P$14:$P$48)+COUNTIF($P$14:P39,P39)-1</f>
        <v>5</v>
      </c>
      <c r="R39" s="40">
        <v>20</v>
      </c>
    </row>
    <row r="40" spans="1:18" ht="14.5">
      <c r="C40" s="213" t="s">
        <v>1778</v>
      </c>
      <c r="D40" s="40" t="s">
        <v>24</v>
      </c>
      <c r="E40" s="206">
        <f>'Input Sheet'!B28</f>
        <v>6</v>
      </c>
      <c r="F40" s="207">
        <f t="shared" si="6"/>
        <v>1.9230769230769232E-2</v>
      </c>
      <c r="G40" s="206">
        <f>'Input Sheet'!C28</f>
        <v>5253</v>
      </c>
      <c r="H40" s="207">
        <f t="shared" si="7"/>
        <v>1.5078319426145513E-2</v>
      </c>
      <c r="I40" s="207">
        <f t="shared" si="8"/>
        <v>1.1422044545973729E-3</v>
      </c>
      <c r="J40" s="190">
        <f t="shared" si="9"/>
        <v>0.60187231900540739</v>
      </c>
      <c r="K40" s="208">
        <f t="shared" si="10"/>
        <v>127.5392083644511</v>
      </c>
      <c r="P40" s="1">
        <f t="shared" ca="1" si="0"/>
        <v>127.53981223863211</v>
      </c>
      <c r="Q40" s="176">
        <f ca="1">RANK(P40,$P$14:$P$48)+COUNTIF($P$14:P40,P40)-1</f>
        <v>11</v>
      </c>
      <c r="R40" s="40">
        <v>21</v>
      </c>
    </row>
    <row r="41" spans="1:18" ht="14.5">
      <c r="C41" s="213" t="s">
        <v>1779</v>
      </c>
      <c r="D41" s="40" t="s">
        <v>25</v>
      </c>
      <c r="E41" s="206">
        <f>'Input Sheet'!B29</f>
        <v>7</v>
      </c>
      <c r="F41" s="207">
        <f t="shared" si="6"/>
        <v>2.2435897435897436E-2</v>
      </c>
      <c r="G41" s="206">
        <f>'Input Sheet'!C29</f>
        <v>1307</v>
      </c>
      <c r="H41" s="207">
        <f t="shared" si="7"/>
        <v>3.7516397277693098E-3</v>
      </c>
      <c r="I41" s="207">
        <f t="shared" si="8"/>
        <v>5.3557765876052028E-3</v>
      </c>
      <c r="J41" s="190">
        <f t="shared" si="9"/>
        <v>5.3983218392273216</v>
      </c>
      <c r="K41" s="208">
        <f t="shared" si="10"/>
        <v>598.02910364310526</v>
      </c>
      <c r="P41" s="1">
        <f t="shared" ca="1" si="0"/>
        <v>598.02972196942449</v>
      </c>
      <c r="Q41" s="176">
        <f ca="1">RANK(P41,$P$14:$P$48)+COUNTIF($P$14:P41,P41)-1</f>
        <v>1</v>
      </c>
      <c r="R41" s="40">
        <v>22</v>
      </c>
    </row>
    <row r="42" spans="1:18" ht="14.5">
      <c r="C42" s="213" t="s">
        <v>1780</v>
      </c>
      <c r="D42" s="40" t="s">
        <v>26</v>
      </c>
      <c r="E42" s="206">
        <f>'Input Sheet'!B30</f>
        <v>34</v>
      </c>
      <c r="F42" s="207">
        <f t="shared" si="6"/>
        <v>0.10897435897435898</v>
      </c>
      <c r="G42" s="206">
        <f>'Input Sheet'!C30</f>
        <v>15264</v>
      </c>
      <c r="H42" s="207">
        <f t="shared" si="7"/>
        <v>4.3814100080084732E-2</v>
      </c>
      <c r="I42" s="207">
        <f t="shared" si="8"/>
        <v>2.2274633123689725E-3</v>
      </c>
      <c r="J42" s="190">
        <f t="shared" si="9"/>
        <v>5.6231799605676693</v>
      </c>
      <c r="K42" s="208">
        <f t="shared" si="10"/>
        <v>248.71983853410745</v>
      </c>
      <c r="P42" s="1">
        <f t="shared" ca="1" si="0"/>
        <v>248.72064310428442</v>
      </c>
      <c r="Q42" s="176">
        <f ca="1">RANK(P42,$P$14:$P$48)+COUNTIF($P$14:P42,P42)-1</f>
        <v>3</v>
      </c>
      <c r="R42" s="40">
        <v>23</v>
      </c>
    </row>
    <row r="43" spans="1:18" ht="14.5">
      <c r="C43" s="213" t="s">
        <v>1781</v>
      </c>
      <c r="D43" s="40" t="s">
        <v>27</v>
      </c>
      <c r="E43" s="206">
        <f>'Input Sheet'!B31</f>
        <v>2</v>
      </c>
      <c r="F43" s="207">
        <f t="shared" si="6"/>
        <v>6.41025641025641E-3</v>
      </c>
      <c r="G43" s="206">
        <f>'Input Sheet'!C31</f>
        <v>30382</v>
      </c>
      <c r="H43" s="207">
        <f t="shared" si="7"/>
        <v>8.7209118752170758E-2</v>
      </c>
      <c r="I43" s="207">
        <f t="shared" si="8"/>
        <v>6.582845105654664E-5</v>
      </c>
      <c r="J43" s="190">
        <f t="shared" si="9"/>
        <v>-5.0584323646683371</v>
      </c>
      <c r="K43" s="208">
        <f t="shared" si="10"/>
        <v>7.3504428229265297</v>
      </c>
      <c r="P43" s="1">
        <f t="shared" ca="1" si="0"/>
        <v>7.3505431609234542</v>
      </c>
      <c r="Q43" s="176">
        <f ca="1">RANK(P43,$P$14:$P$48)+COUNTIF($P$14:P43,P43)-1</f>
        <v>23</v>
      </c>
      <c r="R43" s="40">
        <v>24</v>
      </c>
    </row>
    <row r="44" spans="1:18" ht="14.5">
      <c r="C44" s="213" t="s">
        <v>1782</v>
      </c>
      <c r="D44" s="40" t="s">
        <v>28</v>
      </c>
      <c r="E44" s="206">
        <f>'Input Sheet'!B32</f>
        <v>39</v>
      </c>
      <c r="F44" s="207">
        <f t="shared" si="6"/>
        <v>0.125</v>
      </c>
      <c r="G44" s="206">
        <f>'Input Sheet'!C32</f>
        <v>23245</v>
      </c>
      <c r="H44" s="207">
        <f t="shared" si="7"/>
        <v>6.6722926910480193E-2</v>
      </c>
      <c r="I44" s="207">
        <f t="shared" si="8"/>
        <v>1.6777801677780168E-3</v>
      </c>
      <c r="J44" s="190">
        <f t="shared" si="9"/>
        <v>4.1250781959354423</v>
      </c>
      <c r="K44" s="208">
        <f t="shared" si="10"/>
        <v>187.34190148419015</v>
      </c>
      <c r="P44" s="1">
        <f t="shared" ca="1" si="0"/>
        <v>187.34224491791323</v>
      </c>
      <c r="Q44" s="176">
        <f ca="1">RANK(P44,$P$14:$P$48)+COUNTIF($P$14:P44,P44)-1</f>
        <v>6</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-0.46086318044277058</v>
      </c>
      <c r="K47" s="208">
        <f>IF(AND(I47&gt;0,$I$51&gt;0),F47/H47*100,0)</f>
        <v>0</v>
      </c>
      <c r="P47" s="1">
        <f t="shared" ca="1" si="0"/>
        <v>8.1710394262930275E-4</v>
      </c>
      <c r="Q47" s="176">
        <f ca="1">RANK(P47,$P$14:$P$48)+COUNTIF($P$14:P47,P47)-1</f>
        <v>25</v>
      </c>
      <c r="R47" s="40">
        <v>60</v>
      </c>
    </row>
    <row r="48" spans="1:18" ht="14.5">
      <c r="C48" s="205" t="s">
        <v>1785</v>
      </c>
      <c r="D48" s="40" t="s">
        <v>1786</v>
      </c>
      <c r="E48" s="206">
        <f>'Input Sheet'!B34</f>
        <v>2</v>
      </c>
      <c r="F48" s="207">
        <f>IF($E$51=0,0,E48/$E$51)</f>
        <v>6.41025641025641E-3</v>
      </c>
      <c r="G48" s="206">
        <f>'Input Sheet'!C34</f>
        <v>3786</v>
      </c>
      <c r="H48" s="207">
        <f>IF($G$51=0,0,G48/$G$51)</f>
        <v>1.0867412401939256E-2</v>
      </c>
      <c r="I48" s="207">
        <f>IF(G48&gt;0,E48/G48,0)</f>
        <v>5.2826201796090863E-4</v>
      </c>
      <c r="J48" s="190">
        <f>IF(AND((SQRT((H48*(1-H48))/$E$51))&gt;0, $E$51&gt;0),(F48-H48)/(SQRT((H48*(1-H48))/$E$51)),0)</f>
        <v>-0.75935490329863509</v>
      </c>
      <c r="K48" s="208">
        <f>IF(AND(I48&gt;0,$I$51&gt;0),F48/H48*100,0)</f>
        <v>58.986041692063871</v>
      </c>
      <c r="P48" s="1">
        <f t="shared" ca="1" si="0"/>
        <v>58.986383730448743</v>
      </c>
      <c r="Q48" s="176">
        <f ca="1">RANK(P48,$P$14:$P$48)+COUNTIF($P$14:P48,P48)-1</f>
        <v>17</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312</v>
      </c>
      <c r="F51" s="42"/>
      <c r="G51" s="220">
        <f>SUM(G14:G48)</f>
        <v>348381</v>
      </c>
      <c r="H51" s="17"/>
      <c r="I51" s="221">
        <f>IF(G51&gt;0,E51/G51,0)</f>
        <v>8.9557122805204649E-4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72BF0-46DA-4D44-B683-B92B9D9610FA}">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28</v>
      </c>
      <c r="C13" s="226" t="str">
        <f ca="1">INDEX('Wellbeing Acorn Type'!$C$14:$C$48,'Type Sorted'!B13)</f>
        <v>4.22</v>
      </c>
      <c r="D13" s="40" t="str">
        <f ca="1">INDEX('Wellbeing Acorn Type'!D$14:D$48,'Type Sorted'!$B13)</f>
        <v>Gym &amp; Juices</v>
      </c>
      <c r="E13" s="40"/>
      <c r="F13" s="40"/>
      <c r="G13" s="40"/>
      <c r="H13" s="40"/>
      <c r="I13" s="40"/>
      <c r="J13" s="40"/>
      <c r="K13" s="40"/>
      <c r="L13" s="40"/>
      <c r="M13" s="40"/>
      <c r="N13" s="40"/>
      <c r="O13" s="40"/>
      <c r="P13" s="206">
        <f ca="1">INDEX('Wellbeing Acorn Type'!E$14:E$48,'Type Sorted'!$B13)</f>
        <v>7</v>
      </c>
      <c r="Q13" s="207">
        <f ca="1">INDEX('Wellbeing Acorn Type'!F$14:F$48,'Type Sorted'!$B13)</f>
        <v>2.2435897435897436E-2</v>
      </c>
      <c r="R13" s="206">
        <f ca="1">INDEX('Wellbeing Acorn Type'!G$14:G$48,'Type Sorted'!$B13)</f>
        <v>1307</v>
      </c>
      <c r="S13" s="207">
        <f ca="1">INDEX('Wellbeing Acorn Type'!H$14:H$48,'Type Sorted'!$B13)</f>
        <v>3.7516397277693098E-3</v>
      </c>
      <c r="T13" s="207">
        <f ca="1">INDEX('Wellbeing Acorn Type'!I$14:I$48,'Type Sorted'!$B13)</f>
        <v>5.3557765876052028E-3</v>
      </c>
      <c r="U13" s="227">
        <f ca="1">INDEX('Wellbeing Acorn Type'!J$14:J$48,'Type Sorted'!$B13)</f>
        <v>5.3983218392273216</v>
      </c>
      <c r="V13" s="208">
        <f ca="1">INDEX('Wellbeing Acorn Type'!K$14:K$48,'Type Sorted'!$B13)</f>
        <v>598.02910364310526</v>
      </c>
      <c r="W13" s="208"/>
    </row>
    <row r="14" spans="1:28" ht="20.149999999999999" customHeight="1">
      <c r="A14" s="225">
        <v>2</v>
      </c>
      <c r="B14" s="225">
        <f ca="1">MATCH(A14,'Wellbeing Acorn Type'!$Q$14:$Q$48,0)</f>
        <v>15</v>
      </c>
      <c r="C14" s="226" t="str">
        <f ca="1">INDEX('Wellbeing Acorn Type'!$C$14:$C$48,'Type Sorted'!B14)</f>
        <v>2.13</v>
      </c>
      <c r="D14" s="40" t="str">
        <f ca="1">INDEX('Wellbeing Acorn Type'!D$14:D$48,'Type Sorted'!$B14)</f>
        <v>Regular Revellers</v>
      </c>
      <c r="E14" s="40"/>
      <c r="F14" s="40"/>
      <c r="G14" s="40"/>
      <c r="H14" s="40"/>
      <c r="I14" s="40"/>
      <c r="J14" s="40"/>
      <c r="K14" s="40"/>
      <c r="L14" s="40"/>
      <c r="M14" s="40"/>
      <c r="N14" s="40"/>
      <c r="O14" s="40"/>
      <c r="P14" s="206">
        <f ca="1">INDEX('Wellbeing Acorn Type'!E$14:E$48,'Type Sorted'!$B14)</f>
        <v>22</v>
      </c>
      <c r="Q14" s="207">
        <f ca="1">INDEX('Wellbeing Acorn Type'!F$14:F$48,'Type Sorted'!$B14)</f>
        <v>7.0512820512820512E-2</v>
      </c>
      <c r="R14" s="206">
        <f ca="1">INDEX('Wellbeing Acorn Type'!G$14:G$48,'Type Sorted'!$B14)</f>
        <v>7412</v>
      </c>
      <c r="S14" s="207">
        <f ca="1">INDEX('Wellbeing Acorn Type'!H$14:H$48,'Type Sorted'!$B14)</f>
        <v>2.1275557507441565E-2</v>
      </c>
      <c r="T14" s="207">
        <f ca="1">INDEX('Wellbeing Acorn Type'!I$14:I$48,'Type Sorted'!$B14)</f>
        <v>2.9681597409606042E-3</v>
      </c>
      <c r="U14" s="227">
        <f ca="1">INDEX('Wellbeing Acorn Type'!J$14:J$48,'Type Sorted'!$B14)</f>
        <v>6.0269905234201495</v>
      </c>
      <c r="V14" s="208">
        <f ca="1">INDEX('Wellbeing Acorn Type'!K$14:K$48,'Type Sorted'!$B14)</f>
        <v>331.42642907551163</v>
      </c>
      <c r="W14" s="208"/>
    </row>
    <row r="15" spans="1:28" ht="20.149999999999999" customHeight="1">
      <c r="A15" s="225">
        <v>3</v>
      </c>
      <c r="B15" s="225">
        <f ca="1">MATCH(A15,'Wellbeing Acorn Type'!$Q$14:$Q$48,0)</f>
        <v>29</v>
      </c>
      <c r="C15" s="226" t="str">
        <f ca="1">INDEX('Wellbeing Acorn Type'!$C$14:$C$48,'Type Sorted'!B15)</f>
        <v>4.23</v>
      </c>
      <c r="D15" s="40" t="str">
        <f ca="1">INDEX('Wellbeing Acorn Type'!D$14:D$48,'Type Sorted'!$B15)</f>
        <v>Happy Families</v>
      </c>
      <c r="E15" s="40"/>
      <c r="F15" s="40"/>
      <c r="G15" s="40"/>
      <c r="H15" s="40"/>
      <c r="I15" s="40"/>
      <c r="J15" s="40"/>
      <c r="K15" s="40"/>
      <c r="L15" s="40"/>
      <c r="M15" s="40"/>
      <c r="N15" s="40"/>
      <c r="O15" s="40"/>
      <c r="P15" s="206">
        <f ca="1">INDEX('Wellbeing Acorn Type'!E$14:E$48,'Type Sorted'!$B15)</f>
        <v>34</v>
      </c>
      <c r="Q15" s="207">
        <f ca="1">INDEX('Wellbeing Acorn Type'!F$14:F$48,'Type Sorted'!$B15)</f>
        <v>0.10897435897435898</v>
      </c>
      <c r="R15" s="206">
        <f ca="1">INDEX('Wellbeing Acorn Type'!G$14:G$48,'Type Sorted'!$B15)</f>
        <v>15264</v>
      </c>
      <c r="S15" s="207">
        <f ca="1">INDEX('Wellbeing Acorn Type'!H$14:H$48,'Type Sorted'!$B15)</f>
        <v>4.3814100080084732E-2</v>
      </c>
      <c r="T15" s="207">
        <f ca="1">INDEX('Wellbeing Acorn Type'!I$14:I$48,'Type Sorted'!$B15)</f>
        <v>2.2274633123689725E-3</v>
      </c>
      <c r="U15" s="227">
        <f ca="1">INDEX('Wellbeing Acorn Type'!J$14:J$48,'Type Sorted'!$B15)</f>
        <v>5.6231799605676693</v>
      </c>
      <c r="V15" s="208">
        <f ca="1">INDEX('Wellbeing Acorn Type'!K$14:K$48,'Type Sorted'!$B15)</f>
        <v>248.71983853410745</v>
      </c>
      <c r="W15" s="208"/>
    </row>
    <row r="16" spans="1:28" ht="20.149999999999999" customHeight="1">
      <c r="A16" s="225">
        <v>4</v>
      </c>
      <c r="B16" s="225">
        <f ca="1">MATCH(A16,'Wellbeing Acorn Type'!$Q$14:$Q$48,0)</f>
        <v>1</v>
      </c>
      <c r="C16" s="226" t="str">
        <f ca="1">INDEX('Wellbeing Acorn Type'!$C$14:$C$48,'Type Sorted'!B16)</f>
        <v>1.1</v>
      </c>
      <c r="D16" s="40" t="str">
        <f ca="1">INDEX('Wellbeing Acorn Type'!D$14:D$48,'Type Sorted'!$B16)</f>
        <v>Limited Living</v>
      </c>
      <c r="E16" s="40"/>
      <c r="F16" s="40"/>
      <c r="G16" s="40"/>
      <c r="H16" s="40"/>
      <c r="I16" s="40"/>
      <c r="J16" s="40"/>
      <c r="K16" s="40"/>
      <c r="L16" s="40"/>
      <c r="M16" s="40"/>
      <c r="N16" s="40"/>
      <c r="O16" s="40"/>
      <c r="P16" s="206">
        <f ca="1">INDEX('Wellbeing Acorn Type'!E$14:E$48,'Type Sorted'!$B16)</f>
        <v>7</v>
      </c>
      <c r="Q16" s="207">
        <f ca="1">INDEX('Wellbeing Acorn Type'!F$14:F$48,'Type Sorted'!$B16)</f>
        <v>2.2435897435897436E-2</v>
      </c>
      <c r="R16" s="206">
        <f ca="1">INDEX('Wellbeing Acorn Type'!G$14:G$48,'Type Sorted'!$B16)</f>
        <v>3787</v>
      </c>
      <c r="S16" s="207">
        <f ca="1">INDEX('Wellbeing Acorn Type'!H$14:H$48,'Type Sorted'!$B16)</f>
        <v>1.0870282822541988E-2</v>
      </c>
      <c r="T16" s="207">
        <f ca="1">INDEX('Wellbeing Acorn Type'!I$14:I$48,'Type Sorted'!$B16)</f>
        <v>1.8484288354898336E-3</v>
      </c>
      <c r="U16" s="227">
        <f ca="1">INDEX('Wellbeing Acorn Type'!J$14:J$48,'Type Sorted'!$B16)</f>
        <v>1.9701485209273388</v>
      </c>
      <c r="V16" s="208">
        <f ca="1">INDEX('Wellbeing Acorn Type'!K$14:K$48,'Type Sorted'!$B16)</f>
        <v>206.39663017204603</v>
      </c>
      <c r="W16" s="208"/>
    </row>
    <row r="17" spans="1:23" ht="20.149999999999999" customHeight="1">
      <c r="A17" s="225">
        <v>5</v>
      </c>
      <c r="B17" s="225">
        <f ca="1">MATCH(A17,'Wellbeing Acorn Type'!$Q$14:$Q$48,0)</f>
        <v>26</v>
      </c>
      <c r="C17" s="226" t="str">
        <f ca="1">INDEX('Wellbeing Acorn Type'!$C$14:$C$48,'Type Sorted'!B17)</f>
        <v>4.20</v>
      </c>
      <c r="D17" s="40" t="str">
        <f ca="1">INDEX('Wellbeing Acorn Type'!D$14:D$48,'Type Sorted'!$B17)</f>
        <v>Perky Pensioners</v>
      </c>
      <c r="E17" s="40"/>
      <c r="F17" s="40"/>
      <c r="G17" s="40"/>
      <c r="H17" s="40"/>
      <c r="I17" s="40"/>
      <c r="J17" s="40"/>
      <c r="K17" s="40"/>
      <c r="L17" s="40"/>
      <c r="M17" s="40"/>
      <c r="N17" s="40"/>
      <c r="O17" s="40"/>
      <c r="P17" s="206">
        <f ca="1">INDEX('Wellbeing Acorn Type'!E$14:E$48,'Type Sorted'!$B17)</f>
        <v>44</v>
      </c>
      <c r="Q17" s="207">
        <f ca="1">INDEX('Wellbeing Acorn Type'!F$14:F$48,'Type Sorted'!$B17)</f>
        <v>0.14102564102564102</v>
      </c>
      <c r="R17" s="206">
        <f ca="1">INDEX('Wellbeing Acorn Type'!G$14:G$48,'Type Sorted'!$B17)</f>
        <v>25084</v>
      </c>
      <c r="S17" s="207">
        <f ca="1">INDEX('Wellbeing Acorn Type'!H$14:H$48,'Type Sorted'!$B17)</f>
        <v>7.2001630398902353E-2</v>
      </c>
      <c r="T17" s="207">
        <f ca="1">INDEX('Wellbeing Acorn Type'!I$14:I$48,'Type Sorted'!$B17)</f>
        <v>1.7541062031573912E-3</v>
      </c>
      <c r="U17" s="227">
        <f ca="1">INDEX('Wellbeing Acorn Type'!J$14:J$48,'Type Sorted'!$B17)</f>
        <v>4.7166398435709489</v>
      </c>
      <c r="V17" s="208">
        <f ca="1">INDEX('Wellbeing Acorn Type'!K$14:K$48,'Type Sorted'!$B17)</f>
        <v>195.86451062890228</v>
      </c>
      <c r="W17" s="208"/>
    </row>
    <row r="18" spans="1:23" ht="20.149999999999999" customHeight="1">
      <c r="A18" s="225">
        <v>6</v>
      </c>
      <c r="B18" s="225">
        <f ca="1">MATCH(A18,'Wellbeing Acorn Type'!$Q$14:$Q$48,0)</f>
        <v>31</v>
      </c>
      <c r="C18" s="226" t="str">
        <f ca="1">INDEX('Wellbeing Acorn Type'!$C$14:$C$48,'Type Sorted'!B18)</f>
        <v>4.25</v>
      </c>
      <c r="D18" s="40" t="str">
        <f ca="1">INDEX('Wellbeing Acorn Type'!D$14:D$48,'Type Sorted'!$B18)</f>
        <v>Healthy, Wealthy &amp; Wine</v>
      </c>
      <c r="E18" s="40"/>
      <c r="F18" s="40"/>
      <c r="G18" s="40"/>
      <c r="H18" s="40"/>
      <c r="I18" s="40"/>
      <c r="J18" s="40"/>
      <c r="K18" s="40"/>
      <c r="L18" s="40"/>
      <c r="M18" s="40"/>
      <c r="N18" s="40"/>
      <c r="O18" s="40"/>
      <c r="P18" s="206">
        <f ca="1">INDEX('Wellbeing Acorn Type'!E$14:E$48,'Type Sorted'!$B18)</f>
        <v>39</v>
      </c>
      <c r="Q18" s="207">
        <f ca="1">INDEX('Wellbeing Acorn Type'!F$14:F$48,'Type Sorted'!$B18)</f>
        <v>0.125</v>
      </c>
      <c r="R18" s="206">
        <f ca="1">INDEX('Wellbeing Acorn Type'!G$14:G$48,'Type Sorted'!$B18)</f>
        <v>23245</v>
      </c>
      <c r="S18" s="207">
        <f ca="1">INDEX('Wellbeing Acorn Type'!H$14:H$48,'Type Sorted'!$B18)</f>
        <v>6.6722926910480193E-2</v>
      </c>
      <c r="T18" s="207">
        <f ca="1">INDEX('Wellbeing Acorn Type'!I$14:I$48,'Type Sorted'!$B18)</f>
        <v>1.6777801677780168E-3</v>
      </c>
      <c r="U18" s="227">
        <f ca="1">INDEX('Wellbeing Acorn Type'!J$14:J$48,'Type Sorted'!$B18)</f>
        <v>4.1250781959354423</v>
      </c>
      <c r="V18" s="208">
        <f ca="1">INDEX('Wellbeing Acorn Type'!K$14:K$48,'Type Sorted'!$B18)</f>
        <v>187.34190148419015</v>
      </c>
      <c r="W18" s="208"/>
    </row>
    <row r="19" spans="1:23" ht="20.149999999999999" customHeight="1">
      <c r="A19" s="225">
        <v>7</v>
      </c>
      <c r="B19" s="225">
        <f ca="1">MATCH(A19,'Wellbeing Acorn Type'!$Q$14:$Q$48,0)</f>
        <v>11</v>
      </c>
      <c r="C19" s="226" t="str">
        <f ca="1">INDEX('Wellbeing Acorn Type'!$C$14:$C$48,'Type Sorted'!B19)</f>
        <v>2.9</v>
      </c>
      <c r="D19" s="40" t="str">
        <f ca="1">INDEX('Wellbeing Acorn Type'!D$14:D$48,'Type Sorted'!$B19)</f>
        <v>Everyday Excesses</v>
      </c>
      <c r="E19" s="40"/>
      <c r="F19" s="40"/>
      <c r="G19" s="40"/>
      <c r="H19" s="40"/>
      <c r="I19" s="40"/>
      <c r="J19" s="40"/>
      <c r="K19" s="40"/>
      <c r="L19" s="40"/>
      <c r="M19" s="40"/>
      <c r="N19" s="40"/>
      <c r="O19" s="40"/>
      <c r="P19" s="206">
        <f ca="1">INDEX('Wellbeing Acorn Type'!E$14:E$48,'Type Sorted'!$B19)</f>
        <v>27</v>
      </c>
      <c r="Q19" s="207">
        <f ca="1">INDEX('Wellbeing Acorn Type'!F$14:F$48,'Type Sorted'!$B19)</f>
        <v>8.6538461538461536E-2</v>
      </c>
      <c r="R19" s="206">
        <f ca="1">INDEX('Wellbeing Acorn Type'!G$14:G$48,'Type Sorted'!$B19)</f>
        <v>16337</v>
      </c>
      <c r="S19" s="207">
        <f ca="1">INDEX('Wellbeing Acorn Type'!H$14:H$48,'Type Sorted'!$B19)</f>
        <v>4.6894061386815011E-2</v>
      </c>
      <c r="T19" s="207">
        <f ca="1">INDEX('Wellbeing Acorn Type'!I$14:I$48,'Type Sorted'!$B19)</f>
        <v>1.6526902124012976E-3</v>
      </c>
      <c r="U19" s="227">
        <f ca="1">INDEX('Wellbeing Acorn Type'!J$14:J$48,'Type Sorted'!$B19)</f>
        <v>3.3122997854739942</v>
      </c>
      <c r="V19" s="208">
        <f ca="1">INDEX('Wellbeing Acorn Type'!K$14:K$48,'Type Sorted'!$B19)</f>
        <v>184.54034259185144</v>
      </c>
      <c r="W19" s="208"/>
    </row>
    <row r="20" spans="1:23" ht="20.149999999999999" customHeight="1">
      <c r="A20" s="225">
        <v>8</v>
      </c>
      <c r="B20" s="225">
        <f ca="1">MATCH(A20,'Wellbeing Acorn Type'!$Q$14:$Q$48,0)</f>
        <v>2</v>
      </c>
      <c r="C20" s="226" t="str">
        <f ca="1">INDEX('Wellbeing Acorn Type'!$C$14:$C$48,'Type Sorted'!B20)</f>
        <v>1.2</v>
      </c>
      <c r="D20" s="40" t="str">
        <f ca="1">INDEX('Wellbeing Acorn Type'!D$14:D$48,'Type Sorted'!$B20)</f>
        <v>Poorly Pensioners</v>
      </c>
      <c r="E20" s="40"/>
      <c r="F20" s="40"/>
      <c r="G20" s="40"/>
      <c r="H20" s="40"/>
      <c r="I20" s="40"/>
      <c r="J20" s="40"/>
      <c r="K20" s="40"/>
      <c r="L20" s="40"/>
      <c r="M20" s="40"/>
      <c r="N20" s="40"/>
      <c r="O20" s="40"/>
      <c r="P20" s="206">
        <f ca="1">INDEX('Wellbeing Acorn Type'!E$14:E$48,'Type Sorted'!$B20)</f>
        <v>16</v>
      </c>
      <c r="Q20" s="207">
        <f ca="1">INDEX('Wellbeing Acorn Type'!F$14:F$48,'Type Sorted'!$B20)</f>
        <v>5.128205128205128E-2</v>
      </c>
      <c r="R20" s="206">
        <f ca="1">INDEX('Wellbeing Acorn Type'!G$14:G$48,'Type Sorted'!$B20)</f>
        <v>11136</v>
      </c>
      <c r="S20" s="207">
        <f ca="1">INDEX('Wellbeing Acorn Type'!H$14:H$48,'Type Sorted'!$B20)</f>
        <v>3.1965003832011507E-2</v>
      </c>
      <c r="T20" s="207">
        <f ca="1">INDEX('Wellbeing Acorn Type'!I$14:I$48,'Type Sorted'!$B20)</f>
        <v>1.4367816091954023E-3</v>
      </c>
      <c r="U20" s="227">
        <f ca="1">INDEX('Wellbeing Acorn Type'!J$14:J$48,'Type Sorted'!$B20)</f>
        <v>1.9397025384419118</v>
      </c>
      <c r="V20" s="208">
        <f ca="1">INDEX('Wellbeing Acorn Type'!K$14:K$48,'Type Sorted'!$B20)</f>
        <v>160.43186339522543</v>
      </c>
      <c r="W20" s="208"/>
    </row>
    <row r="21" spans="1:23" ht="20.149999999999999" customHeight="1">
      <c r="A21" s="225">
        <v>9</v>
      </c>
      <c r="B21" s="225">
        <f ca="1">MATCH(A21,'Wellbeing Acorn Type'!$Q$14:$Q$48,0)</f>
        <v>19</v>
      </c>
      <c r="C21" s="226" t="str">
        <f ca="1">INDEX('Wellbeing Acorn Type'!$C$14:$C$48,'Type Sorted'!B21)</f>
        <v>3.15</v>
      </c>
      <c r="D21" s="40" t="str">
        <f ca="1">INDEX('Wellbeing Acorn Type'!D$14:D$48,'Type Sorted'!$B21)</f>
        <v>Borderline Behaviours</v>
      </c>
      <c r="E21" s="40"/>
      <c r="F21" s="40"/>
      <c r="G21" s="40"/>
      <c r="H21" s="40"/>
      <c r="I21" s="40"/>
      <c r="J21" s="40"/>
      <c r="K21" s="40"/>
      <c r="L21" s="40"/>
      <c r="M21" s="40"/>
      <c r="N21" s="40"/>
      <c r="O21" s="40"/>
      <c r="P21" s="206">
        <f ca="1">INDEX('Wellbeing Acorn Type'!E$14:E$48,'Type Sorted'!$B21)</f>
        <v>19</v>
      </c>
      <c r="Q21" s="207">
        <f ca="1">INDEX('Wellbeing Acorn Type'!F$14:F$48,'Type Sorted'!$B21)</f>
        <v>6.0897435897435896E-2</v>
      </c>
      <c r="R21" s="206">
        <f ca="1">INDEX('Wellbeing Acorn Type'!G$14:G$48,'Type Sorted'!$B21)</f>
        <v>15117</v>
      </c>
      <c r="S21" s="207">
        <f ca="1">INDEX('Wellbeing Acorn Type'!H$14:H$48,'Type Sorted'!$B21)</f>
        <v>4.3392148251483291E-2</v>
      </c>
      <c r="T21" s="207">
        <f ca="1">INDEX('Wellbeing Acorn Type'!I$14:I$48,'Type Sorted'!$B21)</f>
        <v>1.2568631342197525E-3</v>
      </c>
      <c r="U21" s="227">
        <f ca="1">INDEX('Wellbeing Acorn Type'!J$14:J$48,'Type Sorted'!$B21)</f>
        <v>1.5176583023394017</v>
      </c>
      <c r="V21" s="208">
        <f ca="1">INDEX('Wellbeing Acorn Type'!K$14:K$48,'Type Sorted'!$B21)</f>
        <v>140.34206268032423</v>
      </c>
      <c r="W21" s="208"/>
    </row>
    <row r="22" spans="1:23" ht="20.149999999999999" customHeight="1">
      <c r="A22" s="225">
        <v>10</v>
      </c>
      <c r="B22" s="225">
        <f ca="1">MATCH(A22,'Wellbeing Acorn Type'!$Q$14:$Q$48,0)</f>
        <v>13</v>
      </c>
      <c r="C22" s="226" t="str">
        <f ca="1">INDEX('Wellbeing Acorn Type'!$C$14:$C$48,'Type Sorted'!B22)</f>
        <v>2.11</v>
      </c>
      <c r="D22" s="40" t="str">
        <f ca="1">INDEX('Wellbeing Acorn Type'!D$14:D$48,'Type Sorted'!$B22)</f>
        <v>Anxious Adversity</v>
      </c>
      <c r="E22" s="40"/>
      <c r="F22" s="40"/>
      <c r="G22" s="40"/>
      <c r="H22" s="40"/>
      <c r="I22" s="40"/>
      <c r="J22" s="40"/>
      <c r="K22" s="40"/>
      <c r="L22" s="40"/>
      <c r="M22" s="40"/>
      <c r="N22" s="40"/>
      <c r="O22" s="40"/>
      <c r="P22" s="206">
        <f ca="1">INDEX('Wellbeing Acorn Type'!E$14:E$48,'Type Sorted'!$B22)</f>
        <v>8</v>
      </c>
      <c r="Q22" s="207">
        <f ca="1">INDEX('Wellbeing Acorn Type'!F$14:F$48,'Type Sorted'!$B22)</f>
        <v>2.564102564102564E-2</v>
      </c>
      <c r="R22" s="206">
        <f ca="1">INDEX('Wellbeing Acorn Type'!G$14:G$48,'Type Sorted'!$B22)</f>
        <v>6926</v>
      </c>
      <c r="S22" s="207">
        <f ca="1">INDEX('Wellbeing Acorn Type'!H$14:H$48,'Type Sorted'!$B22)</f>
        <v>1.988053309451434E-2</v>
      </c>
      <c r="T22" s="207">
        <f ca="1">INDEX('Wellbeing Acorn Type'!I$14:I$48,'Type Sorted'!$B22)</f>
        <v>1.155067860236789E-3</v>
      </c>
      <c r="U22" s="227">
        <f ca="1">INDEX('Wellbeing Acorn Type'!J$14:J$48,'Type Sorted'!$B22)</f>
        <v>0.72892592323064942</v>
      </c>
      <c r="V22" s="208">
        <f ca="1">INDEX('Wellbeing Acorn Type'!K$14:K$48,'Type Sorted'!$B22)</f>
        <v>128.97554365934383</v>
      </c>
      <c r="W22" s="208"/>
    </row>
    <row r="23" spans="1:23" ht="20.149999999999999" customHeight="1">
      <c r="A23" s="225">
        <v>11</v>
      </c>
      <c r="B23" s="225">
        <f ca="1">MATCH(A23,'Wellbeing Acorn Type'!$Q$14:$Q$48,0)</f>
        <v>27</v>
      </c>
      <c r="C23" s="226" t="str">
        <f ca="1">INDEX('Wellbeing Acorn Type'!$C$14:$C$48,'Type Sorted'!B23)</f>
        <v>4.21</v>
      </c>
      <c r="D23" s="40" t="str">
        <f ca="1">INDEX('Wellbeing Acorn Type'!D$14:D$48,'Type Sorted'!$B23)</f>
        <v>Sensible Seniors</v>
      </c>
      <c r="E23" s="40"/>
      <c r="F23" s="40"/>
      <c r="G23" s="40"/>
      <c r="H23" s="40"/>
      <c r="I23" s="40"/>
      <c r="J23" s="40"/>
      <c r="K23" s="40"/>
      <c r="L23" s="40"/>
      <c r="M23" s="40"/>
      <c r="N23" s="40"/>
      <c r="O23" s="40"/>
      <c r="P23" s="206">
        <f ca="1">INDEX('Wellbeing Acorn Type'!E$14:E$48,'Type Sorted'!$B23)</f>
        <v>6</v>
      </c>
      <c r="Q23" s="207">
        <f ca="1">INDEX('Wellbeing Acorn Type'!F$14:F$48,'Type Sorted'!$B23)</f>
        <v>1.9230769230769232E-2</v>
      </c>
      <c r="R23" s="206">
        <f ca="1">INDEX('Wellbeing Acorn Type'!G$14:G$48,'Type Sorted'!$B23)</f>
        <v>5253</v>
      </c>
      <c r="S23" s="207">
        <f ca="1">INDEX('Wellbeing Acorn Type'!H$14:H$48,'Type Sorted'!$B23)</f>
        <v>1.5078319426145513E-2</v>
      </c>
      <c r="T23" s="207">
        <f ca="1">INDEX('Wellbeing Acorn Type'!I$14:I$48,'Type Sorted'!$B23)</f>
        <v>1.1422044545973729E-3</v>
      </c>
      <c r="U23" s="227">
        <f ca="1">INDEX('Wellbeing Acorn Type'!J$14:J$48,'Type Sorted'!$B23)</f>
        <v>0.60187231900540739</v>
      </c>
      <c r="V23" s="208">
        <f ca="1">INDEX('Wellbeing Acorn Type'!K$14:K$48,'Type Sorted'!$B23)</f>
        <v>127.5392083644511</v>
      </c>
      <c r="W23" s="208"/>
    </row>
    <row r="24" spans="1:23" ht="20.149999999999999" customHeight="1">
      <c r="A24" s="225">
        <v>12</v>
      </c>
      <c r="B24" s="225">
        <f ca="1">MATCH(A24,'Wellbeing Acorn Type'!$Q$14:$Q$48,0)</f>
        <v>14</v>
      </c>
      <c r="C24" s="226" t="str">
        <f ca="1">INDEX('Wellbeing Acorn Type'!$C$14:$C$48,'Type Sorted'!B24)</f>
        <v>2.12</v>
      </c>
      <c r="D24" s="40" t="str">
        <f ca="1">INDEX('Wellbeing Acorn Type'!D$14:D$48,'Type Sorted'!$B24)</f>
        <v>Perilous Futures</v>
      </c>
      <c r="E24" s="40"/>
      <c r="F24" s="40"/>
      <c r="G24" s="40"/>
      <c r="H24" s="40"/>
      <c r="I24" s="40"/>
      <c r="J24" s="40"/>
      <c r="K24" s="40"/>
      <c r="L24" s="40"/>
      <c r="M24" s="40"/>
      <c r="N24" s="40"/>
      <c r="O24" s="40"/>
      <c r="P24" s="206">
        <f ca="1">INDEX('Wellbeing Acorn Type'!E$14:E$48,'Type Sorted'!$B24)</f>
        <v>6</v>
      </c>
      <c r="Q24" s="207">
        <f ca="1">INDEX('Wellbeing Acorn Type'!F$14:F$48,'Type Sorted'!$B24)</f>
        <v>1.9230769230769232E-2</v>
      </c>
      <c r="R24" s="206">
        <f ca="1">INDEX('Wellbeing Acorn Type'!G$14:G$48,'Type Sorted'!$B24)</f>
        <v>6282</v>
      </c>
      <c r="S24" s="207">
        <f ca="1">INDEX('Wellbeing Acorn Type'!H$14:H$48,'Type Sorted'!$B24)</f>
        <v>1.8031982226355627E-2</v>
      </c>
      <c r="T24" s="207">
        <f ca="1">INDEX('Wellbeing Acorn Type'!I$14:I$48,'Type Sorted'!$B24)</f>
        <v>9.5510983763132757E-4</v>
      </c>
      <c r="U24" s="227">
        <f ca="1">INDEX('Wellbeing Acorn Type'!J$14:J$48,'Type Sorted'!$B24)</f>
        <v>0.1591288471193486</v>
      </c>
      <c r="V24" s="208">
        <f ca="1">INDEX('Wellbeing Acorn Type'!K$14:K$48,'Type Sorted'!$B24)</f>
        <v>106.64811549482039</v>
      </c>
      <c r="W24" s="208"/>
    </row>
    <row r="25" spans="1:23" ht="20.149999999999999" customHeight="1">
      <c r="A25" s="225">
        <v>13</v>
      </c>
      <c r="B25" s="225">
        <f ca="1">MATCH(A25,'Wellbeing Acorn Type'!$Q$14:$Q$48,0)</f>
        <v>3</v>
      </c>
      <c r="C25" s="226" t="str">
        <f ca="1">INDEX('Wellbeing Acorn Type'!$C$14:$C$48,'Type Sorted'!B25)</f>
        <v>1.3</v>
      </c>
      <c r="D25" s="40" t="str">
        <f ca="1">INDEX('Wellbeing Acorn Type'!D$14:D$48,'Type Sorted'!$B25)</f>
        <v>Hardship Heartlands</v>
      </c>
      <c r="E25" s="40"/>
      <c r="F25" s="40"/>
      <c r="G25" s="40"/>
      <c r="H25" s="40"/>
      <c r="I25" s="40"/>
      <c r="J25" s="40"/>
      <c r="K25" s="40"/>
      <c r="L25" s="40"/>
      <c r="M25" s="40"/>
      <c r="N25" s="40"/>
      <c r="O25" s="40"/>
      <c r="P25" s="206">
        <f ca="1">INDEX('Wellbeing Acorn Type'!E$14:E$48,'Type Sorted'!$B25)</f>
        <v>15</v>
      </c>
      <c r="Q25" s="207">
        <f ca="1">INDEX('Wellbeing Acorn Type'!F$14:F$48,'Type Sorted'!$B25)</f>
        <v>4.807692307692308E-2</v>
      </c>
      <c r="R25" s="206">
        <f ca="1">INDEX('Wellbeing Acorn Type'!G$14:G$48,'Type Sorted'!$B25)</f>
        <v>17099</v>
      </c>
      <c r="S25" s="207">
        <f ca="1">INDEX('Wellbeing Acorn Type'!H$14:H$48,'Type Sorted'!$B25)</f>
        <v>4.9081321886095972E-2</v>
      </c>
      <c r="T25" s="207">
        <f ca="1">INDEX('Wellbeing Acorn Type'!I$14:I$48,'Type Sorted'!$B25)</f>
        <v>8.772442832914206E-4</v>
      </c>
      <c r="U25" s="227">
        <f ca="1">INDEX('Wellbeing Acorn Type'!J$14:J$48,'Type Sorted'!$B25)</f>
        <v>-8.2120894585736112E-2</v>
      </c>
      <c r="V25" s="208">
        <f ca="1">INDEX('Wellbeing Acorn Type'!K$14:K$48,'Type Sorted'!$B25)</f>
        <v>97.95360277479115</v>
      </c>
      <c r="W25" s="208"/>
    </row>
    <row r="26" spans="1:23" ht="20.149999999999999" customHeight="1">
      <c r="A26" s="225">
        <v>14</v>
      </c>
      <c r="B26" s="225">
        <f ca="1">MATCH(A26,'Wellbeing Acorn Type'!$Q$14:$Q$48,0)</f>
        <v>4</v>
      </c>
      <c r="C26" s="226" t="str">
        <f ca="1">INDEX('Wellbeing Acorn Type'!$C$14:$C$48,'Type Sorted'!B26)</f>
        <v>1.4</v>
      </c>
      <c r="D26" s="40" t="str">
        <f ca="1">INDEX('Wellbeing Acorn Type'!D$14:D$48,'Type Sorted'!$B26)</f>
        <v>Elderly Ailments</v>
      </c>
      <c r="E26" s="40"/>
      <c r="F26" s="40"/>
      <c r="G26" s="40"/>
      <c r="H26" s="40"/>
      <c r="I26" s="40"/>
      <c r="J26" s="40"/>
      <c r="K26" s="40"/>
      <c r="L26" s="40"/>
      <c r="M26" s="40"/>
      <c r="N26" s="40"/>
      <c r="O26" s="40"/>
      <c r="P26" s="206">
        <f ca="1">INDEX('Wellbeing Acorn Type'!E$14:E$48,'Type Sorted'!$B26)</f>
        <v>12</v>
      </c>
      <c r="Q26" s="207">
        <f ca="1">INDEX('Wellbeing Acorn Type'!F$14:F$48,'Type Sorted'!$B26)</f>
        <v>3.8461538461538464E-2</v>
      </c>
      <c r="R26" s="206">
        <f ca="1">INDEX('Wellbeing Acorn Type'!G$14:G$48,'Type Sorted'!$B26)</f>
        <v>14210</v>
      </c>
      <c r="S26" s="207">
        <f ca="1">INDEX('Wellbeing Acorn Type'!H$14:H$48,'Type Sorted'!$B26)</f>
        <v>4.0788676764806346E-2</v>
      </c>
      <c r="T26" s="207">
        <f ca="1">INDEX('Wellbeing Acorn Type'!I$14:I$48,'Type Sorted'!$B26)</f>
        <v>8.4447572132301198E-4</v>
      </c>
      <c r="U26" s="227">
        <f ca="1">INDEX('Wellbeing Acorn Type'!J$14:J$48,'Type Sorted'!$B26)</f>
        <v>-0.20781291524588333</v>
      </c>
      <c r="V26" s="208">
        <f ca="1">INDEX('Wellbeing Acorn Type'!K$14:K$48,'Type Sorted'!$B26)</f>
        <v>94.294646240459059</v>
      </c>
      <c r="W26" s="208"/>
    </row>
    <row r="27" spans="1:23" ht="20.149999999999999" customHeight="1">
      <c r="A27" s="225">
        <v>15</v>
      </c>
      <c r="B27" s="225">
        <f ca="1">MATCH(A27,'Wellbeing Acorn Type'!$Q$14:$Q$48,0)</f>
        <v>18</v>
      </c>
      <c r="C27" s="226" t="str">
        <f ca="1">INDEX('Wellbeing Acorn Type'!$C$14:$C$48,'Type Sorted'!B27)</f>
        <v>3.14</v>
      </c>
      <c r="D27" s="40" t="str">
        <f ca="1">INDEX('Wellbeing Acorn Type'!D$14:D$48,'Type Sorted'!$B27)</f>
        <v>Rooted Routines</v>
      </c>
      <c r="E27" s="40"/>
      <c r="F27" s="40"/>
      <c r="G27" s="40"/>
      <c r="H27" s="40"/>
      <c r="I27" s="40"/>
      <c r="J27" s="40"/>
      <c r="K27" s="40"/>
      <c r="L27" s="40"/>
      <c r="M27" s="40"/>
      <c r="N27" s="40"/>
      <c r="O27" s="40"/>
      <c r="P27" s="206">
        <f ca="1">INDEX('Wellbeing Acorn Type'!E$14:E$48,'Type Sorted'!$B27)</f>
        <v>8</v>
      </c>
      <c r="Q27" s="207">
        <f ca="1">INDEX('Wellbeing Acorn Type'!F$14:F$48,'Type Sorted'!$B27)</f>
        <v>2.564102564102564E-2</v>
      </c>
      <c r="R27" s="206">
        <f ca="1">INDEX('Wellbeing Acorn Type'!G$14:G$48,'Type Sorted'!$B27)</f>
        <v>13105</v>
      </c>
      <c r="S27" s="207">
        <f ca="1">INDEX('Wellbeing Acorn Type'!H$14:H$48,'Type Sorted'!$B27)</f>
        <v>3.7616861998788685E-2</v>
      </c>
      <c r="T27" s="207">
        <f ca="1">INDEX('Wellbeing Acorn Type'!I$14:I$48,'Type Sorted'!$B27)</f>
        <v>6.1045402518122849E-4</v>
      </c>
      <c r="U27" s="227">
        <f ca="1">INDEX('Wellbeing Acorn Type'!J$14:J$48,'Type Sorted'!$B27)</f>
        <v>-1.1117774614907345</v>
      </c>
      <c r="V27" s="208">
        <f ca="1">INDEX('Wellbeing Acorn Type'!K$14:K$48,'Type Sorted'!$B27)</f>
        <v>68.163648636750494</v>
      </c>
      <c r="W27" s="208"/>
    </row>
    <row r="28" spans="1:23" ht="20.149999999999999" customHeight="1">
      <c r="A28" s="225">
        <v>16</v>
      </c>
      <c r="B28" s="225">
        <f ca="1">MATCH(A28,'Wellbeing Acorn Type'!$Q$14:$Q$48,0)</f>
        <v>20</v>
      </c>
      <c r="C28" s="226" t="str">
        <f ca="1">INDEX('Wellbeing Acorn Type'!$C$14:$C$48,'Type Sorted'!B28)</f>
        <v>3.16</v>
      </c>
      <c r="D28" s="40" t="str">
        <f ca="1">INDEX('Wellbeing Acorn Type'!D$14:D$48,'Type Sorted'!$B28)</f>
        <v>Countryside Concerns</v>
      </c>
      <c r="E28" s="40"/>
      <c r="F28" s="40"/>
      <c r="G28" s="40"/>
      <c r="H28" s="40"/>
      <c r="I28" s="40"/>
      <c r="J28" s="40"/>
      <c r="K28" s="40"/>
      <c r="L28" s="40"/>
      <c r="M28" s="40"/>
      <c r="N28" s="40"/>
      <c r="O28" s="40"/>
      <c r="P28" s="206">
        <f ca="1">INDEX('Wellbeing Acorn Type'!E$14:E$48,'Type Sorted'!$B28)</f>
        <v>12</v>
      </c>
      <c r="Q28" s="207">
        <f ca="1">INDEX('Wellbeing Acorn Type'!F$14:F$48,'Type Sorted'!$B28)</f>
        <v>3.8461538461538464E-2</v>
      </c>
      <c r="R28" s="206">
        <f ca="1">INDEX('Wellbeing Acorn Type'!G$14:G$48,'Type Sorted'!$B28)</f>
        <v>22417</v>
      </c>
      <c r="S28" s="207">
        <f ca="1">INDEX('Wellbeing Acorn Type'!H$14:H$48,'Type Sorted'!$B28)</f>
        <v>6.4346218651418999E-2</v>
      </c>
      <c r="T28" s="207">
        <f ca="1">INDEX('Wellbeing Acorn Type'!I$14:I$48,'Type Sorted'!$B28)</f>
        <v>5.3530802515947722E-4</v>
      </c>
      <c r="U28" s="227">
        <f ca="1">INDEX('Wellbeing Acorn Type'!J$14:J$48,'Type Sorted'!$B28)</f>
        <v>-1.8633781422544373</v>
      </c>
      <c r="V28" s="208">
        <f ca="1">INDEX('Wellbeing Acorn Type'!K$14:K$48,'Type Sorted'!$B28)</f>
        <v>59.772802920860194</v>
      </c>
      <c r="W28" s="208"/>
    </row>
    <row r="29" spans="1:23" ht="20.149999999999999" customHeight="1">
      <c r="A29" s="225">
        <v>17</v>
      </c>
      <c r="B29" s="225">
        <f ca="1">MATCH(A29,'Wellbeing Acorn Type'!$Q$14:$Q$48,0)</f>
        <v>35</v>
      </c>
      <c r="C29" s="226" t="str">
        <f ca="1">INDEX('Wellbeing Acorn Type'!$C$14:$C$48,'Type Sorted'!B29)</f>
        <v>61</v>
      </c>
      <c r="D29" s="40" t="str">
        <f ca="1">INDEX('Wellbeing Acorn Type'!D$14:D$48,'Type Sorted'!$B29)</f>
        <v>Inactive Communal Population</v>
      </c>
      <c r="E29" s="40"/>
      <c r="F29" s="40"/>
      <c r="G29" s="40"/>
      <c r="H29" s="40"/>
      <c r="I29" s="40"/>
      <c r="J29" s="40"/>
      <c r="K29" s="40"/>
      <c r="L29" s="40"/>
      <c r="M29" s="40"/>
      <c r="N29" s="40"/>
      <c r="O29" s="40"/>
      <c r="P29" s="206">
        <f ca="1">INDEX('Wellbeing Acorn Type'!E$14:E$48,'Type Sorted'!$B29)</f>
        <v>2</v>
      </c>
      <c r="Q29" s="207">
        <f ca="1">INDEX('Wellbeing Acorn Type'!F$14:F$48,'Type Sorted'!$B29)</f>
        <v>6.41025641025641E-3</v>
      </c>
      <c r="R29" s="206">
        <f ca="1">INDEX('Wellbeing Acorn Type'!G$14:G$48,'Type Sorted'!$B29)</f>
        <v>3786</v>
      </c>
      <c r="S29" s="207">
        <f ca="1">INDEX('Wellbeing Acorn Type'!H$14:H$48,'Type Sorted'!$B29)</f>
        <v>1.0867412401939256E-2</v>
      </c>
      <c r="T29" s="207">
        <f ca="1">INDEX('Wellbeing Acorn Type'!I$14:I$48,'Type Sorted'!$B29)</f>
        <v>5.2826201796090863E-4</v>
      </c>
      <c r="U29" s="227">
        <f ca="1">INDEX('Wellbeing Acorn Type'!J$14:J$48,'Type Sorted'!$B29)</f>
        <v>-0.75935490329863509</v>
      </c>
      <c r="V29" s="208">
        <f ca="1">INDEX('Wellbeing Acorn Type'!K$14:K$48,'Type Sorted'!$B29)</f>
        <v>58.986041692063871</v>
      </c>
      <c r="W29" s="208"/>
    </row>
    <row r="30" spans="1:23" ht="20.149999999999999" customHeight="1">
      <c r="A30" s="225">
        <v>18</v>
      </c>
      <c r="B30" s="225">
        <f ca="1">MATCH(A30,'Wellbeing Acorn Type'!$Q$14:$Q$48,0)</f>
        <v>12</v>
      </c>
      <c r="C30" s="226" t="str">
        <f ca="1">INDEX('Wellbeing Acorn Type'!$C$14:$C$48,'Type Sorted'!B30)</f>
        <v>2.10</v>
      </c>
      <c r="D30" s="40" t="str">
        <f ca="1">INDEX('Wellbeing Acorn Type'!D$14:D$48,'Type Sorted'!$B30)</f>
        <v>Respiratory Risks</v>
      </c>
      <c r="E30" s="40"/>
      <c r="F30" s="40"/>
      <c r="G30" s="40"/>
      <c r="H30" s="40"/>
      <c r="I30" s="40"/>
      <c r="J30" s="40"/>
      <c r="K30" s="40"/>
      <c r="L30" s="40"/>
      <c r="M30" s="40"/>
      <c r="N30" s="40"/>
      <c r="O30" s="40"/>
      <c r="P30" s="206">
        <f ca="1">INDEX('Wellbeing Acorn Type'!E$14:E$48,'Type Sorted'!$B30)</f>
        <v>5</v>
      </c>
      <c r="Q30" s="207">
        <f ca="1">INDEX('Wellbeing Acorn Type'!F$14:F$48,'Type Sorted'!$B30)</f>
        <v>1.6025641025641024E-2</v>
      </c>
      <c r="R30" s="206">
        <f ca="1">INDEX('Wellbeing Acorn Type'!G$14:G$48,'Type Sorted'!$B30)</f>
        <v>12048</v>
      </c>
      <c r="S30" s="207">
        <f ca="1">INDEX('Wellbeing Acorn Type'!H$14:H$48,'Type Sorted'!$B30)</f>
        <v>3.45828274217021E-2</v>
      </c>
      <c r="T30" s="207">
        <f ca="1">INDEX('Wellbeing Acorn Type'!I$14:I$48,'Type Sorted'!$B30)</f>
        <v>4.1500664010624171E-4</v>
      </c>
      <c r="U30" s="227">
        <f ca="1">INDEX('Wellbeing Acorn Type'!J$14:J$48,'Type Sorted'!$B30)</f>
        <v>-1.7939142035629221</v>
      </c>
      <c r="V30" s="208">
        <f ca="1">INDEX('Wellbeing Acorn Type'!K$14:K$48,'Type Sorted'!$B30)</f>
        <v>46.339880861170698</v>
      </c>
      <c r="W30" s="208"/>
    </row>
    <row r="31" spans="1:23" ht="20.149999999999999" customHeight="1">
      <c r="A31" s="225">
        <v>19</v>
      </c>
      <c r="B31" s="225">
        <f ca="1">MATCH(A31,'Wellbeing Acorn Type'!$Q$14:$Q$48,0)</f>
        <v>21</v>
      </c>
      <c r="C31" s="226" t="str">
        <f ca="1">INDEX('Wellbeing Acorn Type'!$C$14:$C$48,'Type Sorted'!B31)</f>
        <v>3.17</v>
      </c>
      <c r="D31" s="40" t="str">
        <f ca="1">INDEX('Wellbeing Acorn Type'!D$14:D$48,'Type Sorted'!$B31)</f>
        <v>Everthing in Moderation</v>
      </c>
      <c r="E31" s="40"/>
      <c r="F31" s="40"/>
      <c r="G31" s="40"/>
      <c r="H31" s="40"/>
      <c r="I31" s="40"/>
      <c r="J31" s="40"/>
      <c r="K31" s="40"/>
      <c r="L31" s="40"/>
      <c r="M31" s="40"/>
      <c r="N31" s="40"/>
      <c r="O31" s="40"/>
      <c r="P31" s="206">
        <f ca="1">INDEX('Wellbeing Acorn Type'!E$14:E$48,'Type Sorted'!$B31)</f>
        <v>9</v>
      </c>
      <c r="Q31" s="207">
        <f ca="1">INDEX('Wellbeing Acorn Type'!F$14:F$48,'Type Sorted'!$B31)</f>
        <v>2.8846153846153848E-2</v>
      </c>
      <c r="R31" s="206">
        <f ca="1">INDEX('Wellbeing Acorn Type'!G$14:G$48,'Type Sorted'!$B31)</f>
        <v>26453</v>
      </c>
      <c r="S31" s="207">
        <f ca="1">INDEX('Wellbeing Acorn Type'!H$14:H$48,'Type Sorted'!$B31)</f>
        <v>7.5931236204040978E-2</v>
      </c>
      <c r="T31" s="207">
        <f ca="1">INDEX('Wellbeing Acorn Type'!I$14:I$48,'Type Sorted'!$B31)</f>
        <v>3.4022606131629683E-4</v>
      </c>
      <c r="U31" s="227">
        <f ca="1">INDEX('Wellbeing Acorn Type'!J$14:J$48,'Type Sorted'!$B31)</f>
        <v>-3.139773004509026</v>
      </c>
      <c r="V31" s="208">
        <f ca="1">INDEX('Wellbeing Acorn Type'!K$14:K$48,'Type Sorted'!$B31)</f>
        <v>37.989838290843849</v>
      </c>
      <c r="W31" s="208"/>
    </row>
    <row r="32" spans="1:23" ht="20.149999999999999" customHeight="1">
      <c r="A32" s="225">
        <v>20</v>
      </c>
      <c r="B32" s="225">
        <f ca="1">MATCH(A32,'Wellbeing Acorn Type'!$Q$14:$Q$48,0)</f>
        <v>9</v>
      </c>
      <c r="C32" s="226" t="str">
        <f ca="1">INDEX('Wellbeing Acorn Type'!$C$14:$C$48,'Type Sorted'!B32)</f>
        <v>2.7</v>
      </c>
      <c r="D32" s="40" t="str">
        <f ca="1">INDEX('Wellbeing Acorn Type'!D$14:D$48,'Type Sorted'!$B32)</f>
        <v>Struggling Smokers</v>
      </c>
      <c r="E32" s="40"/>
      <c r="F32" s="40"/>
      <c r="G32" s="40"/>
      <c r="H32" s="40"/>
      <c r="I32" s="40"/>
      <c r="J32" s="40"/>
      <c r="K32" s="40"/>
      <c r="L32" s="40"/>
      <c r="M32" s="40"/>
      <c r="N32" s="40"/>
      <c r="O32" s="40"/>
      <c r="P32" s="206">
        <f ca="1">INDEX('Wellbeing Acorn Type'!E$14:E$48,'Type Sorted'!$B32)</f>
        <v>2</v>
      </c>
      <c r="Q32" s="207">
        <f ca="1">INDEX('Wellbeing Acorn Type'!F$14:F$48,'Type Sorted'!$B32)</f>
        <v>6.41025641025641E-3</v>
      </c>
      <c r="R32" s="206">
        <f ca="1">INDEX('Wellbeing Acorn Type'!G$14:G$48,'Type Sorted'!$B32)</f>
        <v>7077</v>
      </c>
      <c r="S32" s="207">
        <f ca="1">INDEX('Wellbeing Acorn Type'!H$14:H$48,'Type Sorted'!$B32)</f>
        <v>2.0313966605526708E-2</v>
      </c>
      <c r="T32" s="207">
        <f ca="1">INDEX('Wellbeing Acorn Type'!I$14:I$48,'Type Sorted'!$B32)</f>
        <v>2.8260562385191464E-4</v>
      </c>
      <c r="U32" s="227">
        <f ca="1">INDEX('Wellbeing Acorn Type'!J$14:J$48,'Type Sorted'!$B32)</f>
        <v>-1.7408733559744669</v>
      </c>
      <c r="V32" s="208">
        <f ca="1">INDEX('Wellbeing Acorn Type'!K$14:K$48,'Type Sorted'!$B32)</f>
        <v>31.555907001010858</v>
      </c>
      <c r="W32" s="208"/>
    </row>
    <row r="33" spans="1:28" ht="20.149999999999999" customHeight="1">
      <c r="A33" s="225">
        <v>21</v>
      </c>
      <c r="B33" s="225">
        <f ca="1">MATCH(A33,'Wellbeing Acorn Type'!$Q$14:$Q$48,0)</f>
        <v>25</v>
      </c>
      <c r="C33" s="226" t="str">
        <f ca="1">INDEX('Wellbeing Acorn Type'!$C$14:$C$48,'Type Sorted'!B33)</f>
        <v>4.19</v>
      </c>
      <c r="D33" s="40" t="str">
        <f ca="1">INDEX('Wellbeing Acorn Type'!D$14:D$48,'Type Sorted'!$B33)</f>
        <v>Relishing Retirement</v>
      </c>
      <c r="E33" s="40"/>
      <c r="F33" s="40"/>
      <c r="G33" s="40"/>
      <c r="H33" s="40"/>
      <c r="I33" s="40"/>
      <c r="J33" s="40"/>
      <c r="K33" s="40"/>
      <c r="L33" s="40"/>
      <c r="M33" s="40"/>
      <c r="N33" s="40"/>
      <c r="O33" s="40"/>
      <c r="P33" s="206">
        <f ca="1">INDEX('Wellbeing Acorn Type'!E$14:E$48,'Type Sorted'!$B33)</f>
        <v>9</v>
      </c>
      <c r="Q33" s="207">
        <f ca="1">INDEX('Wellbeing Acorn Type'!F$14:F$48,'Type Sorted'!$B33)</f>
        <v>2.8846153846153848E-2</v>
      </c>
      <c r="R33" s="206">
        <f ca="1">INDEX('Wellbeing Acorn Type'!G$14:G$48,'Type Sorted'!$B33)</f>
        <v>48853</v>
      </c>
      <c r="S33" s="207">
        <f ca="1">INDEX('Wellbeing Acorn Type'!H$14:H$48,'Type Sorted'!$B33)</f>
        <v>0.14022865770521353</v>
      </c>
      <c r="T33" s="207">
        <f ca="1">INDEX('Wellbeing Acorn Type'!I$14:I$48,'Type Sorted'!$B33)</f>
        <v>1.8422614783124885E-4</v>
      </c>
      <c r="U33" s="227">
        <f ca="1">INDEX('Wellbeing Acorn Type'!J$14:J$48,'Type Sorted'!$B33)</f>
        <v>-5.6661021844778254</v>
      </c>
      <c r="V33" s="208">
        <f ca="1">INDEX('Wellbeing Acorn Type'!K$14:K$48,'Type Sorted'!$B33)</f>
        <v>20.570797951153306</v>
      </c>
      <c r="W33" s="208"/>
    </row>
    <row r="34" spans="1:28" ht="20.149999999999999" customHeight="1">
      <c r="A34" s="225">
        <v>22</v>
      </c>
      <c r="B34" s="225">
        <f ca="1">MATCH(A34,'Wellbeing Acorn Type'!$Q$14:$Q$48,0)</f>
        <v>5</v>
      </c>
      <c r="C34" s="226" t="str">
        <f ca="1">INDEX('Wellbeing Acorn Type'!$C$14:$C$48,'Type Sorted'!B34)</f>
        <v>1.5</v>
      </c>
      <c r="D34" s="40" t="str">
        <f ca="1">INDEX('Wellbeing Acorn Type'!D$14:D$48,'Type Sorted'!$B34)</f>
        <v>Countryside Complacency</v>
      </c>
      <c r="E34" s="40"/>
      <c r="F34" s="40"/>
      <c r="G34" s="40"/>
      <c r="H34" s="40"/>
      <c r="I34" s="40"/>
      <c r="J34" s="40"/>
      <c r="K34" s="40"/>
      <c r="L34" s="40"/>
      <c r="M34" s="40"/>
      <c r="N34" s="40"/>
      <c r="O34" s="40"/>
      <c r="P34" s="206">
        <f ca="1">INDEX('Wellbeing Acorn Type'!E$14:E$48,'Type Sorted'!$B34)</f>
        <v>1</v>
      </c>
      <c r="Q34" s="207">
        <f ca="1">INDEX('Wellbeing Acorn Type'!F$14:F$48,'Type Sorted'!$B34)</f>
        <v>3.205128205128205E-3</v>
      </c>
      <c r="R34" s="206">
        <f ca="1">INDEX('Wellbeing Acorn Type'!G$14:G$48,'Type Sorted'!$B34)</f>
        <v>12098</v>
      </c>
      <c r="S34" s="207">
        <f ca="1">INDEX('Wellbeing Acorn Type'!H$14:H$48,'Type Sorted'!$B34)</f>
        <v>3.4726348451838647E-2</v>
      </c>
      <c r="T34" s="207">
        <f ca="1">INDEX('Wellbeing Acorn Type'!I$14:I$48,'Type Sorted'!$B34)</f>
        <v>8.2658290626549838E-5</v>
      </c>
      <c r="U34" s="227">
        <f ca="1">INDEX('Wellbeing Acorn Type'!J$14:J$48,'Type Sorted'!$B34)</f>
        <v>-3.0410638124905391</v>
      </c>
      <c r="V34" s="208">
        <f ca="1">INDEX('Wellbeing Acorn Type'!K$14:K$48,'Type Sorted'!$B34)</f>
        <v>9.2296724188359178</v>
      </c>
      <c r="W34" s="208"/>
    </row>
    <row r="35" spans="1:28" ht="20.149999999999999" customHeight="1">
      <c r="A35" s="225">
        <v>23</v>
      </c>
      <c r="B35" s="225">
        <f ca="1">MATCH(A35,'Wellbeing Acorn Type'!$Q$14:$Q$48,0)</f>
        <v>30</v>
      </c>
      <c r="C35" s="226" t="str">
        <f ca="1">INDEX('Wellbeing Acorn Type'!$C$14:$C$48,'Type Sorted'!B35)</f>
        <v>4.24</v>
      </c>
      <c r="D35" s="40" t="str">
        <f ca="1">INDEX('Wellbeing Acorn Type'!D$14:D$48,'Type Sorted'!$B35)</f>
        <v>Five-A-Day Greys</v>
      </c>
      <c r="E35" s="40"/>
      <c r="F35" s="40"/>
      <c r="G35" s="40"/>
      <c r="H35" s="40"/>
      <c r="I35" s="40"/>
      <c r="J35" s="40"/>
      <c r="K35" s="40"/>
      <c r="L35" s="40"/>
      <c r="M35" s="40"/>
      <c r="N35" s="40"/>
      <c r="O35" s="40"/>
      <c r="P35" s="206">
        <f ca="1">INDEX('Wellbeing Acorn Type'!E$14:E$48,'Type Sorted'!$B35)</f>
        <v>2</v>
      </c>
      <c r="Q35" s="207">
        <f ca="1">INDEX('Wellbeing Acorn Type'!F$14:F$48,'Type Sorted'!$B35)</f>
        <v>6.41025641025641E-3</v>
      </c>
      <c r="R35" s="206">
        <f ca="1">INDEX('Wellbeing Acorn Type'!G$14:G$48,'Type Sorted'!$B35)</f>
        <v>30382</v>
      </c>
      <c r="S35" s="207">
        <f ca="1">INDEX('Wellbeing Acorn Type'!H$14:H$48,'Type Sorted'!$B35)</f>
        <v>8.7209118752170758E-2</v>
      </c>
      <c r="T35" s="207">
        <f ca="1">INDEX('Wellbeing Acorn Type'!I$14:I$48,'Type Sorted'!$B35)</f>
        <v>6.582845105654664E-5</v>
      </c>
      <c r="U35" s="227">
        <f ca="1">INDEX('Wellbeing Acorn Type'!J$14:J$48,'Type Sorted'!$B35)</f>
        <v>-5.0584323646683371</v>
      </c>
      <c r="V35" s="208">
        <f ca="1">INDEX('Wellbeing Acorn Type'!K$14:K$48,'Type Sorted'!$B35)</f>
        <v>7.3504428229265297</v>
      </c>
      <c r="W35" s="208"/>
    </row>
    <row r="36" spans="1:28" ht="20.149999999999999" customHeight="1">
      <c r="A36" s="225">
        <v>24</v>
      </c>
      <c r="B36" s="225">
        <f ca="1">MATCH(A36,'Wellbeing Acorn Type'!$Q$14:$Q$48,0)</f>
        <v>10</v>
      </c>
      <c r="C36" s="226" t="str">
        <f ca="1">INDEX('Wellbeing Acorn Type'!$C$14:$C$48,'Type Sorted'!B36)</f>
        <v>2.8</v>
      </c>
      <c r="D36" s="40" t="str">
        <f ca="1">INDEX('Wellbeing Acorn Type'!D$14:D$48,'Type Sorted'!$B36)</f>
        <v>Despondent Diversity</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0</v>
      </c>
      <c r="S36" s="207">
        <f ca="1">INDEX('Wellbeing Acorn Type'!H$14:H$48,'Type Sorted'!$B36)</f>
        <v>0</v>
      </c>
      <c r="T36" s="207">
        <f ca="1">INDEX('Wellbeing Acorn Type'!I$14:I$48,'Type Sorted'!$B36)</f>
        <v>0</v>
      </c>
      <c r="U36" s="227">
        <f ca="1">INDEX('Wellbeing Acorn Type'!J$14:J$48,'Type Sorted'!$B36)</f>
        <v>0</v>
      </c>
      <c r="V36" s="208">
        <f ca="1">INDEX('Wellbeing Acorn Type'!K$14:K$48,'Type Sorted'!$B36)</f>
        <v>0</v>
      </c>
      <c r="W36" s="208"/>
    </row>
    <row r="37" spans="1:28" ht="20.149999999999999" customHeight="1">
      <c r="A37" s="225">
        <v>25</v>
      </c>
      <c r="B37" s="225">
        <f ca="1">MATCH(A37,'Wellbeing Acorn Type'!$Q$14:$Q$48,0)</f>
        <v>34</v>
      </c>
      <c r="C37" s="226" t="str">
        <f ca="1">INDEX('Wellbeing Acorn Type'!$C$14:$C$48,'Type Sorted'!B37)</f>
        <v>60</v>
      </c>
      <c r="D37" s="40" t="str">
        <f ca="1">INDEX('Wellbeing Acorn Type'!D$14:D$48,'Type Sorted'!$B37)</f>
        <v>Active Communal Population</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237</v>
      </c>
      <c r="S37" s="207">
        <f ca="1">INDEX('Wellbeing Acorn Type'!H$14:H$48,'Type Sorted'!$B37)</f>
        <v>6.8028968284722759E-4</v>
      </c>
      <c r="T37" s="207">
        <f ca="1">INDEX('Wellbeing Acorn Type'!I$14:I$48,'Type Sorted'!$B37)</f>
        <v>0</v>
      </c>
      <c r="U37" s="227">
        <f ca="1">INDEX('Wellbeing Acorn Type'!J$14:J$48,'Type Sorted'!$B37)</f>
        <v>-0.46086318044277058</v>
      </c>
      <c r="V37" s="208">
        <f ca="1">INDEX('Wellbeing Acorn Type'!K$14:K$48,'Type Sorted'!$B37)</f>
        <v>0</v>
      </c>
      <c r="W37" s="208"/>
    </row>
    <row r="38" spans="1:28" ht="20.149999999999999" customHeight="1">
      <c r="A38" s="225">
        <v>26</v>
      </c>
      <c r="B38" s="225">
        <f ca="1">MATCH(A38,'Wellbeing Acorn Type'!$Q$14:$Q$48,0)</f>
        <v>22</v>
      </c>
      <c r="C38" s="226" t="str">
        <f ca="1">INDEX('Wellbeing Acorn Type'!$C$14:$C$48,'Type Sorted'!B38)</f>
        <v>3.18</v>
      </c>
      <c r="D38" s="40" t="str">
        <f ca="1">INDEX('Wellbeing Acorn Type'!D$14:D$48,'Type Sorted'!$B38)</f>
        <v>Cultural Concerns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106</v>
      </c>
      <c r="S38" s="207">
        <f ca="1">INDEX('Wellbeing Acorn Type'!H$14:H$48,'Type Sorted'!$B38)</f>
        <v>3.0426458388947735E-4</v>
      </c>
      <c r="T38" s="207">
        <f ca="1">INDEX('Wellbeing Acorn Type'!I$14:I$48,'Type Sorted'!$B38)</f>
        <v>0</v>
      </c>
      <c r="U38" s="227">
        <f ca="1">INDEX('Wellbeing Acorn Type'!J$14:J$48,'Type Sorted'!$B38)</f>
        <v>-0.30815490093282349</v>
      </c>
      <c r="V38" s="208">
        <f ca="1">INDEX('Wellbeing Acorn Type'!K$14:K$48,'Type Sorted'!$B38)</f>
        <v>0</v>
      </c>
      <c r="W38" s="208"/>
    </row>
    <row r="39" spans="1:28" ht="20.149999999999999" customHeight="1">
      <c r="A39" s="225">
        <v>27</v>
      </c>
      <c r="B39" s="225">
        <f ca="1">MATCH(A39,'Wellbeing Acorn Type'!$Q$14:$Q$48,0)</f>
        <v>8</v>
      </c>
      <c r="C39" s="226" t="str">
        <f ca="1">INDEX('Wellbeing Acorn Type'!$C$14:$C$48,'Type Sorted'!B39)</f>
        <v>2.6</v>
      </c>
      <c r="D39" s="40" t="str">
        <f ca="1">INDEX('Wellbeing Acorn Type'!D$14:D$48,'Type Sorted'!$B39)</f>
        <v>Dangerous Dependencies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3360</v>
      </c>
      <c r="S39" s="207">
        <f ca="1">INDEX('Wellbeing Acorn Type'!H$14:H$48,'Type Sorted'!$B39)</f>
        <v>9.6446132251758847E-3</v>
      </c>
      <c r="T39" s="207">
        <f ca="1">INDEX('Wellbeing Acorn Type'!I$14:I$48,'Type Sorted'!$B39)</f>
        <v>0</v>
      </c>
      <c r="U39" s="227">
        <f ca="1">INDEX('Wellbeing Acorn Type'!J$14:J$48,'Type Sorted'!$B39)</f>
        <v>-1.74310749758002</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312</v>
      </c>
      <c r="Q41" s="230"/>
      <c r="R41" s="229">
        <f ca="1">SUM(R13:R40)</f>
        <v>348381</v>
      </c>
      <c r="S41" s="17"/>
      <c r="T41" s="221">
        <f ca="1">IF(R41&gt;0,P41/R41,0)</f>
        <v>8.9557122805204649E-4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22</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598.02910364310526</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13</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331.42642907551163</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23</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100</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248.71983853410745</v>
      </c>
      <c r="Y55" s="231">
        <f t="shared" ca="1" si="1"/>
        <v>100</v>
      </c>
      <c r="Z55" s="231">
        <f t="shared" ca="1" si="1"/>
        <v>100</v>
      </c>
      <c r="AA55" s="231">
        <f t="shared" ca="1" si="1"/>
        <v>100</v>
      </c>
      <c r="AB55" s="231">
        <f t="shared" ca="1" si="1"/>
        <v>100</v>
      </c>
    </row>
    <row r="56" spans="1:28" ht="15" hidden="1" customHeight="1">
      <c r="A56" s="231">
        <f ca="1">INDEX('Wellbeing Acorn Type'!$R$14:$R$48,'Type Sorted'!B16)</f>
        <v>1</v>
      </c>
      <c r="B56" s="231">
        <f t="shared" ca="1" si="1"/>
        <v>206.39663017204603</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20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100</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195.86451062890228</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25</v>
      </c>
      <c r="B58" s="231">
        <f t="shared" ca="1" si="1"/>
        <v>100</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187.34190148419015</v>
      </c>
      <c r="AA58" s="231">
        <f t="shared" ca="1" si="1"/>
        <v>100</v>
      </c>
      <c r="AB58" s="231">
        <f t="shared" ca="1" si="1"/>
        <v>100</v>
      </c>
    </row>
    <row r="59" spans="1:28" ht="15" hidden="1" customHeight="1">
      <c r="A59" s="231">
        <f ca="1">INDEX('Wellbeing Acorn Type'!$R$14:$R$48,'Type Sorted'!B19)</f>
        <v>9</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184.54034259185144</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2</v>
      </c>
      <c r="B60" s="231">
        <f t="shared" ca="1" si="1"/>
        <v>100</v>
      </c>
      <c r="C60" s="231">
        <f t="shared" ca="1" si="1"/>
        <v>160.43186339522543</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15</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140.34206268032423</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11</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128.97554365934383</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21</v>
      </c>
      <c r="B63" s="231">
        <f t="shared" ca="1" si="1"/>
        <v>100</v>
      </c>
      <c r="C63" s="231">
        <f t="shared" ca="1" si="1"/>
        <v>100</v>
      </c>
      <c r="D63" s="231">
        <f t="shared" ca="1" si="1"/>
        <v>100</v>
      </c>
      <c r="E63" s="231">
        <f t="shared" ca="1" si="1"/>
        <v>100</v>
      </c>
      <c r="F63" s="231">
        <f t="shared" ca="1" si="1"/>
        <v>100</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127.5392083644511</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12</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106.64811549482039</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3</v>
      </c>
      <c r="B65" s="231">
        <f t="shared" ca="1" si="3"/>
        <v>100</v>
      </c>
      <c r="C65" s="231">
        <f t="shared" ca="1" si="3"/>
        <v>100</v>
      </c>
      <c r="D65" s="231">
        <f t="shared" ca="1" si="3"/>
        <v>97.95360277479115</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4</v>
      </c>
      <c r="B66" s="231">
        <f t="shared" ca="1" si="3"/>
        <v>100</v>
      </c>
      <c r="C66" s="231">
        <f t="shared" ca="1" si="3"/>
        <v>100</v>
      </c>
      <c r="D66" s="231">
        <f t="shared" ca="1" si="3"/>
        <v>100</v>
      </c>
      <c r="E66" s="231">
        <f t="shared" ca="1" si="3"/>
        <v>94.294646240459059</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14</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68.163648636750494</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16</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59.772802920860194</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61</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58.986041692063871</v>
      </c>
    </row>
    <row r="70" spans="1:28" ht="15" hidden="1" customHeight="1">
      <c r="A70" s="231">
        <f ca="1">INDEX('Wellbeing Acorn Type'!$R$14:$R$48,'Type Sorted'!B30)</f>
        <v>10</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46.339880861170698</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17</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100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37.989838290843849</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7</v>
      </c>
      <c r="B72" s="231">
        <f t="shared" ca="1" si="3"/>
        <v>100</v>
      </c>
      <c r="C72" s="231">
        <f t="shared" ca="1" si="3"/>
        <v>100</v>
      </c>
      <c r="D72" s="231">
        <f t="shared" ca="1" si="3"/>
        <v>100</v>
      </c>
      <c r="E72" s="231">
        <f t="shared" ca="1" si="3"/>
        <v>100</v>
      </c>
      <c r="F72" s="231">
        <f t="shared" ca="1" si="3"/>
        <v>100</v>
      </c>
      <c r="G72" s="231">
        <f t="shared" ca="1" si="3"/>
        <v>100</v>
      </c>
      <c r="H72" s="231">
        <f t="shared" ca="1" si="3"/>
        <v>31.555907001010858</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19</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20.570797951153306</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5</v>
      </c>
      <c r="B74" s="231">
        <f t="shared" ref="B74:AB79" ca="1" si="5">IF($A74=B$52,$V34,100)</f>
        <v>100</v>
      </c>
      <c r="C74" s="231">
        <f t="shared" ca="1" si="5"/>
        <v>100</v>
      </c>
      <c r="D74" s="231">
        <f t="shared" ca="1" si="5"/>
        <v>100</v>
      </c>
      <c r="E74" s="231">
        <f t="shared" ca="1" si="5"/>
        <v>100</v>
      </c>
      <c r="F74" s="231">
        <f t="shared" ca="1" si="5"/>
        <v>9.2296724188359178</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100</v>
      </c>
    </row>
    <row r="75" spans="1:28" ht="15" hidden="1" customHeight="1">
      <c r="A75" s="231">
        <f ca="1">INDEX('Wellbeing Acorn Type'!$R$14:$R$48,'Type Sorted'!B35)</f>
        <v>24</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7.3504428229265297</v>
      </c>
      <c r="Z75" s="231">
        <f t="shared" ca="1" si="5"/>
        <v>100</v>
      </c>
      <c r="AA75" s="231">
        <f t="shared" ca="1" si="5"/>
        <v>100</v>
      </c>
      <c r="AB75" s="231">
        <f t="shared" ca="1" si="5"/>
        <v>100</v>
      </c>
    </row>
    <row r="76" spans="1:28" ht="15" hidden="1" customHeight="1">
      <c r="A76" s="231">
        <f ca="1">INDEX('Wellbeing Acorn Type'!$R$14:$R$48,'Type Sorted'!B36)</f>
        <v>8</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60</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0</v>
      </c>
      <c r="AB77" s="231">
        <f t="shared" ca="1" si="5"/>
        <v>100</v>
      </c>
    </row>
    <row r="78" spans="1:28" ht="15" hidden="1" customHeight="1">
      <c r="A78" s="231">
        <f ca="1">INDEX('Wellbeing Acorn Type'!$R$14:$R$48,'Type Sorted'!B38)</f>
        <v>18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6</v>
      </c>
      <c r="B79" s="231">
        <f t="shared" ca="1" si="5"/>
        <v>100</v>
      </c>
      <c r="C79" s="231">
        <f t="shared" ca="1" si="5"/>
        <v>100</v>
      </c>
      <c r="D79" s="231">
        <f t="shared" ca="1" si="5"/>
        <v>100</v>
      </c>
      <c r="E79" s="231">
        <f t="shared" ca="1" si="5"/>
        <v>100</v>
      </c>
      <c r="F79" s="231">
        <f t="shared" ca="1" si="5"/>
        <v>100</v>
      </c>
      <c r="G79" s="231">
        <f t="shared" ca="1" si="5"/>
        <v>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100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11BFE-D8F2-432B-8FEA-3B348829C561}">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3D67F-E084-4A93-930B-6AF9EEF38287}">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0.13101935483870969</v>
      </c>
      <c r="H2" s="245" cm="1">
        <f t="array" ref="H2:H797">INDEX('Data - Knowledge'!J:J,MATCH(_xlfn.ANCHORARRAY('Features Data'!A2),'Data - Knowledge'!A:A,0))</f>
        <v>100.91925585822044</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6.8935483870967741E-3</v>
      </c>
      <c r="H3" s="245">
        <v>97.515277703515366</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1.7532258064516131E-2</v>
      </c>
      <c r="H4" s="245">
        <v>94.481541285358475</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1.9577419354838709E-2</v>
      </c>
      <c r="H5" s="245">
        <v>96.696245659317157</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1.841935483870968E-2</v>
      </c>
      <c r="H6" s="245">
        <v>95.663306084291662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1.9703225806451615E-2</v>
      </c>
      <c r="H7" s="245">
        <v>102.43727185138536</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5.0096774193548396E-3</v>
      </c>
      <c r="H8" s="245">
        <v>99.143204734524488</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3.9174193548387103E-2</v>
      </c>
      <c r="H9" s="245">
        <v>100.59516136068345</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9.1354838709677422E-3</v>
      </c>
      <c r="H10" s="245">
        <v>103.75436479095809</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1.4719354838709677E-2</v>
      </c>
      <c r="H11" s="245">
        <v>102.62603532129681</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1.1209677419354839E-2</v>
      </c>
      <c r="H12" s="245">
        <v>102.26942595248654</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0.17152258064516129</v>
      </c>
      <c r="H13" s="245">
        <v>98.164846799727229</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3.0258064516129036E-3</v>
      </c>
      <c r="H14" s="245">
        <v>99.332829792634044</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2.6841935483870968E-2</v>
      </c>
      <c r="H15" s="245">
        <v>100.44096208490743</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8.9229032258064514E-2</v>
      </c>
      <c r="H16" s="245">
        <v>99.764300322564125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2.4245161290322583E-2</v>
      </c>
      <c r="H17" s="245">
        <v>97.291223967891057</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1.0767741935483872E-2</v>
      </c>
      <c r="H18" s="245">
        <v>98.855815707517692</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100.91925585822044</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5.1161290322580648E-3</v>
      </c>
      <c r="H19" s="245">
        <v>101.53292142377784</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97.515277703515366</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1.0451612903225806E-3</v>
      </c>
      <c r="H20" s="245">
        <v>102.26681620679653</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94.481541285358475</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1.1270967741935487E-2</v>
      </c>
      <c r="H21" s="245">
        <v>97.629250120863389</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96.696245659317157</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7.000000000000001E-3</v>
      </c>
      <c r="H22" s="245">
        <v>92.934561971063715</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95.663306084291662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2.2580645161290321E-5</v>
      </c>
      <c r="H23" s="245">
        <v>205.3294377198736</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102.43727185138536</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9.0967741935483858E-3</v>
      </c>
      <c r="H24" s="245">
        <v>95.169356921266129</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99.143204734524488</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1.5622580645161289E-2</v>
      </c>
      <c r="H25" s="245">
        <v>96.614318875676275</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100.59516136068345</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7.9580645161290327E-3</v>
      </c>
      <c r="H26" s="245">
        <v>99.540158456725109</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103.75436479095809</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5.8258064516129027E-2</v>
      </c>
      <c r="H27" s="245">
        <v>99.823951833659024</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102.62603532129681</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1.0612903225806452E-3</v>
      </c>
      <c r="H28" s="245">
        <v>101.6659887066488</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102.26942595248654</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1E-3</v>
      </c>
      <c r="H29" s="245">
        <v>100</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98.164846799727229</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4.5583870967741934E-2</v>
      </c>
      <c r="H30" s="245">
        <v>102.77798493376157</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99.332829792634044</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4.8909677419354862E-2</v>
      </c>
      <c r="H31" s="245">
        <v>102.37916052231949</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100.44096208490743</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2.8354838709677421E-3</v>
      </c>
      <c r="H32" s="245">
        <v>109.15872885417276</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99.764300322564125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2.9870967741935485E-3</v>
      </c>
      <c r="H33" s="245">
        <v>103.72889215963062</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97.291223967891057</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3.1193548387096776E-3</v>
      </c>
      <c r="H34" s="245">
        <v>103.02718204629974</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98.855815707517692</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6.3903225806451608E-3</v>
      </c>
      <c r="H35" s="245">
        <v>100.73041694669354</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101.53292142377784</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5.9258064516129038E-3</v>
      </c>
      <c r="H36" s="245">
        <v>103.24790683621924</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102.26681620679653</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0.19713225806451615</v>
      </c>
      <c r="H37" s="245">
        <v>105.67960525302109</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97.629250120863389</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0.20701290322580648</v>
      </c>
      <c r="H38" s="245">
        <v>96.197699808316244</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92.934561971063715</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0.26613225806451613</v>
      </c>
      <c r="H39" s="245">
        <v>95.255638073139323</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205.3294377198736</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0.29577419354838708</v>
      </c>
      <c r="H40" s="245">
        <v>97.899886568294775</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95.169356921266129</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0.43725161290322584</v>
      </c>
      <c r="H41" s="245">
        <v>104.01848388650821</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96.614318875676275</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3.9916129032258073E-2</v>
      </c>
      <c r="H42" s="245">
        <v>102.90623053053245</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99.540158456725109</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1.4393548387096776E-2</v>
      </c>
      <c r="H43" s="245">
        <v>101.28102900510217</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99.823951833659024</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0.1915838709677419</v>
      </c>
      <c r="H44" s="245">
        <v>95.642980591850673</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101.6659887066488</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0.16875161290322585</v>
      </c>
      <c r="H45" s="245">
        <v>104.10662332133158</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6.6309677419354826E-2</v>
      </c>
      <c r="H46" s="245">
        <v>96.347231689986273</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102.77798493376157</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3.4464516129032265E-2</v>
      </c>
      <c r="H47" s="245">
        <v>103.20818258532836</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102.37916052231949</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0.16671290322580645</v>
      </c>
      <c r="H48" s="245">
        <v>97.582276660607974</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109.15872885417276</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0.21550000000000002</v>
      </c>
      <c r="H49" s="245">
        <v>101.59431941464246</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103.72889215963062</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0.26090967741935489</v>
      </c>
      <c r="H50" s="245">
        <v>101.18670515842172</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103.02718204629974</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0.30278709677419358</v>
      </c>
      <c r="H51" s="245">
        <v>101.67306635558732</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100.73041694669354</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0.11593225806451615</v>
      </c>
      <c r="H52" s="245">
        <v>101.05176514712878</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103.24790683621924</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0.10185806451612904</v>
      </c>
      <c r="H53" s="245">
        <v>102.81490916118857</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8.7367741935483884E-2</v>
      </c>
      <c r="H54" s="245">
        <v>103.20684123505026</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6.0099999999999987E-2</v>
      </c>
      <c r="H55" s="245">
        <v>103.39663938571672</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0.10196129032258062</v>
      </c>
      <c r="H56" s="245">
        <v>101.56640130576602</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0.16473225806451613</v>
      </c>
      <c r="H57" s="245">
        <v>102.00860854593489</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0.23892580645161293</v>
      </c>
      <c r="H58" s="245">
        <v>101.87850866913155</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8.8267741935483868E-2</v>
      </c>
      <c r="H59" s="245">
        <v>103.22316453344075</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8.4674193548387081E-2</v>
      </c>
      <c r="H60" s="245">
        <v>101.69608338249456</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0.13271290322580651</v>
      </c>
      <c r="H61" s="245">
        <v>102.70691874823193</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0.13491612903225811</v>
      </c>
      <c r="H62" s="245">
        <v>102.12678670426733</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5.6896774193548383E-2</v>
      </c>
      <c r="H63" s="245">
        <v>100.51258744251027</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4.5319354838709684E-2</v>
      </c>
      <c r="H64" s="245">
        <v>100.5892062121879</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3.3267741935483867E-2</v>
      </c>
      <c r="H65" s="245">
        <v>102.1039037712746</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3.1387096774193553E-2</v>
      </c>
      <c r="H66" s="245">
        <v>99.70994837624194</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1.4990322580645163E-2</v>
      </c>
      <c r="H67" s="245">
        <v>98.4957376045638</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5.5080645161290319E-2</v>
      </c>
      <c r="H68" s="245">
        <v>101.36795479341474</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9.680645161290323E-3</v>
      </c>
      <c r="H69" s="245">
        <v>98.768144752113244</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5.2916129032258064E-2</v>
      </c>
      <c r="H70" s="245">
        <v>102.53831035306055</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3.7377419354838716E-2</v>
      </c>
      <c r="H71" s="245">
        <v>102.19581487797089</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8.5248387096774167E-2</v>
      </c>
      <c r="H72" s="245">
        <v>101.50767604803868</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7.7309677419354836E-2</v>
      </c>
      <c r="H73" s="245">
        <v>100.36489492483057</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0.37432903225806441</v>
      </c>
      <c r="H74" s="245">
        <v>102.065902699229</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0.23886774193548388</v>
      </c>
      <c r="H75" s="245">
        <v>104.07936180878816</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0.13864838709677416</v>
      </c>
      <c r="H76" s="245">
        <v>104.10242675261392</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2.9938709677419358E-2</v>
      </c>
      <c r="H77" s="245">
        <v>99.29124327156876</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0.13648709677419349</v>
      </c>
      <c r="H78" s="245">
        <v>102.88290328332003</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0.30153548387096774</v>
      </c>
      <c r="H79" s="245">
        <v>101.46514601827312</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0.38630645161290328</v>
      </c>
      <c r="H80" s="245">
        <v>101.08647681565171</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0.41522580645161289</v>
      </c>
      <c r="H81" s="245">
        <v>102.5221507257893</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3.812903225806452E-3</v>
      </c>
      <c r="H82" s="245">
        <v>95.271743484806862</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2.3587096774193548E-2</v>
      </c>
      <c r="H83" s="245">
        <v>98.864207392776493</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2.4983870967741937E-2</v>
      </c>
      <c r="H84" s="245">
        <v>99.933823908159397</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1.3100000000000001E-2</v>
      </c>
      <c r="H85" s="245">
        <v>99.858478714806438</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0.93478064516129022</v>
      </c>
      <c r="H86" s="245">
        <v>100.0340615143807</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0.95306129032258091</v>
      </c>
      <c r="H87" s="245">
        <v>100.0615474039533</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1.5009677419354838E-2</v>
      </c>
      <c r="H88" s="245">
        <v>96.637109790940187</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1.4680645161290322E-2</v>
      </c>
      <c r="H89" s="245">
        <v>101.81255610481121</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1.180967741935484E-2</v>
      </c>
      <c r="H90" s="245">
        <v>97.734145712951431</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3.9580645161290326E-3</v>
      </c>
      <c r="H91" s="245">
        <v>98.595078362628342</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1.8838709677419354E-3</v>
      </c>
      <c r="H92" s="245">
        <v>104.04153775619258</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0.96654838709677404</v>
      </c>
      <c r="H93" s="245">
        <v>100.02253836299823</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2.4177419354838709E-2</v>
      </c>
      <c r="H94" s="245">
        <v>98.633751354174521</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5.9806451612903228E-3</v>
      </c>
      <c r="H95" s="245">
        <v>100.4675355445128</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1.8354838709677421E-3</v>
      </c>
      <c r="H96" s="245">
        <v>100.26611549728415</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1E-3</v>
      </c>
      <c r="H97" s="245">
        <v>99.969227553532448</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0.17344838709677418</v>
      </c>
      <c r="H100" s="245">
        <v>101.28864629866192</v>
      </c>
    </row>
    <row r="101" spans="1:35">
      <c r="A101" s="86" t="str">
        <v>scghqb_sleeploss</v>
      </c>
      <c r="B101" s="239">
        <v>100</v>
      </c>
      <c r="C101" s="86" t="s">
        <v>373</v>
      </c>
      <c r="D101" s="241">
        <f>COUNTIF($C$1:$C101,C101)</f>
        <v>2</v>
      </c>
      <c r="E101" s="241" t="str">
        <f t="shared" si="13"/>
        <v>Wellbeing (GHQ)2</v>
      </c>
      <c r="F101" s="86" t="s">
        <v>376</v>
      </c>
      <c r="G101" s="242">
        <v>0.15036129032258064</v>
      </c>
      <c r="H101" s="245">
        <v>101.99450291627292</v>
      </c>
    </row>
    <row r="102" spans="1:35">
      <c r="A102" s="86" t="str">
        <v>scghqc_usefulrole</v>
      </c>
      <c r="B102" s="239">
        <v>101</v>
      </c>
      <c r="C102" s="86" t="s">
        <v>373</v>
      </c>
      <c r="D102" s="241">
        <f>COUNTIF($C$1:$C102,C102)</f>
        <v>3</v>
      </c>
      <c r="E102" s="241" t="str">
        <f t="shared" si="13"/>
        <v>Wellbeing (GHQ)3</v>
      </c>
      <c r="F102" s="86" t="s">
        <v>378</v>
      </c>
      <c r="G102" s="242">
        <v>0.15042258064516129</v>
      </c>
      <c r="H102" s="245">
        <v>101.50651067442578</v>
      </c>
    </row>
    <row r="103" spans="1:35">
      <c r="A103" s="86" t="str">
        <v>scghqd_decisions</v>
      </c>
      <c r="B103" s="239">
        <v>102</v>
      </c>
      <c r="C103" s="86" t="s">
        <v>373</v>
      </c>
      <c r="D103" s="241">
        <f>COUNTIF($C$1:$C103,C103)</f>
        <v>4</v>
      </c>
      <c r="E103" s="241" t="str">
        <f t="shared" si="13"/>
        <v>Wellbeing (GHQ)4</v>
      </c>
      <c r="F103" s="86" t="s">
        <v>380</v>
      </c>
      <c r="G103" s="242">
        <v>0.10246774193548387</v>
      </c>
      <c r="H103" s="245">
        <v>102.69037223387951</v>
      </c>
    </row>
    <row r="104" spans="1:35">
      <c r="A104" s="86" t="str">
        <v>scghqe_strain</v>
      </c>
      <c r="B104" s="239">
        <v>103</v>
      </c>
      <c r="C104" s="86" t="s">
        <v>373</v>
      </c>
      <c r="D104" s="241">
        <f>COUNTIF($C$1:$C104,C104)</f>
        <v>5</v>
      </c>
      <c r="E104" s="241" t="str">
        <f t="shared" si="13"/>
        <v>Wellbeing (GHQ)5</v>
      </c>
      <c r="F104" s="86" t="s">
        <v>382</v>
      </c>
      <c r="G104" s="242">
        <v>0.21789032258064514</v>
      </c>
      <c r="H104" s="245">
        <v>101.41593422567972</v>
      </c>
    </row>
    <row r="105" spans="1:35">
      <c r="A105" s="86" t="str">
        <v>scghqf_difficulties</v>
      </c>
      <c r="B105" s="239">
        <v>104</v>
      </c>
      <c r="C105" s="86" t="s">
        <v>373</v>
      </c>
      <c r="D105" s="241">
        <f>COUNTIF($C$1:$C105,C105)</f>
        <v>6</v>
      </c>
      <c r="E105" s="241" t="str">
        <f t="shared" si="13"/>
        <v>Wellbeing (GHQ)6</v>
      </c>
      <c r="F105" s="86" t="s">
        <v>384</v>
      </c>
      <c r="G105" s="242">
        <v>0.14415161290322581</v>
      </c>
      <c r="H105" s="245">
        <v>102.58197875209714</v>
      </c>
    </row>
    <row r="106" spans="1:35">
      <c r="A106" s="86" t="str">
        <v>scghqg_enjoyactivs</v>
      </c>
      <c r="B106" s="239">
        <v>105</v>
      </c>
      <c r="C106" s="86" t="s">
        <v>373</v>
      </c>
      <c r="D106" s="241">
        <f>COUNTIF($C$1:$C106,C106)</f>
        <v>7</v>
      </c>
      <c r="E106" s="241" t="str">
        <f t="shared" si="13"/>
        <v>Wellbeing (GHQ)7</v>
      </c>
      <c r="F106" s="86" t="s">
        <v>386</v>
      </c>
      <c r="G106" s="242">
        <v>0.17437741935483872</v>
      </c>
      <c r="H106" s="245">
        <v>101.14674146822892</v>
      </c>
    </row>
    <row r="107" spans="1:35">
      <c r="A107" s="86" t="str">
        <v>scghqh_faceproblems</v>
      </c>
      <c r="B107" s="239">
        <v>106</v>
      </c>
      <c r="C107" s="86" t="s">
        <v>373</v>
      </c>
      <c r="D107" s="241">
        <f>COUNTIF($C$1:$C107,C107)</f>
        <v>8</v>
      </c>
      <c r="E107" s="241" t="str">
        <f t="shared" si="13"/>
        <v>Wellbeing (GHQ)8</v>
      </c>
      <c r="F107" s="86" t="s">
        <v>388</v>
      </c>
      <c r="G107" s="242">
        <v>0.11156451612903229</v>
      </c>
      <c r="H107" s="245">
        <v>102.0116025517769</v>
      </c>
    </row>
    <row r="108" spans="1:35">
      <c r="A108" s="86" t="str">
        <v>scghqi_depressed</v>
      </c>
      <c r="B108" s="239">
        <v>107</v>
      </c>
      <c r="C108" s="86" t="s">
        <v>373</v>
      </c>
      <c r="D108" s="241">
        <f>COUNTIF($C$1:$C108,C108)</f>
        <v>9</v>
      </c>
      <c r="E108" s="241" t="str">
        <f t="shared" si="13"/>
        <v>Wellbeing (GHQ)9</v>
      </c>
      <c r="F108" s="86" t="s">
        <v>390</v>
      </c>
      <c r="G108" s="242">
        <v>0.20288709677419348</v>
      </c>
      <c r="H108" s="245">
        <v>101.24582445750119</v>
      </c>
    </row>
    <row r="109" spans="1:35">
      <c r="A109" s="86" t="str">
        <v>scghqj_confidence</v>
      </c>
      <c r="B109" s="239">
        <v>108</v>
      </c>
      <c r="C109" s="86" t="s">
        <v>373</v>
      </c>
      <c r="D109" s="241">
        <f>COUNTIF($C$1:$C109,C109)</f>
        <v>10</v>
      </c>
      <c r="E109" s="241" t="str">
        <f t="shared" si="13"/>
        <v>Wellbeing (GHQ)10</v>
      </c>
      <c r="F109" s="86" t="s">
        <v>392</v>
      </c>
      <c r="G109" s="242">
        <v>0.17362258064516131</v>
      </c>
      <c r="H109" s="245">
        <v>102.43275552742735</v>
      </c>
    </row>
    <row r="110" spans="1:35">
      <c r="A110" s="86" t="str">
        <v>scghqk_selfworth</v>
      </c>
      <c r="B110" s="239">
        <v>109</v>
      </c>
      <c r="C110" s="86" t="s">
        <v>373</v>
      </c>
      <c r="D110" s="241">
        <f>COUNTIF($C$1:$C110,C110)</f>
        <v>11</v>
      </c>
      <c r="E110" s="241" t="str">
        <f t="shared" si="13"/>
        <v>Wellbeing (GHQ)11</v>
      </c>
      <c r="F110" s="86" t="s">
        <v>111</v>
      </c>
      <c r="G110" s="242">
        <v>9.764193548387097E-2</v>
      </c>
      <c r="H110" s="245">
        <v>102.20902489104076</v>
      </c>
    </row>
    <row r="111" spans="1:35">
      <c r="A111" s="86" t="str">
        <v>scghql_happiness</v>
      </c>
      <c r="B111" s="239">
        <v>110</v>
      </c>
      <c r="C111" s="86" t="s">
        <v>373</v>
      </c>
      <c r="D111" s="241">
        <f>COUNTIF($C$1:$C111,C111)</f>
        <v>12</v>
      </c>
      <c r="E111" s="241" t="str">
        <f t="shared" si="13"/>
        <v>Wellbeing (GHQ)12</v>
      </c>
      <c r="F111" s="86" t="s">
        <v>109</v>
      </c>
      <c r="G111" s="242">
        <v>0.1503741935483871</v>
      </c>
      <c r="H111" s="245">
        <v>100.96891748303484</v>
      </c>
    </row>
    <row r="112" spans="1:35">
      <c r="A112" s="86" t="str">
        <v>SCOPNGBHA</v>
      </c>
      <c r="B112" s="239">
        <v>111</v>
      </c>
      <c r="C112" s="86" t="s">
        <v>395</v>
      </c>
      <c r="D112" s="241">
        <f>COUNTIF($C$1:$C112,C112)</f>
        <v>1</v>
      </c>
      <c r="E112" s="241" t="str">
        <f t="shared" si="13"/>
        <v>Isolation1</v>
      </c>
      <c r="F112" s="86" t="s">
        <v>396</v>
      </c>
      <c r="G112" s="242">
        <v>8.4361290322580648E-2</v>
      </c>
      <c r="H112" s="245">
        <v>105.41420145033449</v>
      </c>
    </row>
    <row r="113" spans="1:8">
      <c r="A113" s="86" t="str">
        <v>SCOPNGBHD</v>
      </c>
      <c r="B113" s="239">
        <v>112</v>
      </c>
      <c r="C113" s="86" t="s">
        <v>395</v>
      </c>
      <c r="D113" s="241">
        <f>COUNTIF($C$1:$C113,C113)</f>
        <v>2</v>
      </c>
      <c r="E113" s="241" t="str">
        <f t="shared" si="13"/>
        <v>Isolation2</v>
      </c>
      <c r="F113" s="86" t="s">
        <v>398</v>
      </c>
      <c r="G113" s="242">
        <v>0.37608709677419355</v>
      </c>
      <c r="H113" s="245">
        <v>103.10299788000698</v>
      </c>
    </row>
    <row r="114" spans="1:8">
      <c r="A114" s="86" t="str">
        <v>SCOPNGBHH</v>
      </c>
      <c r="B114" s="239">
        <v>113</v>
      </c>
      <c r="C114" s="86" t="s">
        <v>395</v>
      </c>
      <c r="D114" s="241">
        <f>COUNTIF($C$1:$C114,C114)</f>
        <v>3</v>
      </c>
      <c r="E114" s="241" t="str">
        <f t="shared" si="13"/>
        <v>Isolation3</v>
      </c>
      <c r="F114" s="86" t="s">
        <v>400</v>
      </c>
      <c r="G114" s="242">
        <v>0.15665806451612899</v>
      </c>
      <c r="H114" s="245">
        <v>105.63249013029179</v>
      </c>
    </row>
    <row r="115" spans="1:8">
      <c r="A115" s="86" t="str">
        <v>SCOPNGBHC</v>
      </c>
      <c r="B115" s="239">
        <v>114</v>
      </c>
      <c r="C115" s="86" t="s">
        <v>395</v>
      </c>
      <c r="D115" s="241">
        <f>COUNTIF($C$1:$C115,C115)</f>
        <v>4</v>
      </c>
      <c r="E115" s="241" t="str">
        <f t="shared" si="13"/>
        <v>Isolation4</v>
      </c>
      <c r="F115" s="86" t="s">
        <v>402</v>
      </c>
      <c r="G115" s="242">
        <v>0.2749322580645161</v>
      </c>
      <c r="H115" s="245">
        <v>103.99372345838182</v>
      </c>
    </row>
    <row r="116" spans="1:8">
      <c r="A116" s="86" t="str">
        <v>SCOPNGBHA_x</v>
      </c>
      <c r="B116" s="239">
        <v>115</v>
      </c>
      <c r="C116" s="86" t="s">
        <v>395</v>
      </c>
      <c r="D116" s="241">
        <f>COUNTIF($C$1:$C116,C116)</f>
        <v>5</v>
      </c>
      <c r="E116" s="241" t="str">
        <f t="shared" si="13"/>
        <v>Isolation5</v>
      </c>
      <c r="F116" s="86" t="s">
        <v>404</v>
      </c>
      <c r="G116" s="242">
        <v>0.62522258064516123</v>
      </c>
      <c r="H116" s="245">
        <v>97.750943109077227</v>
      </c>
    </row>
    <row r="117" spans="1:8">
      <c r="A117" s="86" t="str">
        <v>SCOPNGBHD_x</v>
      </c>
      <c r="B117" s="239">
        <v>116</v>
      </c>
      <c r="C117" s="86" t="s">
        <v>395</v>
      </c>
      <c r="D117" s="241">
        <f>COUNTIF($C$1:$C117,C117)</f>
        <v>6</v>
      </c>
      <c r="E117" s="241" t="str">
        <f t="shared" si="13"/>
        <v>Isolation6</v>
      </c>
      <c r="F117" s="86" t="s">
        <v>406</v>
      </c>
      <c r="G117" s="242">
        <v>0.38707741935483875</v>
      </c>
      <c r="H117" s="245">
        <v>97.526146240815663</v>
      </c>
    </row>
    <row r="118" spans="1:8">
      <c r="A118" s="86" t="str">
        <v>SCOPNGBHH_x</v>
      </c>
      <c r="B118" s="239">
        <v>117</v>
      </c>
      <c r="C118" s="86" t="s">
        <v>395</v>
      </c>
      <c r="D118" s="241">
        <f>COUNTIF($C$1:$C118,C118)</f>
        <v>7</v>
      </c>
      <c r="E118" s="241" t="str">
        <f t="shared" si="13"/>
        <v>Isolation7</v>
      </c>
      <c r="F118" s="86" t="s">
        <v>408</v>
      </c>
      <c r="G118" s="242">
        <v>0.63454516129032257</v>
      </c>
      <c r="H118" s="245">
        <v>98.356503558405819</v>
      </c>
    </row>
    <row r="119" spans="1:8">
      <c r="A119" s="86" t="str">
        <v>SCOPNGBHC_x</v>
      </c>
      <c r="B119" s="239">
        <v>118</v>
      </c>
      <c r="C119" s="86" t="s">
        <v>395</v>
      </c>
      <c r="D119" s="241">
        <f>COUNTIF($C$1:$C119,C119)</f>
        <v>8</v>
      </c>
      <c r="E119" s="241" t="str">
        <f t="shared" si="13"/>
        <v>Isolation8</v>
      </c>
      <c r="F119" s="86" t="s">
        <v>410</v>
      </c>
      <c r="G119" s="242">
        <v>0.47160322580645164</v>
      </c>
      <c r="H119" s="245">
        <v>97.037912418401191</v>
      </c>
    </row>
    <row r="120" spans="1:8">
      <c r="A120" s="86" t="str">
        <v>ORGM5</v>
      </c>
      <c r="B120" s="239">
        <v>119</v>
      </c>
      <c r="C120" s="86" t="s">
        <v>412</v>
      </c>
      <c r="D120" s="241">
        <f>COUNTIF($C$1:$C120,C120)</f>
        <v>1</v>
      </c>
      <c r="E120" s="241" t="str">
        <f t="shared" si="13"/>
        <v>Community1</v>
      </c>
      <c r="F120" s="86" t="s">
        <v>413</v>
      </c>
      <c r="G120" s="242">
        <v>6.5148387096774188E-2</v>
      </c>
      <c r="H120" s="245">
        <v>100.04528713614593</v>
      </c>
    </row>
    <row r="121" spans="1:8">
      <c r="A121" s="86" t="str">
        <v>ORGM3</v>
      </c>
      <c r="B121" s="239">
        <v>120</v>
      </c>
      <c r="C121" s="86" t="s">
        <v>412</v>
      </c>
      <c r="D121" s="241">
        <f>COUNTIF($C$1:$C121,C121)</f>
        <v>2</v>
      </c>
      <c r="E121" s="241" t="str">
        <f t="shared" si="13"/>
        <v>Community2</v>
      </c>
      <c r="F121" s="86" t="s">
        <v>415</v>
      </c>
      <c r="G121" s="242">
        <v>4.1316129032258064E-2</v>
      </c>
      <c r="H121" s="245">
        <v>94.278521078705808</v>
      </c>
    </row>
    <row r="122" spans="1:8">
      <c r="A122" s="86" t="str">
        <v>ORGM11</v>
      </c>
      <c r="B122" s="239">
        <v>121</v>
      </c>
      <c r="C122" s="86" t="s">
        <v>412</v>
      </c>
      <c r="D122" s="241">
        <f>COUNTIF($C$1:$C122,C122)</f>
        <v>3</v>
      </c>
      <c r="E122" s="241" t="str">
        <f t="shared" si="13"/>
        <v>Community3</v>
      </c>
      <c r="F122" s="86" t="s">
        <v>417</v>
      </c>
      <c r="G122" s="242">
        <v>5.8125806451612923E-2</v>
      </c>
      <c r="H122" s="245">
        <v>91.011463084632894</v>
      </c>
    </row>
    <row r="123" spans="1:8">
      <c r="A123" s="86" t="str">
        <v>ORGM12</v>
      </c>
      <c r="B123" s="239">
        <v>122</v>
      </c>
      <c r="C123" s="86" t="s">
        <v>412</v>
      </c>
      <c r="D123" s="241">
        <f>COUNTIF($C$1:$C123,C123)</f>
        <v>4</v>
      </c>
      <c r="E123" s="241" t="str">
        <f t="shared" si="13"/>
        <v>Community4</v>
      </c>
      <c r="F123" s="86" t="s">
        <v>419</v>
      </c>
      <c r="G123" s="242">
        <v>0.10641290322580647</v>
      </c>
      <c r="H123" s="245">
        <v>102.18044622729774</v>
      </c>
    </row>
    <row r="124" spans="1:8">
      <c r="A124" s="86" t="str">
        <v>ORGM7</v>
      </c>
      <c r="B124" s="239">
        <v>123</v>
      </c>
      <c r="C124" s="86" t="s">
        <v>412</v>
      </c>
      <c r="D124" s="241">
        <f>COUNTIF($C$1:$C124,C124)</f>
        <v>5</v>
      </c>
      <c r="E124" s="241" t="str">
        <f t="shared" si="13"/>
        <v>Community5</v>
      </c>
      <c r="F124" s="86" t="s">
        <v>421</v>
      </c>
      <c r="G124" s="242">
        <v>0.10837096774193548</v>
      </c>
      <c r="H124" s="245">
        <v>99.858882334217412</v>
      </c>
    </row>
    <row r="125" spans="1:8">
      <c r="A125" s="86" t="str">
        <v>ORGM5_x</v>
      </c>
      <c r="B125" s="239">
        <v>124</v>
      </c>
      <c r="C125" s="86" t="s">
        <v>412</v>
      </c>
      <c r="D125" s="241">
        <f>COUNTIF($C$1:$C125,C125)</f>
        <v>6</v>
      </c>
      <c r="E125" s="241" t="str">
        <f t="shared" si="13"/>
        <v>Community6</v>
      </c>
      <c r="F125" s="86" t="s">
        <v>423</v>
      </c>
      <c r="G125" s="242">
        <v>0.93486451612903221</v>
      </c>
      <c r="H125" s="245">
        <v>100.00019571029779</v>
      </c>
    </row>
    <row r="126" spans="1:8">
      <c r="A126" s="86" t="str">
        <v>ORGM3_x</v>
      </c>
      <c r="B126" s="239">
        <v>125</v>
      </c>
      <c r="C126" s="86" t="s">
        <v>412</v>
      </c>
      <c r="D126" s="241">
        <f>COUNTIF($C$1:$C126,C126)</f>
        <v>7</v>
      </c>
      <c r="E126" s="241" t="str">
        <f t="shared" si="13"/>
        <v>Community7</v>
      </c>
      <c r="F126" s="86" t="s">
        <v>425</v>
      </c>
      <c r="G126" s="242">
        <v>0.95868387096774199</v>
      </c>
      <c r="H126" s="245">
        <v>100.26120369592346</v>
      </c>
    </row>
    <row r="127" spans="1:8">
      <c r="A127" s="86" t="str">
        <v>ORGM11_x</v>
      </c>
      <c r="B127" s="239">
        <v>126</v>
      </c>
      <c r="C127" s="86" t="s">
        <v>412</v>
      </c>
      <c r="D127" s="241">
        <f>COUNTIF($C$1:$C127,C127)</f>
        <v>8</v>
      </c>
      <c r="E127" s="241" t="str">
        <f t="shared" si="13"/>
        <v>Community8</v>
      </c>
      <c r="F127" s="86" t="s">
        <v>427</v>
      </c>
      <c r="G127" s="242">
        <v>0.94167419354838744</v>
      </c>
      <c r="H127" s="245">
        <v>100.62700863402654</v>
      </c>
    </row>
    <row r="128" spans="1:8">
      <c r="A128" s="86" t="str">
        <v>ORGM12_x</v>
      </c>
      <c r="B128" s="239">
        <v>127</v>
      </c>
      <c r="C128" s="86" t="s">
        <v>412</v>
      </c>
      <c r="D128" s="241">
        <f>COUNTIF($C$1:$C128,C128)</f>
        <v>9</v>
      </c>
      <c r="E128" s="241" t="str">
        <f t="shared" si="13"/>
        <v>Community9</v>
      </c>
      <c r="F128" s="86" t="s">
        <v>429</v>
      </c>
      <c r="G128" s="242">
        <v>0.89351290322580657</v>
      </c>
      <c r="H128" s="245">
        <v>99.746955779299967</v>
      </c>
    </row>
    <row r="129" spans="1:8">
      <c r="A129" s="86" t="str">
        <v>ORGM7_x</v>
      </c>
      <c r="B129" s="239">
        <v>128</v>
      </c>
      <c r="C129" s="86" t="s">
        <v>412</v>
      </c>
      <c r="D129" s="241">
        <f>COUNTIF($C$1:$C129,C129)</f>
        <v>10</v>
      </c>
      <c r="E129" s="241" t="str">
        <f t="shared" si="13"/>
        <v>Community10</v>
      </c>
      <c r="F129" s="86" t="s">
        <v>431</v>
      </c>
      <c r="G129" s="242">
        <v>0.89162903225806456</v>
      </c>
      <c r="H129" s="245">
        <v>100.01721354124862</v>
      </c>
    </row>
    <row r="130" spans="1:8">
      <c r="A130" s="86" t="str">
        <v>NOISYN</v>
      </c>
      <c r="B130" s="239">
        <v>129</v>
      </c>
      <c r="C130" s="86" t="s">
        <v>433</v>
      </c>
      <c r="D130" s="241">
        <f>COUNTIF($C$1:$C130,C130)</f>
        <v>1</v>
      </c>
      <c r="E130" s="241" t="str">
        <f t="shared" si="13"/>
        <v>Accommodation &amp; Neighbourhood1</v>
      </c>
      <c r="F130" s="86" t="s">
        <v>434</v>
      </c>
      <c r="G130" s="242">
        <v>0.20389354838709672</v>
      </c>
      <c r="H130" s="245">
        <v>109.57134168743595</v>
      </c>
    </row>
    <row r="131" spans="1:8">
      <c r="A131" s="86" t="str">
        <v>NOHEATCH</v>
      </c>
      <c r="B131" s="239">
        <v>130</v>
      </c>
      <c r="C131" s="86" t="s">
        <v>433</v>
      </c>
      <c r="D131" s="241">
        <f>COUNTIF($C$1:$C131,C131)</f>
        <v>2</v>
      </c>
      <c r="E131" s="241" t="str">
        <f t="shared" ref="E131:E194" si="22">C131&amp;D131</f>
        <v>Accommodation &amp; Neighbourhood2</v>
      </c>
      <c r="F131" s="86" t="s">
        <v>436</v>
      </c>
      <c r="G131" s="242">
        <v>0.10806129032258065</v>
      </c>
      <c r="H131" s="245">
        <v>99.962297156242059</v>
      </c>
    </row>
    <row r="132" spans="1:8">
      <c r="A132" s="86" t="str">
        <v>GRIMYN</v>
      </c>
      <c r="B132" s="239">
        <v>131</v>
      </c>
      <c r="C132" s="86" t="s">
        <v>433</v>
      </c>
      <c r="D132" s="241">
        <f>COUNTIF($C$1:$C132,C132)</f>
        <v>3</v>
      </c>
      <c r="E132" s="241" t="str">
        <f t="shared" si="22"/>
        <v>Accommodation &amp; Neighbourhood3</v>
      </c>
      <c r="F132" s="86" t="s">
        <v>438</v>
      </c>
      <c r="G132" s="242">
        <v>0.12472903225806453</v>
      </c>
      <c r="H132" s="245">
        <v>109.71273033523381</v>
      </c>
    </row>
    <row r="133" spans="1:8">
      <c r="A133" s="86" t="str">
        <v>CRVAND</v>
      </c>
      <c r="B133" s="239">
        <v>132</v>
      </c>
      <c r="C133" s="86" t="s">
        <v>433</v>
      </c>
      <c r="D133" s="241">
        <f>COUNTIF($C$1:$C133,C133)</f>
        <v>4</v>
      </c>
      <c r="E133" s="241" t="str">
        <f t="shared" si="22"/>
        <v>Accommodation &amp; Neighbourhood4</v>
      </c>
      <c r="F133" s="86" t="s">
        <v>440</v>
      </c>
      <c r="G133" s="242">
        <v>6.8535483870967737E-2</v>
      </c>
      <c r="H133" s="245">
        <v>110.22109307976076</v>
      </c>
    </row>
    <row r="134" spans="1:8">
      <c r="A134" s="86" t="str">
        <v>NOISYN_x</v>
      </c>
      <c r="B134" s="239">
        <v>133</v>
      </c>
      <c r="C134" s="86" t="s">
        <v>433</v>
      </c>
      <c r="D134" s="241">
        <f>COUNTIF($C$1:$C134,C134)</f>
        <v>5</v>
      </c>
      <c r="E134" s="241" t="str">
        <f t="shared" si="22"/>
        <v>Accommodation &amp; Neighbourhood5</v>
      </c>
      <c r="F134" s="86" t="s">
        <v>442</v>
      </c>
      <c r="G134" s="242">
        <v>0.79613225806451604</v>
      </c>
      <c r="H134" s="245">
        <v>97.812492389715942</v>
      </c>
    </row>
    <row r="135" spans="1:8">
      <c r="A135" s="86" t="str">
        <v>HEATCH</v>
      </c>
      <c r="B135" s="239">
        <v>134</v>
      </c>
      <c r="C135" s="86" t="s">
        <v>433</v>
      </c>
      <c r="D135" s="241">
        <f>COUNTIF($C$1:$C135,C135)</f>
        <v>6</v>
      </c>
      <c r="E135" s="241" t="str">
        <f t="shared" si="22"/>
        <v>Accommodation &amp; Neighbourhood6</v>
      </c>
      <c r="F135" s="86" t="s">
        <v>444</v>
      </c>
      <c r="G135" s="242">
        <v>0.89193870967741962</v>
      </c>
      <c r="H135" s="245">
        <v>100.004535240042</v>
      </c>
    </row>
    <row r="136" spans="1:8">
      <c r="A136" s="86" t="str">
        <v>GRIMYN_x</v>
      </c>
      <c r="B136" s="239">
        <v>135</v>
      </c>
      <c r="C136" s="86" t="s">
        <v>433</v>
      </c>
      <c r="D136" s="241">
        <f>COUNTIF($C$1:$C136,C136)</f>
        <v>7</v>
      </c>
      <c r="E136" s="241" t="str">
        <f t="shared" si="22"/>
        <v>Accommodation &amp; Neighbourhood7</v>
      </c>
      <c r="F136" s="86" t="s">
        <v>446</v>
      </c>
      <c r="G136" s="242">
        <v>0.87506774193548376</v>
      </c>
      <c r="H136" s="245">
        <v>98.730074005842354</v>
      </c>
    </row>
    <row r="137" spans="1:8">
      <c r="A137" s="86" t="str">
        <v>CRVAND_x</v>
      </c>
      <c r="B137" s="239">
        <v>136</v>
      </c>
      <c r="C137" s="86" t="s">
        <v>433</v>
      </c>
      <c r="D137" s="241">
        <f>COUNTIF($C$1:$C137,C137)</f>
        <v>8</v>
      </c>
      <c r="E137" s="241" t="str">
        <f t="shared" si="22"/>
        <v>Accommodation &amp; Neighbourhood8</v>
      </c>
      <c r="F137" s="86" t="s">
        <v>448</v>
      </c>
      <c r="G137" s="242">
        <v>0.93178064516129022</v>
      </c>
      <c r="H137" s="245">
        <v>99.344911786785374</v>
      </c>
    </row>
    <row r="138" spans="1:8">
      <c r="A138" s="86" t="str">
        <v>SCLFSATO_lo</v>
      </c>
      <c r="B138" s="239">
        <v>137</v>
      </c>
      <c r="C138" s="86" t="s">
        <v>450</v>
      </c>
      <c r="D138" s="241">
        <f>COUNTIF($C$1:$C138,C138)</f>
        <v>1</v>
      </c>
      <c r="E138" s="241" t="str">
        <f t="shared" si="22"/>
        <v>Contentment1</v>
      </c>
      <c r="F138" s="86" t="s">
        <v>451</v>
      </c>
      <c r="G138" s="242">
        <v>6.6245161290322596E-2</v>
      </c>
      <c r="H138" s="245">
        <v>103.03629488067183</v>
      </c>
    </row>
    <row r="139" spans="1:8">
      <c r="A139" s="86" t="str">
        <v>SCLFSAT1_lo</v>
      </c>
      <c r="B139" s="239">
        <v>138</v>
      </c>
      <c r="C139" s="86" t="s">
        <v>450</v>
      </c>
      <c r="D139" s="241">
        <f>COUNTIF($C$1:$C139,C139)</f>
        <v>2</v>
      </c>
      <c r="E139" s="241" t="str">
        <f t="shared" si="22"/>
        <v>Contentment2</v>
      </c>
      <c r="F139" s="86" t="s">
        <v>453</v>
      </c>
      <c r="G139" s="242">
        <v>0.10621612903225804</v>
      </c>
      <c r="H139" s="245">
        <v>101.27567605042833</v>
      </c>
    </row>
    <row r="140" spans="1:8">
      <c r="A140" s="86" t="str">
        <v>SCLFSAT2_lo</v>
      </c>
      <c r="B140" s="239">
        <v>139</v>
      </c>
      <c r="C140" s="86" t="s">
        <v>450</v>
      </c>
      <c r="D140" s="241">
        <f>COUNTIF($C$1:$C140,C140)</f>
        <v>3</v>
      </c>
      <c r="E140" s="241" t="str">
        <f t="shared" si="22"/>
        <v>Contentment3</v>
      </c>
      <c r="F140" s="86" t="s">
        <v>455</v>
      </c>
      <c r="G140" s="242">
        <v>9.8970967741935492E-2</v>
      </c>
      <c r="H140" s="245">
        <v>101.73939987008308</v>
      </c>
    </row>
    <row r="141" spans="1:8">
      <c r="A141" s="86" t="str">
        <v>JBSAT_lo</v>
      </c>
      <c r="B141" s="239">
        <v>140</v>
      </c>
      <c r="C141" s="86" t="s">
        <v>450</v>
      </c>
      <c r="D141" s="241">
        <f>COUNTIF($C$1:$C141,C141)</f>
        <v>4</v>
      </c>
      <c r="E141" s="241" t="str">
        <f t="shared" si="22"/>
        <v>Contentment4</v>
      </c>
      <c r="F141" s="86" t="s">
        <v>457</v>
      </c>
      <c r="G141" s="242">
        <v>4.2990322580645154E-2</v>
      </c>
      <c r="H141" s="245">
        <v>100.81751127808344</v>
      </c>
    </row>
    <row r="142" spans="1:8">
      <c r="A142" s="86" t="str">
        <v>SCLFSAT7_lo</v>
      </c>
      <c r="B142" s="239">
        <v>141</v>
      </c>
      <c r="C142" s="86" t="s">
        <v>450</v>
      </c>
      <c r="D142" s="241">
        <f>COUNTIF($C$1:$C142,C142)</f>
        <v>5</v>
      </c>
      <c r="E142" s="241" t="str">
        <f t="shared" si="22"/>
        <v>Contentment5</v>
      </c>
      <c r="F142" s="86" t="s">
        <v>459</v>
      </c>
      <c r="G142" s="242">
        <v>8.7012903225806473E-2</v>
      </c>
      <c r="H142" s="245">
        <v>103.0766565189337</v>
      </c>
    </row>
    <row r="143" spans="1:8">
      <c r="A143" s="86" t="str">
        <v>SCLFSATO_med</v>
      </c>
      <c r="B143" s="239">
        <v>142</v>
      </c>
      <c r="C143" s="86" t="s">
        <v>450</v>
      </c>
      <c r="D143" s="241">
        <f>COUNTIF($C$1:$C143,C143)</f>
        <v>6</v>
      </c>
      <c r="E143" s="241" t="str">
        <f t="shared" si="22"/>
        <v>Contentment6</v>
      </c>
      <c r="F143" s="86" t="s">
        <v>461</v>
      </c>
      <c r="G143" s="242">
        <v>0.39164516129032262</v>
      </c>
      <c r="H143" s="245">
        <v>101.73078563531173</v>
      </c>
    </row>
    <row r="144" spans="1:8">
      <c r="A144" s="86" t="str">
        <v>SCLFSAT1_med</v>
      </c>
      <c r="B144" s="239">
        <v>143</v>
      </c>
      <c r="C144" s="86" t="s">
        <v>450</v>
      </c>
      <c r="D144" s="241">
        <f>COUNTIF($C$1:$C144,C144)</f>
        <v>7</v>
      </c>
      <c r="E144" s="241" t="str">
        <f t="shared" si="22"/>
        <v>Contentment7</v>
      </c>
      <c r="F144" s="86" t="s">
        <v>463</v>
      </c>
      <c r="G144" s="242">
        <v>0.40585483870967742</v>
      </c>
      <c r="H144" s="245">
        <v>100.97789515295439</v>
      </c>
    </row>
    <row r="145" spans="1:8">
      <c r="A145" s="86" t="str">
        <v>SCLFSAT2_med</v>
      </c>
      <c r="B145" s="239">
        <v>144</v>
      </c>
      <c r="C145" s="86" t="s">
        <v>450</v>
      </c>
      <c r="D145" s="241">
        <f>COUNTIF($C$1:$C145,C145)</f>
        <v>8</v>
      </c>
      <c r="E145" s="241" t="str">
        <f t="shared" si="22"/>
        <v>Contentment8</v>
      </c>
      <c r="F145" s="86" t="s">
        <v>465</v>
      </c>
      <c r="G145" s="242">
        <v>0.45722903225806455</v>
      </c>
      <c r="H145" s="245">
        <v>103.19606259434315</v>
      </c>
    </row>
    <row r="146" spans="1:8">
      <c r="A146" s="86" t="str">
        <v>JBSAT_med</v>
      </c>
      <c r="B146" s="239">
        <v>145</v>
      </c>
      <c r="C146" s="86" t="s">
        <v>450</v>
      </c>
      <c r="D146" s="241">
        <f>COUNTIF($C$1:$C146,C146)</f>
        <v>9</v>
      </c>
      <c r="E146" s="241" t="str">
        <f t="shared" si="22"/>
        <v>Contentment9</v>
      </c>
      <c r="F146" s="86" t="s">
        <v>467</v>
      </c>
      <c r="G146" s="242">
        <v>0.3797096774193548</v>
      </c>
      <c r="H146" s="245">
        <v>100.97366929384816</v>
      </c>
    </row>
    <row r="147" spans="1:8">
      <c r="A147" s="86" t="str">
        <v>SCLFSAT7_med</v>
      </c>
      <c r="B147" s="239">
        <v>146</v>
      </c>
      <c r="C147" s="86" t="s">
        <v>450</v>
      </c>
      <c r="D147" s="241">
        <f>COUNTIF($C$1:$C147,C147)</f>
        <v>10</v>
      </c>
      <c r="E147" s="241" t="str">
        <f t="shared" si="22"/>
        <v>Contentment10</v>
      </c>
      <c r="F147" s="86" t="s">
        <v>469</v>
      </c>
      <c r="G147" s="242">
        <v>0.47411612903225808</v>
      </c>
      <c r="H147" s="245">
        <v>102.21829007442373</v>
      </c>
    </row>
    <row r="148" spans="1:8">
      <c r="A148" s="86" t="str">
        <v>SCLFSATO_hi</v>
      </c>
      <c r="B148" s="239">
        <v>147</v>
      </c>
      <c r="C148" s="86" t="s">
        <v>450</v>
      </c>
      <c r="D148" s="241">
        <f>COUNTIF($C$1:$C148,C148)</f>
        <v>11</v>
      </c>
      <c r="E148" s="241" t="str">
        <f t="shared" si="22"/>
        <v>Contentment11</v>
      </c>
      <c r="F148" s="86" t="s">
        <v>471</v>
      </c>
      <c r="G148" s="242">
        <v>0.5425161290322581</v>
      </c>
      <c r="H148" s="245">
        <v>98.431093347713428</v>
      </c>
    </row>
    <row r="149" spans="1:8">
      <c r="A149" s="86" t="str">
        <v>SCLFSAT1_hi</v>
      </c>
      <c r="B149" s="239">
        <v>148</v>
      </c>
      <c r="C149" s="86" t="s">
        <v>450</v>
      </c>
      <c r="D149" s="241">
        <f>COUNTIF($C$1:$C149,C149)</f>
        <v>12</v>
      </c>
      <c r="E149" s="241" t="str">
        <f t="shared" si="22"/>
        <v>Contentment12</v>
      </c>
      <c r="F149" s="86" t="s">
        <v>473</v>
      </c>
      <c r="G149" s="242">
        <v>0.487958064516129</v>
      </c>
      <c r="H149" s="245">
        <v>98.932924298712408</v>
      </c>
    </row>
    <row r="150" spans="1:8">
      <c r="A150" s="86" t="str">
        <v>SCLFSAT2_hi</v>
      </c>
      <c r="B150" s="239">
        <v>149</v>
      </c>
      <c r="C150" s="86" t="s">
        <v>450</v>
      </c>
      <c r="D150" s="241">
        <f>COUNTIF($C$1:$C150,C150)</f>
        <v>13</v>
      </c>
      <c r="E150" s="241" t="str">
        <f t="shared" si="22"/>
        <v>Contentment13</v>
      </c>
      <c r="F150" s="86" t="s">
        <v>475</v>
      </c>
      <c r="G150" s="242">
        <v>0.44372903225806454</v>
      </c>
      <c r="H150" s="245">
        <v>96.538408739080012</v>
      </c>
    </row>
    <row r="151" spans="1:8">
      <c r="A151" s="86" t="str">
        <v>JBSAT_hi</v>
      </c>
      <c r="B151" s="239">
        <v>150</v>
      </c>
      <c r="C151" s="86" t="s">
        <v>450</v>
      </c>
      <c r="D151" s="241">
        <f>COUNTIF($C$1:$C151,C151)</f>
        <v>14</v>
      </c>
      <c r="E151" s="241" t="str">
        <f t="shared" si="22"/>
        <v>Contentment14</v>
      </c>
      <c r="F151" s="86" t="s">
        <v>477</v>
      </c>
      <c r="G151" s="242">
        <v>0.57741935483870976</v>
      </c>
      <c r="H151" s="245">
        <v>99.340103923028778</v>
      </c>
    </row>
    <row r="152" spans="1:8">
      <c r="A152" s="86" t="str">
        <v>SCLFSAT7_hi</v>
      </c>
      <c r="B152" s="239">
        <v>151</v>
      </c>
      <c r="C152" s="86" t="s">
        <v>450</v>
      </c>
      <c r="D152" s="241">
        <f>COUNTIF($C$1:$C152,C152)</f>
        <v>15</v>
      </c>
      <c r="E152" s="241" t="str">
        <f t="shared" si="22"/>
        <v>Contentment15</v>
      </c>
      <c r="F152" s="86" t="s">
        <v>479</v>
      </c>
      <c r="G152" s="242">
        <v>0.43879677419354834</v>
      </c>
      <c r="H152" s="245">
        <v>97.144617536214568</v>
      </c>
    </row>
    <row r="153" spans="1:8">
      <c r="A153" s="86" t="str">
        <v>age0004</v>
      </c>
      <c r="B153" s="239">
        <v>152</v>
      </c>
      <c r="C153" s="86" t="s">
        <v>52</v>
      </c>
      <c r="D153" s="241">
        <f>COUNTIF($C$1:$C153,C153)</f>
        <v>1</v>
      </c>
      <c r="E153" s="241" t="str">
        <f t="shared" si="22"/>
        <v>Age1</v>
      </c>
      <c r="F153" s="86" t="s">
        <v>481</v>
      </c>
      <c r="G153" s="242">
        <v>5.5009677419354842E-2</v>
      </c>
      <c r="H153" s="245">
        <v>104.41884445510135</v>
      </c>
    </row>
    <row r="154" spans="1:8">
      <c r="A154" s="86" t="str">
        <v>age0517</v>
      </c>
      <c r="B154" s="239">
        <v>153</v>
      </c>
      <c r="C154" s="86" t="s">
        <v>52</v>
      </c>
      <c r="D154" s="241">
        <f>COUNTIF($C$1:$C154,C154)</f>
        <v>2</v>
      </c>
      <c r="E154" s="241" t="str">
        <f t="shared" si="22"/>
        <v>Age2</v>
      </c>
      <c r="F154" s="86" t="s">
        <v>482</v>
      </c>
      <c r="G154" s="242">
        <v>0.15236129032258067</v>
      </c>
      <c r="H154" s="245">
        <v>97.672586530870248</v>
      </c>
    </row>
    <row r="155" spans="1:8">
      <c r="A155" s="86" t="str">
        <v>age1824</v>
      </c>
      <c r="B155" s="239">
        <v>154</v>
      </c>
      <c r="C155" s="86" t="s">
        <v>52</v>
      </c>
      <c r="D155" s="241">
        <f>COUNTIF($C$1:$C155,C155)</f>
        <v>3</v>
      </c>
      <c r="E155" s="241" t="str">
        <f t="shared" si="22"/>
        <v>Age3</v>
      </c>
      <c r="F155" s="86" t="s">
        <v>483</v>
      </c>
      <c r="G155" s="242">
        <v>8.2577419354838713E-2</v>
      </c>
      <c r="H155" s="245">
        <v>114.14962294952697</v>
      </c>
    </row>
    <row r="156" spans="1:8">
      <c r="A156" s="86" t="str">
        <v>age2534</v>
      </c>
      <c r="B156" s="239">
        <v>155</v>
      </c>
      <c r="C156" s="86" t="s">
        <v>52</v>
      </c>
      <c r="D156" s="241">
        <f>COUNTIF($C$1:$C156,C156)</f>
        <v>4</v>
      </c>
      <c r="E156" s="241" t="str">
        <f t="shared" si="22"/>
        <v>Age4</v>
      </c>
      <c r="F156" s="86" t="s">
        <v>484</v>
      </c>
      <c r="G156" s="242">
        <v>0.13469032258064517</v>
      </c>
      <c r="H156" s="245">
        <v>114.43058205796275</v>
      </c>
    </row>
    <row r="157" spans="1:8">
      <c r="A157" s="86" t="str">
        <v>age3549</v>
      </c>
      <c r="B157" s="239">
        <v>156</v>
      </c>
      <c r="C157" s="86" t="s">
        <v>52</v>
      </c>
      <c r="D157" s="241">
        <f>COUNTIF($C$1:$C157,C157)</f>
        <v>5</v>
      </c>
      <c r="E157" s="241" t="str">
        <f t="shared" si="22"/>
        <v>Age5</v>
      </c>
      <c r="F157" s="86" t="s">
        <v>485</v>
      </c>
      <c r="G157" s="242">
        <v>0.19163548387096771</v>
      </c>
      <c r="H157" s="245">
        <v>103.50873413188202</v>
      </c>
    </row>
    <row r="158" spans="1:8">
      <c r="A158" s="86" t="str">
        <v>age5064</v>
      </c>
      <c r="B158" s="239">
        <v>157</v>
      </c>
      <c r="C158" s="86" t="s">
        <v>52</v>
      </c>
      <c r="D158" s="241">
        <f>COUNTIF($C$1:$C158,C158)</f>
        <v>6</v>
      </c>
      <c r="E158" s="241" t="str">
        <f t="shared" si="22"/>
        <v>Age6</v>
      </c>
      <c r="F158" s="86" t="s">
        <v>486</v>
      </c>
      <c r="G158" s="242">
        <v>0.19598709677419354</v>
      </c>
      <c r="H158" s="245">
        <v>93.424247079677826</v>
      </c>
    </row>
    <row r="159" spans="1:8">
      <c r="A159" s="86" t="str">
        <v>age6574</v>
      </c>
      <c r="B159" s="239">
        <v>158</v>
      </c>
      <c r="C159" s="86" t="s">
        <v>52</v>
      </c>
      <c r="D159" s="241">
        <f>COUNTIF($C$1:$C159,C159)</f>
        <v>7</v>
      </c>
      <c r="E159" s="241" t="str">
        <f t="shared" si="22"/>
        <v>Age7</v>
      </c>
      <c r="F159" s="86" t="s">
        <v>487</v>
      </c>
      <c r="G159" s="242">
        <v>0.1011451612903226</v>
      </c>
      <c r="H159" s="245">
        <v>89.939451742477061</v>
      </c>
    </row>
    <row r="160" spans="1:8">
      <c r="A160" s="86" t="str">
        <v>age75p</v>
      </c>
      <c r="B160" s="239">
        <v>159</v>
      </c>
      <c r="C160" s="86" t="s">
        <v>52</v>
      </c>
      <c r="D160" s="241">
        <f>COUNTIF($C$1:$C160,C160)</f>
        <v>8</v>
      </c>
      <c r="E160" s="241" t="str">
        <f t="shared" si="22"/>
        <v>Age8</v>
      </c>
      <c r="F160" s="86" t="s">
        <v>488</v>
      </c>
      <c r="G160" s="242">
        <v>8.645483870967742E-2</v>
      </c>
      <c r="H160" s="245">
        <v>91.971320486856712</v>
      </c>
    </row>
    <row r="161" spans="1:8">
      <c r="A161" s="86" t="str">
        <v>rcd_gor_dv_101</v>
      </c>
      <c r="B161" s="239">
        <v>160</v>
      </c>
      <c r="C161" s="86" t="s">
        <v>491</v>
      </c>
      <c r="D161" s="241">
        <f>COUNTIF($C$1:$C161,C161)</f>
        <v>1</v>
      </c>
      <c r="E161" s="241" t="str">
        <f t="shared" si="22"/>
        <v>Geography1</v>
      </c>
      <c r="F161" s="86" t="s">
        <v>492</v>
      </c>
      <c r="G161" s="242">
        <v>0.83503870967741922</v>
      </c>
      <c r="H161" s="245">
        <v>99.482226321693076</v>
      </c>
    </row>
    <row r="162" spans="1:8">
      <c r="A162" s="86" t="str">
        <v>rcd_gor_dv_102</v>
      </c>
      <c r="B162" s="239">
        <v>161</v>
      </c>
      <c r="C162" s="86" t="s">
        <v>491</v>
      </c>
      <c r="D162" s="241">
        <f>COUNTIF($C$1:$C162,C162)</f>
        <v>2</v>
      </c>
      <c r="E162" s="241" t="str">
        <f t="shared" si="22"/>
        <v>Geography2</v>
      </c>
      <c r="F162" s="86" t="s">
        <v>494</v>
      </c>
      <c r="G162" s="242">
        <v>5.1593548387096781E-2</v>
      </c>
      <c r="H162" s="245">
        <v>105.29120244703213</v>
      </c>
    </row>
    <row r="163" spans="1:8">
      <c r="A163" s="86" t="str">
        <v>rcd_gor_dv_103</v>
      </c>
      <c r="B163" s="239">
        <v>162</v>
      </c>
      <c r="C163" s="86" t="s">
        <v>491</v>
      </c>
      <c r="D163" s="241">
        <f>COUNTIF($C$1:$C163,C163)</f>
        <v>3</v>
      </c>
      <c r="E163" s="241" t="str">
        <f t="shared" si="22"/>
        <v>Geography3</v>
      </c>
      <c r="F163" s="86" t="s">
        <v>496</v>
      </c>
      <c r="G163" s="242">
        <v>8.8235483870967746E-2</v>
      </c>
      <c r="H163" s="245">
        <v>105.92440558686864</v>
      </c>
    </row>
    <row r="164" spans="1:8">
      <c r="A164" s="86" t="str">
        <v>rcd_gor_dv_104</v>
      </c>
      <c r="B164" s="239">
        <v>163</v>
      </c>
      <c r="C164" s="86" t="s">
        <v>491</v>
      </c>
      <c r="D164" s="241">
        <f>COUNTIF($C$1:$C164,C164)</f>
        <v>4</v>
      </c>
      <c r="E164" s="241" t="str">
        <f t="shared" si="22"/>
        <v>Geography4</v>
      </c>
      <c r="F164" s="86" t="s">
        <v>498</v>
      </c>
      <c r="G164" s="242">
        <v>2.5122580645161287E-2</v>
      </c>
      <c r="H164" s="245">
        <v>88.059266675818677</v>
      </c>
    </row>
    <row r="165" spans="1:8">
      <c r="A165" s="86" t="str">
        <v>rcd_RACEL_DV_101</v>
      </c>
      <c r="B165" s="239">
        <v>164</v>
      </c>
      <c r="C165" s="86" t="s">
        <v>500</v>
      </c>
      <c r="D165" s="241">
        <f>COUNTIF($C$1:$C165,C165)</f>
        <v>1</v>
      </c>
      <c r="E165" s="241" t="str">
        <f t="shared" si="22"/>
        <v>Ethnicity1</v>
      </c>
      <c r="F165" s="86" t="s">
        <v>501</v>
      </c>
      <c r="G165" s="242">
        <v>0.9245161290322581</v>
      </c>
      <c r="H165" s="245">
        <v>98.586363350407495</v>
      </c>
    </row>
    <row r="166" spans="1:8">
      <c r="A166" s="86" t="str">
        <v>rcd_RACEL_DV_102</v>
      </c>
      <c r="B166" s="239">
        <v>165</v>
      </c>
      <c r="C166" s="86" t="s">
        <v>500</v>
      </c>
      <c r="D166" s="241">
        <f>COUNTIF($C$1:$C166,C166)</f>
        <v>2</v>
      </c>
      <c r="E166" s="241" t="str">
        <f t="shared" si="22"/>
        <v>Ethnicity2</v>
      </c>
      <c r="F166" s="86" t="s">
        <v>503</v>
      </c>
      <c r="G166" s="242">
        <v>1.2825806451612905E-2</v>
      </c>
      <c r="H166" s="245">
        <v>108.74584651983564</v>
      </c>
    </row>
    <row r="167" spans="1:8">
      <c r="A167" s="86" t="str">
        <v>rcd_RACEL_DV_103</v>
      </c>
      <c r="B167" s="239">
        <v>166</v>
      </c>
      <c r="C167" s="86" t="s">
        <v>500</v>
      </c>
      <c r="D167" s="241">
        <f>COUNTIF($C$1:$C167,C167)</f>
        <v>3</v>
      </c>
      <c r="E167" s="241" t="str">
        <f t="shared" si="22"/>
        <v>Ethnicity3</v>
      </c>
      <c r="F167" s="86" t="s">
        <v>505</v>
      </c>
      <c r="G167" s="242">
        <v>4.1625806451612894E-2</v>
      </c>
      <c r="H167" s="245">
        <v>127.75418685678201</v>
      </c>
    </row>
    <row r="168" spans="1:8">
      <c r="A168" s="86" t="str">
        <v>rcd_RACEL_DV_104</v>
      </c>
      <c r="B168" s="239">
        <v>167</v>
      </c>
      <c r="C168" s="86" t="s">
        <v>500</v>
      </c>
      <c r="D168" s="241">
        <f>COUNTIF($C$1:$C168,C168)</f>
        <v>4</v>
      </c>
      <c r="E168" s="241" t="str">
        <f t="shared" si="22"/>
        <v>Ethnicity4</v>
      </c>
      <c r="F168" s="86" t="s">
        <v>507</v>
      </c>
      <c r="G168" s="242">
        <v>1.5212903225806455E-2</v>
      </c>
      <c r="H168" s="245">
        <v>119.62770298101348</v>
      </c>
    </row>
    <row r="169" spans="1:8">
      <c r="A169" s="86" t="str">
        <v>rcd_RACEL_DV_105</v>
      </c>
      <c r="B169" s="239">
        <v>168</v>
      </c>
      <c r="C169" s="86" t="s">
        <v>500</v>
      </c>
      <c r="D169" s="241">
        <f>COUNTIF($C$1:$C169,C169)</f>
        <v>5</v>
      </c>
      <c r="E169" s="241" t="str">
        <f t="shared" si="22"/>
        <v>Ethnicity5</v>
      </c>
      <c r="F169" s="86" t="s">
        <v>509</v>
      </c>
      <c r="G169" s="242">
        <v>5.3967741935483883E-3</v>
      </c>
      <c r="H169" s="245">
        <v>110.27792668492759</v>
      </c>
    </row>
    <row r="170" spans="1:8">
      <c r="A170" s="86" t="str">
        <v>rcd_plbornc_101</v>
      </c>
      <c r="B170" s="239">
        <v>169</v>
      </c>
      <c r="C170" s="86" t="s">
        <v>511</v>
      </c>
      <c r="D170" s="241">
        <f>COUNTIF($C$1:$C170,C170)</f>
        <v>1</v>
      </c>
      <c r="E170" s="241" t="str">
        <f t="shared" si="22"/>
        <v>Country of Birth1</v>
      </c>
      <c r="F170" s="86" t="s">
        <v>512</v>
      </c>
      <c r="G170" s="242">
        <v>0.90580322580645167</v>
      </c>
      <c r="H170" s="245">
        <v>98.685816076301109</v>
      </c>
    </row>
    <row r="171" spans="1:8">
      <c r="A171" s="86" t="str">
        <v>rcd_plbornc_102</v>
      </c>
      <c r="B171" s="239">
        <v>170</v>
      </c>
      <c r="C171" s="86" t="s">
        <v>511</v>
      </c>
      <c r="D171" s="241">
        <f>COUNTIF($C$1:$C171,C171)</f>
        <v>2</v>
      </c>
      <c r="E171" s="241" t="str">
        <f t="shared" si="22"/>
        <v>Country of Birth2</v>
      </c>
      <c r="F171" s="86" t="s">
        <v>514</v>
      </c>
      <c r="G171" s="242">
        <v>1.7622580645161295E-2</v>
      </c>
      <c r="H171" s="245">
        <v>110.08196953984621</v>
      </c>
    </row>
    <row r="172" spans="1:8">
      <c r="A172" s="86" t="str">
        <v>rcd_plbornc_103</v>
      </c>
      <c r="B172" s="239">
        <v>171</v>
      </c>
      <c r="C172" s="86" t="s">
        <v>511</v>
      </c>
      <c r="D172" s="241">
        <f>COUNTIF($C$1:$C172,C172)</f>
        <v>3</v>
      </c>
      <c r="E172" s="241" t="str">
        <f t="shared" si="22"/>
        <v>Country of Birth3</v>
      </c>
      <c r="F172" s="86" t="s">
        <v>516</v>
      </c>
      <c r="G172" s="242">
        <v>2.393548387096774E-3</v>
      </c>
      <c r="H172" s="245">
        <v>106.65364963294945</v>
      </c>
    </row>
    <row r="173" spans="1:8">
      <c r="A173" s="86" t="str">
        <v>rcd_plbornc_104</v>
      </c>
      <c r="B173" s="239">
        <v>172</v>
      </c>
      <c r="C173" s="86" t="s">
        <v>511</v>
      </c>
      <c r="D173" s="241">
        <f>COUNTIF($C$1:$C173,C173)</f>
        <v>4</v>
      </c>
      <c r="E173" s="241" t="str">
        <f t="shared" si="22"/>
        <v>Country of Birth4</v>
      </c>
      <c r="F173" s="86" t="s">
        <v>518</v>
      </c>
      <c r="G173" s="242">
        <v>4.1612903225806443E-3</v>
      </c>
      <c r="H173" s="245">
        <v>97.950360393095465</v>
      </c>
    </row>
    <row r="174" spans="1:8">
      <c r="A174" s="86" t="str">
        <v>rcd_plbornc_105</v>
      </c>
      <c r="B174" s="239">
        <v>173</v>
      </c>
      <c r="C174" s="86" t="s">
        <v>511</v>
      </c>
      <c r="D174" s="241">
        <f>COUNTIF($C$1:$C174,C174)</f>
        <v>5</v>
      </c>
      <c r="E174" s="241" t="str">
        <f t="shared" si="22"/>
        <v>Country of Birth5</v>
      </c>
      <c r="F174" s="86" t="s">
        <v>520</v>
      </c>
      <c r="G174" s="242">
        <v>2.2570967741935486E-2</v>
      </c>
      <c r="H174" s="245">
        <v>123.35620763851209</v>
      </c>
    </row>
    <row r="175" spans="1:8">
      <c r="A175" s="86" t="str">
        <v>rcd_plbornc_106</v>
      </c>
      <c r="B175" s="239">
        <v>174</v>
      </c>
      <c r="C175" s="86" t="s">
        <v>511</v>
      </c>
      <c r="D175" s="241">
        <f>COUNTIF($C$1:$C175,C175)</f>
        <v>6</v>
      </c>
      <c r="E175" s="241" t="str">
        <f t="shared" si="22"/>
        <v>Country of Birth6</v>
      </c>
      <c r="F175" s="86" t="s">
        <v>522</v>
      </c>
      <c r="G175" s="242">
        <v>8.9774193548387091E-3</v>
      </c>
      <c r="H175" s="245">
        <v>108.90420258801431</v>
      </c>
    </row>
    <row r="176" spans="1:8">
      <c r="A176" s="86" t="str">
        <v>rcd_plbornc_107</v>
      </c>
      <c r="B176" s="239">
        <v>175</v>
      </c>
      <c r="C176" s="86" t="s">
        <v>511</v>
      </c>
      <c r="D176" s="241">
        <f>COUNTIF($C$1:$C176,C176)</f>
        <v>7</v>
      </c>
      <c r="E176" s="241" t="str">
        <f t="shared" si="22"/>
        <v>Country of Birth7</v>
      </c>
      <c r="F176" s="86" t="s">
        <v>49</v>
      </c>
      <c r="G176" s="242">
        <v>3.8625806451612905E-2</v>
      </c>
      <c r="H176" s="245">
        <v>116.3693832757194</v>
      </c>
    </row>
    <row r="177" spans="1:8">
      <c r="A177" s="86" t="str">
        <v>rcd_religion_101</v>
      </c>
      <c r="B177" s="239">
        <v>176</v>
      </c>
      <c r="C177" s="86" t="s">
        <v>525</v>
      </c>
      <c r="D177" s="241">
        <f>COUNTIF($C$1:$C177,C177)</f>
        <v>1</v>
      </c>
      <c r="E177" s="241" t="str">
        <f t="shared" si="22"/>
        <v>Religion1</v>
      </c>
      <c r="F177" s="86" t="s">
        <v>526</v>
      </c>
      <c r="G177" s="242">
        <v>0.42237741935483863</v>
      </c>
      <c r="H177" s="245">
        <v>96.729547742127323</v>
      </c>
    </row>
    <row r="178" spans="1:8">
      <c r="A178" s="86" t="str">
        <v>rcd_religion_102</v>
      </c>
      <c r="B178" s="239">
        <v>177</v>
      </c>
      <c r="C178" s="86" t="s">
        <v>525</v>
      </c>
      <c r="D178" s="241">
        <f>COUNTIF($C$1:$C178,C178)</f>
        <v>2</v>
      </c>
      <c r="E178" s="241" t="str">
        <f t="shared" si="22"/>
        <v>Religion2</v>
      </c>
      <c r="F178" s="86" t="s">
        <v>528</v>
      </c>
      <c r="G178" s="242">
        <v>4.1709677419354847E-3</v>
      </c>
      <c r="H178" s="245">
        <v>103.01772658190458</v>
      </c>
    </row>
    <row r="179" spans="1:8">
      <c r="A179" s="86" t="str">
        <v>rcd_religion_103</v>
      </c>
      <c r="B179" s="239">
        <v>178</v>
      </c>
      <c r="C179" s="86" t="s">
        <v>525</v>
      </c>
      <c r="D179" s="241">
        <f>COUNTIF($C$1:$C179,C179)</f>
        <v>3</v>
      </c>
      <c r="E179" s="241" t="str">
        <f t="shared" si="22"/>
        <v>Religion3</v>
      </c>
      <c r="F179" s="86" t="s">
        <v>530</v>
      </c>
      <c r="G179" s="242">
        <v>3.7677419354838716E-3</v>
      </c>
      <c r="H179" s="245">
        <v>112.23235831768557</v>
      </c>
    </row>
    <row r="180" spans="1:8">
      <c r="A180" s="86" t="str">
        <v>rcd_religion_104</v>
      </c>
      <c r="B180" s="239">
        <v>179</v>
      </c>
      <c r="C180" s="86" t="s">
        <v>525</v>
      </c>
      <c r="D180" s="241">
        <f>COUNTIF($C$1:$C180,C180)</f>
        <v>4</v>
      </c>
      <c r="E180" s="241" t="str">
        <f t="shared" si="22"/>
        <v>Religion4</v>
      </c>
      <c r="F180" s="86" t="s">
        <v>532</v>
      </c>
      <c r="G180" s="242">
        <v>2.2632258064516127E-2</v>
      </c>
      <c r="H180" s="245">
        <v>136.73093659861132</v>
      </c>
    </row>
    <row r="181" spans="1:8">
      <c r="A181" s="86" t="str">
        <v>rcd_religion_105</v>
      </c>
      <c r="B181" s="239">
        <v>180</v>
      </c>
      <c r="C181" s="86" t="s">
        <v>525</v>
      </c>
      <c r="D181" s="241">
        <f>COUNTIF($C$1:$C181,C181)</f>
        <v>5</v>
      </c>
      <c r="E181" s="241" t="str">
        <f t="shared" si="22"/>
        <v>Religion5</v>
      </c>
      <c r="F181" s="86" t="s">
        <v>534</v>
      </c>
      <c r="G181" s="242">
        <v>1.1512903225806453E-2</v>
      </c>
      <c r="H181" s="245">
        <v>119.65334194386439</v>
      </c>
    </row>
    <row r="182" spans="1:8">
      <c r="A182" s="86" t="str">
        <v>rcd_religion_106</v>
      </c>
      <c r="B182" s="239">
        <v>181</v>
      </c>
      <c r="C182" s="86" t="s">
        <v>525</v>
      </c>
      <c r="D182" s="241">
        <f>COUNTIF($C$1:$C182,C182)</f>
        <v>6</v>
      </c>
      <c r="E182" s="241" t="str">
        <f t="shared" si="22"/>
        <v>Religion6</v>
      </c>
      <c r="F182" s="86" t="s">
        <v>536</v>
      </c>
      <c r="G182" s="242">
        <v>3.7258064516129041E-3</v>
      </c>
      <c r="H182" s="245">
        <v>114.55815655529562</v>
      </c>
    </row>
    <row r="183" spans="1:8">
      <c r="A183" s="86" t="str">
        <v>rcd_religion_107</v>
      </c>
      <c r="B183" s="239">
        <v>182</v>
      </c>
      <c r="C183" s="86" t="s">
        <v>525</v>
      </c>
      <c r="D183" s="241">
        <f>COUNTIF($C$1:$C183,C183)</f>
        <v>7</v>
      </c>
      <c r="E183" s="241" t="str">
        <f t="shared" si="22"/>
        <v>Religion7</v>
      </c>
      <c r="F183" s="86" t="s">
        <v>538</v>
      </c>
      <c r="G183" s="242">
        <v>1.0125806451612903E-2</v>
      </c>
      <c r="H183" s="245">
        <v>104.63900956765553</v>
      </c>
    </row>
    <row r="184" spans="1:8">
      <c r="A184" s="86" t="str">
        <v>rcd_religion_108</v>
      </c>
      <c r="B184" s="239">
        <v>183</v>
      </c>
      <c r="C184" s="86" t="s">
        <v>525</v>
      </c>
      <c r="D184" s="241">
        <f>COUNTIF($C$1:$C184,C184)</f>
        <v>8</v>
      </c>
      <c r="E184" s="241" t="str">
        <f t="shared" si="22"/>
        <v>Religion8</v>
      </c>
      <c r="F184" s="86" t="s">
        <v>540</v>
      </c>
      <c r="G184" s="242">
        <v>0.52205806451612913</v>
      </c>
      <c r="H184" s="245">
        <v>100.97029503215357</v>
      </c>
    </row>
    <row r="185" spans="1:8">
      <c r="A185" s="86" t="str">
        <v>A2_HOUSE5</v>
      </c>
      <c r="B185" s="239">
        <v>184</v>
      </c>
      <c r="C185" s="86" t="s">
        <v>543</v>
      </c>
      <c r="D185" s="241">
        <f>COUNTIF($C$1:$C185,C185)</f>
        <v>1</v>
      </c>
      <c r="E185" s="241" t="str">
        <f t="shared" si="22"/>
        <v>House Type1</v>
      </c>
      <c r="F185" s="86" t="s">
        <v>544</v>
      </c>
      <c r="G185" s="242">
        <v>0.22170000000000001</v>
      </c>
      <c r="H185" s="245">
        <v>75.534642684648674</v>
      </c>
    </row>
    <row r="186" spans="1:8">
      <c r="A186" s="86" t="str">
        <v>A2_HOUSE6</v>
      </c>
      <c r="B186" s="239">
        <v>185</v>
      </c>
      <c r="C186" s="86" t="s">
        <v>543</v>
      </c>
      <c r="D186" s="241">
        <f>COUNTIF($C$1:$C186,C186)</f>
        <v>2</v>
      </c>
      <c r="E186" s="241" t="str">
        <f t="shared" si="22"/>
        <v>House Type2</v>
      </c>
      <c r="F186" s="86" t="s">
        <v>546</v>
      </c>
      <c r="G186" s="242">
        <v>0.18318709677419354</v>
      </c>
      <c r="H186" s="245">
        <v>138.96938837654614</v>
      </c>
    </row>
    <row r="187" spans="1:8">
      <c r="A187" s="86" t="str">
        <v>A2_HOUSE7</v>
      </c>
      <c r="B187" s="239">
        <v>186</v>
      </c>
      <c r="C187" s="86" t="s">
        <v>543</v>
      </c>
      <c r="D187" s="241">
        <f>COUNTIF($C$1:$C187,C187)</f>
        <v>3</v>
      </c>
      <c r="E187" s="241" t="str">
        <f t="shared" si="22"/>
        <v>House Type3</v>
      </c>
      <c r="F187" s="86" t="s">
        <v>548</v>
      </c>
      <c r="G187" s="242">
        <v>0.34374838709677419</v>
      </c>
      <c r="H187" s="245">
        <v>96.890237990903728</v>
      </c>
    </row>
    <row r="188" spans="1:8">
      <c r="A188" s="86" t="str">
        <v>A2_HOUSE8</v>
      </c>
      <c r="B188" s="239">
        <v>187</v>
      </c>
      <c r="C188" s="86" t="s">
        <v>543</v>
      </c>
      <c r="D188" s="241">
        <f>COUNTIF($C$1:$C188,C188)</f>
        <v>4</v>
      </c>
      <c r="E188" s="241" t="str">
        <f t="shared" si="22"/>
        <v>House Type4</v>
      </c>
      <c r="F188" s="86" t="s">
        <v>550</v>
      </c>
      <c r="G188" s="242">
        <v>0.25163870967741936</v>
      </c>
      <c r="H188" s="245">
        <v>114.33904506517814</v>
      </c>
    </row>
    <row r="189" spans="1:8">
      <c r="A189" s="86" t="str">
        <v>TENURE2</v>
      </c>
      <c r="B189" s="239">
        <v>188</v>
      </c>
      <c r="C189" s="86" t="s">
        <v>552</v>
      </c>
      <c r="D189" s="241">
        <f>COUNTIF($C$1:$C189,C189)</f>
        <v>1</v>
      </c>
      <c r="E189" s="241" t="str">
        <f t="shared" si="22"/>
        <v>House Tenure1</v>
      </c>
      <c r="F189" s="86" t="s">
        <v>553</v>
      </c>
      <c r="G189" s="242">
        <v>0.34669354838709682</v>
      </c>
      <c r="H189" s="245">
        <v>89.71568983522711</v>
      </c>
    </row>
    <row r="190" spans="1:8">
      <c r="A190" s="86" t="str">
        <v>TENURE1</v>
      </c>
      <c r="B190" s="239">
        <v>189</v>
      </c>
      <c r="C190" s="86" t="s">
        <v>552</v>
      </c>
      <c r="D190" s="241">
        <f>COUNTIF($C$1:$C190,C190)</f>
        <v>2</v>
      </c>
      <c r="E190" s="241" t="str">
        <f t="shared" si="22"/>
        <v>House Tenure2</v>
      </c>
      <c r="F190" s="86" t="s">
        <v>555</v>
      </c>
      <c r="G190" s="242">
        <v>0.2777</v>
      </c>
      <c r="H190" s="245">
        <v>100.04500236391198</v>
      </c>
    </row>
    <row r="191" spans="1:8">
      <c r="A191" s="86" t="str">
        <v>TENURE7</v>
      </c>
      <c r="B191" s="239">
        <v>190</v>
      </c>
      <c r="C191" s="86" t="s">
        <v>552</v>
      </c>
      <c r="D191" s="241">
        <f>COUNTIF($C$1:$C191,C191)</f>
        <v>3</v>
      </c>
      <c r="E191" s="241" t="str">
        <f t="shared" si="22"/>
        <v>House Tenure3</v>
      </c>
      <c r="F191" s="86" t="s">
        <v>557</v>
      </c>
      <c r="G191" s="242">
        <v>8.1096774193548382E-3</v>
      </c>
      <c r="H191" s="245">
        <v>105.58691051925477</v>
      </c>
    </row>
    <row r="192" spans="1:8">
      <c r="A192" s="86" t="str">
        <v>TENURE4</v>
      </c>
      <c r="B192" s="239">
        <v>191</v>
      </c>
      <c r="C192" s="86" t="s">
        <v>552</v>
      </c>
      <c r="D192" s="241">
        <f>COUNTIF($C$1:$C192,C192)</f>
        <v>4</v>
      </c>
      <c r="E192" s="241" t="str">
        <f t="shared" si="22"/>
        <v>House Tenure4</v>
      </c>
      <c r="F192" s="86" t="s">
        <v>559</v>
      </c>
      <c r="G192" s="242">
        <v>0.20234193548387097</v>
      </c>
      <c r="H192" s="245">
        <v>120.78387344076886</v>
      </c>
    </row>
    <row r="193" spans="1:8">
      <c r="A193" s="86" t="str">
        <v>TENURE9</v>
      </c>
      <c r="B193" s="239">
        <v>192</v>
      </c>
      <c r="C193" s="86" t="s">
        <v>552</v>
      </c>
      <c r="D193" s="241">
        <f>COUNTIF($C$1:$C193,C193)</f>
        <v>5</v>
      </c>
      <c r="E193" s="241" t="str">
        <f t="shared" si="22"/>
        <v>House Tenure5</v>
      </c>
      <c r="F193" s="86" t="s">
        <v>561</v>
      </c>
      <c r="G193" s="242">
        <v>0.16516129032258067</v>
      </c>
      <c r="H193" s="245">
        <v>102.71024825368048</v>
      </c>
    </row>
    <row r="194" spans="1:8">
      <c r="A194" s="86" t="str">
        <v>NBEDS1</v>
      </c>
      <c r="B194" s="239">
        <v>193</v>
      </c>
      <c r="C194" s="86" t="s">
        <v>563</v>
      </c>
      <c r="D194" s="241">
        <f>COUNTIF($C$1:$C194,C194)</f>
        <v>1</v>
      </c>
      <c r="E194" s="241" t="str">
        <f t="shared" si="22"/>
        <v>House Size1</v>
      </c>
      <c r="F194" s="86" t="s">
        <v>564</v>
      </c>
      <c r="G194" s="242">
        <v>8.4048387096774188E-2</v>
      </c>
      <c r="H194" s="245">
        <v>129.27505692041041</v>
      </c>
    </row>
    <row r="195" spans="1:8">
      <c r="A195" s="86" t="str">
        <v>NBEDS2</v>
      </c>
      <c r="B195" s="239">
        <v>194</v>
      </c>
      <c r="C195" s="86" t="s">
        <v>563</v>
      </c>
      <c r="D195" s="241">
        <f>COUNTIF($C$1:$C195,C195)</f>
        <v>2</v>
      </c>
      <c r="E195" s="241" t="str">
        <f t="shared" ref="E195:E258" si="23">C195&amp;D195</f>
        <v>House Size2</v>
      </c>
      <c r="F195" s="86" t="s">
        <v>566</v>
      </c>
      <c r="G195" s="242">
        <v>0.26417096774193549</v>
      </c>
      <c r="H195" s="245">
        <v>113.37478136968132</v>
      </c>
    </row>
    <row r="196" spans="1:8">
      <c r="A196" s="86" t="str">
        <v>NBEDS3</v>
      </c>
      <c r="B196" s="239">
        <v>195</v>
      </c>
      <c r="C196" s="86" t="s">
        <v>563</v>
      </c>
      <c r="D196" s="241">
        <f>COUNTIF($C$1:$C196,C196)</f>
        <v>3</v>
      </c>
      <c r="E196" s="241" t="str">
        <f t="shared" si="23"/>
        <v>House Size3</v>
      </c>
      <c r="F196" s="86" t="s">
        <v>568</v>
      </c>
      <c r="G196" s="242">
        <v>0.43249032258064518</v>
      </c>
      <c r="H196" s="245">
        <v>96.696946971421411</v>
      </c>
    </row>
    <row r="197" spans="1:8">
      <c r="A197" s="86" t="str">
        <v>NBEDS4</v>
      </c>
      <c r="B197" s="239">
        <v>196</v>
      </c>
      <c r="C197" s="86" t="s">
        <v>563</v>
      </c>
      <c r="D197" s="241">
        <f>COUNTIF($C$1:$C197,C197)</f>
        <v>4</v>
      </c>
      <c r="E197" s="241" t="str">
        <f t="shared" si="23"/>
        <v>House Size4</v>
      </c>
      <c r="F197" s="86" t="s">
        <v>570</v>
      </c>
      <c r="G197" s="242">
        <v>0.17315161290322578</v>
      </c>
      <c r="H197" s="245">
        <v>88.443514929808302</v>
      </c>
    </row>
    <row r="198" spans="1:8">
      <c r="A198" s="86" t="str">
        <v>NBEDS5P</v>
      </c>
      <c r="B198" s="239">
        <v>197</v>
      </c>
      <c r="C198" s="86" t="s">
        <v>563</v>
      </c>
      <c r="D198" s="241">
        <f>COUNTIF($C$1:$C198,C198)</f>
        <v>5</v>
      </c>
      <c r="E198" s="241" t="str">
        <f t="shared" si="23"/>
        <v>House Size5</v>
      </c>
      <c r="F198" s="86" t="s">
        <v>572</v>
      </c>
      <c r="G198" s="242">
        <v>4.6058064516129031E-2</v>
      </c>
      <c r="H198" s="245">
        <v>78.665786756397083</v>
      </c>
    </row>
    <row r="199" spans="1:8">
      <c r="A199" s="86" t="str">
        <v>hhdval0to100k</v>
      </c>
      <c r="B199" s="239">
        <v>198</v>
      </c>
      <c r="C199" s="86" t="s">
        <v>574</v>
      </c>
      <c r="D199" s="241">
        <f>COUNTIF($C$1:$C199,C199)</f>
        <v>1</v>
      </c>
      <c r="E199" s="241" t="str">
        <f t="shared" si="23"/>
        <v>House Value1</v>
      </c>
      <c r="F199" s="86" t="s">
        <v>575</v>
      </c>
      <c r="G199" s="242">
        <v>0.10921290322580646</v>
      </c>
      <c r="H199" s="245">
        <v>105.80993683093148</v>
      </c>
    </row>
    <row r="200" spans="1:8">
      <c r="A200" s="86" t="str">
        <v>hhdval100to150k</v>
      </c>
      <c r="B200" s="239">
        <v>199</v>
      </c>
      <c r="C200" s="86" t="s">
        <v>574</v>
      </c>
      <c r="D200" s="241">
        <f>COUNTIF($C$1:$C200,C200)</f>
        <v>2</v>
      </c>
      <c r="E200" s="241" t="str">
        <f t="shared" si="23"/>
        <v>House Value2</v>
      </c>
      <c r="F200" s="86" t="s">
        <v>577</v>
      </c>
      <c r="G200" s="242">
        <v>0.13906774193548385</v>
      </c>
      <c r="H200" s="245">
        <v>105.01081600704745</v>
      </c>
    </row>
    <row r="201" spans="1:8">
      <c r="A201" s="86" t="str">
        <v>hhdval150to250k</v>
      </c>
      <c r="B201" s="239">
        <v>200</v>
      </c>
      <c r="C201" s="86" t="s">
        <v>574</v>
      </c>
      <c r="D201" s="241">
        <f>COUNTIF($C$1:$C201,C201)</f>
        <v>3</v>
      </c>
      <c r="E201" s="241" t="str">
        <f t="shared" si="23"/>
        <v>House Value3</v>
      </c>
      <c r="F201" s="86" t="s">
        <v>579</v>
      </c>
      <c r="G201" s="242">
        <v>0.27834516129032261</v>
      </c>
      <c r="H201" s="245">
        <v>109.52212522808351</v>
      </c>
    </row>
    <row r="202" spans="1:8">
      <c r="A202" s="86" t="str">
        <v>hhdval250to500k</v>
      </c>
      <c r="B202" s="239">
        <v>201</v>
      </c>
      <c r="C202" s="86" t="s">
        <v>574</v>
      </c>
      <c r="D202" s="241">
        <f>COUNTIF($C$1:$C202,C202)</f>
        <v>4</v>
      </c>
      <c r="E202" s="241" t="str">
        <f t="shared" si="23"/>
        <v>House Value4</v>
      </c>
      <c r="F202" s="86" t="s">
        <v>581</v>
      </c>
      <c r="G202" s="242">
        <v>0.34546129032258055</v>
      </c>
      <c r="H202" s="245">
        <v>104.32753085178513</v>
      </c>
    </row>
    <row r="203" spans="1:8">
      <c r="A203" s="86" t="str">
        <v>hhdval500to750k</v>
      </c>
      <c r="B203" s="239">
        <v>202</v>
      </c>
      <c r="C203" s="86" t="s">
        <v>574</v>
      </c>
      <c r="D203" s="241">
        <f>COUNTIF($C$1:$C203,C203)</f>
        <v>5</v>
      </c>
      <c r="E203" s="241" t="str">
        <f t="shared" si="23"/>
        <v>House Value5</v>
      </c>
      <c r="F203" s="86" t="s">
        <v>583</v>
      </c>
      <c r="G203" s="242">
        <v>8.7235483870967745E-2</v>
      </c>
      <c r="H203" s="245">
        <v>83.765264572033033</v>
      </c>
    </row>
    <row r="204" spans="1:8">
      <c r="A204" s="86" t="str">
        <v>hhdval750kto1m</v>
      </c>
      <c r="B204" s="239">
        <v>203</v>
      </c>
      <c r="C204" s="86" t="s">
        <v>574</v>
      </c>
      <c r="D204" s="241">
        <f>COUNTIF($C$1:$C204,C204)</f>
        <v>6</v>
      </c>
      <c r="E204" s="241" t="str">
        <f t="shared" si="23"/>
        <v>House Value6</v>
      </c>
      <c r="F204" s="86" t="s">
        <v>585</v>
      </c>
      <c r="G204" s="242">
        <v>2.4374193548387098E-2</v>
      </c>
      <c r="H204" s="245">
        <v>63.116351983599529</v>
      </c>
    </row>
    <row r="205" spans="1:8">
      <c r="A205" s="86" t="str">
        <v>hhdval1mplus</v>
      </c>
      <c r="B205" s="239">
        <v>204</v>
      </c>
      <c r="C205" s="86" t="s">
        <v>574</v>
      </c>
      <c r="D205" s="241">
        <f>COUNTIF($C$1:$C205,C205)</f>
        <v>7</v>
      </c>
      <c r="E205" s="241" t="str">
        <f t="shared" si="23"/>
        <v>House Value7</v>
      </c>
      <c r="F205" s="86" t="s">
        <v>587</v>
      </c>
      <c r="G205" s="242">
        <v>1.638709677419355E-2</v>
      </c>
      <c r="H205" s="245">
        <v>44.909032567822955</v>
      </c>
    </row>
    <row r="206" spans="1:8">
      <c r="A206" s="86" t="str">
        <v>move_ind</v>
      </c>
      <c r="B206" s="239">
        <v>205</v>
      </c>
      <c r="C206" s="86" t="s">
        <v>589</v>
      </c>
      <c r="D206" s="241">
        <f>COUNTIF($C$1:$C206,C206)</f>
        <v>1</v>
      </c>
      <c r="E206" s="241" t="str">
        <f t="shared" si="23"/>
        <v>House Move1</v>
      </c>
      <c r="F206" s="86" t="s">
        <v>590</v>
      </c>
      <c r="G206" s="242">
        <v>0.17377096774193548</v>
      </c>
      <c r="H206" s="245">
        <v>109.66811039909371</v>
      </c>
    </row>
    <row r="207" spans="1:8">
      <c r="A207" s="86" t="str">
        <v>RCD_HHTYPE_DV_101</v>
      </c>
      <c r="B207" s="239">
        <v>206</v>
      </c>
      <c r="C207" s="86" t="s">
        <v>54</v>
      </c>
      <c r="D207" s="241">
        <f>COUNTIF($C$1:$C207,C207)</f>
        <v>1</v>
      </c>
      <c r="E207" s="241" t="str">
        <f t="shared" si="23"/>
        <v>Structure1</v>
      </c>
      <c r="F207" s="86" t="s">
        <v>591</v>
      </c>
      <c r="G207" s="242">
        <v>0.17795483870967738</v>
      </c>
      <c r="H207" s="245">
        <v>110.84678174040114</v>
      </c>
    </row>
    <row r="208" spans="1:8">
      <c r="A208" s="86" t="str">
        <v>RCD_HHTYPE_DV_102</v>
      </c>
      <c r="B208" s="239">
        <v>207</v>
      </c>
      <c r="C208" s="86" t="s">
        <v>54</v>
      </c>
      <c r="D208" s="241">
        <f>COUNTIF($C$1:$C208,C208)</f>
        <v>2</v>
      </c>
      <c r="E208" s="241" t="str">
        <f t="shared" si="23"/>
        <v>Structure2</v>
      </c>
      <c r="F208" s="86" t="s">
        <v>592</v>
      </c>
      <c r="G208" s="242">
        <v>3.1264516129032249E-2</v>
      </c>
      <c r="H208" s="245">
        <v>102.72312955648333</v>
      </c>
    </row>
    <row r="209" spans="1:8">
      <c r="A209" s="86" t="str">
        <v>RCD_HHTYPE_DV_103</v>
      </c>
      <c r="B209" s="239">
        <v>208</v>
      </c>
      <c r="C209" s="86" t="s">
        <v>54</v>
      </c>
      <c r="D209" s="241">
        <f>COUNTIF($C$1:$C209,C209)</f>
        <v>3</v>
      </c>
      <c r="E209" s="241" t="str">
        <f t="shared" si="23"/>
        <v>Structure3</v>
      </c>
      <c r="F209" s="86" t="s">
        <v>593</v>
      </c>
      <c r="G209" s="242">
        <v>0.28258709677419358</v>
      </c>
      <c r="H209" s="245">
        <v>93.268762312817444</v>
      </c>
    </row>
    <row r="210" spans="1:8">
      <c r="A210" s="86" t="str">
        <v>RCD_HHTYPE_DV_104</v>
      </c>
      <c r="B210" s="239">
        <v>209</v>
      </c>
      <c r="C210" s="86" t="s">
        <v>54</v>
      </c>
      <c r="D210" s="241">
        <f>COUNTIF($C$1:$C210,C210)</f>
        <v>4</v>
      </c>
      <c r="E210" s="241" t="str">
        <f t="shared" si="23"/>
        <v>Structure4</v>
      </c>
      <c r="F210" s="86" t="s">
        <v>160</v>
      </c>
      <c r="G210" s="242">
        <v>0.19338387096774193</v>
      </c>
      <c r="H210" s="245">
        <v>102.38142622012293</v>
      </c>
    </row>
    <row r="211" spans="1:8">
      <c r="A211" s="86" t="str">
        <v>RCD_HHTYPE_DV_105</v>
      </c>
      <c r="B211" s="239">
        <v>210</v>
      </c>
      <c r="C211" s="86" t="s">
        <v>54</v>
      </c>
      <c r="D211" s="241">
        <f>COUNTIF($C$1:$C211,C211)</f>
        <v>5</v>
      </c>
      <c r="E211" s="241" t="str">
        <f t="shared" si="23"/>
        <v>Structure5</v>
      </c>
      <c r="F211" s="86" t="s">
        <v>594</v>
      </c>
      <c r="G211" s="242">
        <v>0.31487419354838714</v>
      </c>
      <c r="H211" s="245">
        <v>99.223530093722573</v>
      </c>
    </row>
    <row r="212" spans="1:8">
      <c r="A212" s="86" t="str">
        <v>RCD_NKIDS05_101</v>
      </c>
      <c r="B212" s="239">
        <v>211</v>
      </c>
      <c r="C212" s="86" t="s">
        <v>596</v>
      </c>
      <c r="D212" s="241">
        <f>COUNTIF($C$1:$C212,C212)</f>
        <v>1</v>
      </c>
      <c r="E212" s="241" t="str">
        <f t="shared" si="23"/>
        <v>Number of Children by Age1</v>
      </c>
      <c r="F212" s="86" t="s">
        <v>597</v>
      </c>
      <c r="G212" s="242">
        <v>0.89441290322580658</v>
      </c>
      <c r="H212" s="245">
        <v>99.374324873120287</v>
      </c>
    </row>
    <row r="213" spans="1:8">
      <c r="A213" s="86" t="str">
        <v>RCD_NKIDS05_102</v>
      </c>
      <c r="B213" s="239">
        <v>212</v>
      </c>
      <c r="C213" s="86" t="s">
        <v>596</v>
      </c>
      <c r="D213" s="241">
        <f>COUNTIF($C$1:$C213,C213)</f>
        <v>2</v>
      </c>
      <c r="E213" s="241" t="str">
        <f t="shared" si="23"/>
        <v>Number of Children by Age2</v>
      </c>
      <c r="F213" s="86" t="s">
        <v>599</v>
      </c>
      <c r="G213" s="242">
        <v>7.909677419354838E-2</v>
      </c>
      <c r="H213" s="245">
        <v>106.64735686989104</v>
      </c>
    </row>
    <row r="214" spans="1:8">
      <c r="A214" s="86" t="str">
        <v>RCD_NKIDS05_103</v>
      </c>
      <c r="B214" s="239">
        <v>213</v>
      </c>
      <c r="C214" s="86" t="s">
        <v>596</v>
      </c>
      <c r="D214" s="241">
        <f>COUNTIF($C$1:$C214,C214)</f>
        <v>3</v>
      </c>
      <c r="E214" s="241" t="str">
        <f t="shared" si="23"/>
        <v>Number of Children by Age3</v>
      </c>
      <c r="F214" s="86" t="s">
        <v>601</v>
      </c>
      <c r="G214" s="242">
        <v>2.64741935483871E-2</v>
      </c>
      <c r="H214" s="245">
        <v>102.99468557040153</v>
      </c>
    </row>
    <row r="215" spans="1:8">
      <c r="A215" s="86" t="str">
        <v>RCD_NKIDS615_101</v>
      </c>
      <c r="B215" s="239">
        <v>214</v>
      </c>
      <c r="C215" s="86" t="s">
        <v>596</v>
      </c>
      <c r="D215" s="241">
        <f>COUNTIF($C$1:$C215,C215)</f>
        <v>4</v>
      </c>
      <c r="E215" s="241" t="str">
        <f t="shared" si="23"/>
        <v>Number of Children by Age4</v>
      </c>
      <c r="F215" s="86" t="s">
        <v>603</v>
      </c>
      <c r="G215" s="242">
        <v>0.78089032258064528</v>
      </c>
      <c r="H215" s="245">
        <v>99.62235894245697</v>
      </c>
    </row>
    <row r="216" spans="1:8">
      <c r="A216" s="86" t="str">
        <v>RCD_NKIDS615_102</v>
      </c>
      <c r="B216" s="239">
        <v>215</v>
      </c>
      <c r="C216" s="86" t="s">
        <v>596</v>
      </c>
      <c r="D216" s="241">
        <f>COUNTIF($C$1:$C216,C216)</f>
        <v>5</v>
      </c>
      <c r="E216" s="241" t="str">
        <f t="shared" si="23"/>
        <v>Number of Children by Age5</v>
      </c>
      <c r="F216" s="86" t="s">
        <v>605</v>
      </c>
      <c r="G216" s="242">
        <v>0.12734838709677418</v>
      </c>
      <c r="H216" s="245">
        <v>103.58071836651423</v>
      </c>
    </row>
    <row r="217" spans="1:8">
      <c r="A217" s="86" t="str">
        <v>RCD_NKIDS615_103</v>
      </c>
      <c r="B217" s="239">
        <v>216</v>
      </c>
      <c r="C217" s="86" t="s">
        <v>596</v>
      </c>
      <c r="D217" s="241">
        <f>COUNTIF($C$1:$C217,C217)</f>
        <v>6</v>
      </c>
      <c r="E217" s="241" t="str">
        <f t="shared" si="23"/>
        <v>Number of Children by Age6</v>
      </c>
      <c r="F217" s="86" t="s">
        <v>607</v>
      </c>
      <c r="G217" s="242">
        <v>9.2048387096774195E-2</v>
      </c>
      <c r="H217" s="245">
        <v>98.578273810520159</v>
      </c>
    </row>
    <row r="218" spans="1:8">
      <c r="A218" s="86" t="str">
        <v>A2_CHILDREN1</v>
      </c>
      <c r="B218" s="239">
        <v>217</v>
      </c>
      <c r="C218" s="86" t="s">
        <v>608</v>
      </c>
      <c r="D218" s="241">
        <f>COUNTIF($C$1:$C218,C218)</f>
        <v>1</v>
      </c>
      <c r="E218" s="241" t="str">
        <f t="shared" si="23"/>
        <v>Children in household1</v>
      </c>
      <c r="F218" s="86" t="s">
        <v>609</v>
      </c>
      <c r="G218" s="242">
        <v>0.72200322580645149</v>
      </c>
      <c r="H218" s="245">
        <v>99.582602071769216</v>
      </c>
    </row>
    <row r="219" spans="1:8">
      <c r="A219" s="86" t="str">
        <v>A2_CHILDREN2A</v>
      </c>
      <c r="B219" s="239">
        <v>218</v>
      </c>
      <c r="C219" s="86" t="s">
        <v>608</v>
      </c>
      <c r="D219" s="241">
        <f>COUNTIF($C$1:$C219,C219)</f>
        <v>2</v>
      </c>
      <c r="E219" s="241" t="str">
        <f t="shared" si="23"/>
        <v>Children in household2</v>
      </c>
      <c r="F219" s="86" t="s">
        <v>610</v>
      </c>
      <c r="G219" s="242">
        <v>0.13009354838709677</v>
      </c>
      <c r="H219" s="245">
        <v>102.5618960180813</v>
      </c>
    </row>
    <row r="220" spans="1:8">
      <c r="A220" s="86" t="str">
        <v>A2_CHILDREN2B</v>
      </c>
      <c r="B220" s="239">
        <v>219</v>
      </c>
      <c r="C220" s="86" t="s">
        <v>608</v>
      </c>
      <c r="D220" s="241">
        <f>COUNTIF($C$1:$C220,C220)</f>
        <v>3</v>
      </c>
      <c r="E220" s="241" t="str">
        <f t="shared" si="23"/>
        <v>Children in household3</v>
      </c>
      <c r="F220" s="86" t="s">
        <v>611</v>
      </c>
      <c r="G220" s="242">
        <v>0.10829032258064517</v>
      </c>
      <c r="H220" s="245">
        <v>100.38802011383363</v>
      </c>
    </row>
    <row r="221" spans="1:8">
      <c r="A221" s="86" t="str">
        <v>A2_CHILDREN3</v>
      </c>
      <c r="B221" s="239">
        <v>220</v>
      </c>
      <c r="C221" s="86" t="s">
        <v>608</v>
      </c>
      <c r="D221" s="241">
        <f>COUNTIF($C$1:$C221,C221)</f>
        <v>4</v>
      </c>
      <c r="E221" s="241" t="str">
        <f t="shared" si="23"/>
        <v>Children in household4</v>
      </c>
      <c r="F221" s="86" t="s">
        <v>612</v>
      </c>
      <c r="G221" s="242">
        <v>3.9912903225806463E-2</v>
      </c>
      <c r="H221" s="245">
        <v>98.649738962188849</v>
      </c>
    </row>
    <row r="222" spans="1:8">
      <c r="A222" s="86" t="str">
        <v>A2_HHD1</v>
      </c>
      <c r="B222" s="239">
        <v>221</v>
      </c>
      <c r="C222" s="86" t="s">
        <v>613</v>
      </c>
      <c r="D222" s="241">
        <f>COUNTIF($C$1:$C222,C222)</f>
        <v>1</v>
      </c>
      <c r="E222" s="241" t="str">
        <f t="shared" si="23"/>
        <v>Household Size1</v>
      </c>
      <c r="F222" s="86" t="s">
        <v>614</v>
      </c>
      <c r="G222" s="242">
        <v>0.19769677419354836</v>
      </c>
      <c r="H222" s="245">
        <v>107.65449019356966</v>
      </c>
    </row>
    <row r="223" spans="1:8">
      <c r="A223" s="86" t="str">
        <v>A2_HHD2</v>
      </c>
      <c r="B223" s="239">
        <v>222</v>
      </c>
      <c r="C223" s="86" t="s">
        <v>613</v>
      </c>
      <c r="D223" s="241">
        <f>COUNTIF($C$1:$C223,C223)</f>
        <v>2</v>
      </c>
      <c r="E223" s="241" t="str">
        <f t="shared" si="23"/>
        <v>Household Size2</v>
      </c>
      <c r="F223" s="86" t="s">
        <v>615</v>
      </c>
      <c r="G223" s="242">
        <v>0.37374193548387097</v>
      </c>
      <c r="H223" s="245">
        <v>96.356486616351489</v>
      </c>
    </row>
    <row r="224" spans="1:8">
      <c r="A224" s="86" t="str">
        <v>A2_HHD5</v>
      </c>
      <c r="B224" s="239">
        <v>223</v>
      </c>
      <c r="C224" s="86" t="s">
        <v>613</v>
      </c>
      <c r="D224" s="241">
        <f>COUNTIF($C$1:$C224,C224)</f>
        <v>3</v>
      </c>
      <c r="E224" s="241" t="str">
        <f t="shared" si="23"/>
        <v>Household Size3</v>
      </c>
      <c r="F224" s="86" t="s">
        <v>616</v>
      </c>
      <c r="G224" s="242">
        <v>0.34509999999999996</v>
      </c>
      <c r="H224" s="245">
        <v>99.446418311819627</v>
      </c>
    </row>
    <row r="225" spans="1:8">
      <c r="A225" s="86" t="str">
        <v>A2_HHD6</v>
      </c>
      <c r="B225" s="239">
        <v>224</v>
      </c>
      <c r="C225" s="86" t="s">
        <v>613</v>
      </c>
      <c r="D225" s="241">
        <f>COUNTIF($C$1:$C225,C225)</f>
        <v>4</v>
      </c>
      <c r="E225" s="241" t="str">
        <f t="shared" si="23"/>
        <v>Household Size4</v>
      </c>
      <c r="F225" s="86" t="s">
        <v>617</v>
      </c>
      <c r="G225" s="242">
        <v>8.3587096774193556E-2</v>
      </c>
      <c r="H225" s="245">
        <v>102.40118817359669</v>
      </c>
    </row>
    <row r="226" spans="1:8">
      <c r="A226" s="86" t="str">
        <v>rcd_jbnssec8_dv_101</v>
      </c>
      <c r="B226" s="239">
        <v>225</v>
      </c>
      <c r="C226" s="86" t="s">
        <v>620</v>
      </c>
      <c r="D226" s="241">
        <f>COUNTIF($C$1:$C226,C226)</f>
        <v>1</v>
      </c>
      <c r="E226" s="241" t="str">
        <f t="shared" si="23"/>
        <v>NS SEC (% of people in employment)1</v>
      </c>
      <c r="F226" s="86" t="s">
        <v>621</v>
      </c>
      <c r="G226" s="242">
        <v>0.13230645161290322</v>
      </c>
      <c r="H226" s="245">
        <v>99.110017956563993</v>
      </c>
    </row>
    <row r="227" spans="1:8">
      <c r="A227" s="86" t="str">
        <v>rcd_jbnssec8_dv_102</v>
      </c>
      <c r="B227" s="239">
        <v>226</v>
      </c>
      <c r="C227" s="86" t="s">
        <v>620</v>
      </c>
      <c r="D227" s="241">
        <f>COUNTIF($C$1:$C227,C227)</f>
        <v>2</v>
      </c>
      <c r="E227" s="241" t="str">
        <f t="shared" si="23"/>
        <v>NS SEC (% of people in employment)2</v>
      </c>
      <c r="F227" s="86" t="s">
        <v>623</v>
      </c>
      <c r="G227" s="242">
        <v>0.29154193548387092</v>
      </c>
      <c r="H227" s="245">
        <v>99.931259676158788</v>
      </c>
    </row>
    <row r="228" spans="1:8">
      <c r="A228" s="86" t="str">
        <v>rcd_jbnssec8_dv_103</v>
      </c>
      <c r="B228" s="239">
        <v>227</v>
      </c>
      <c r="C228" s="86" t="s">
        <v>620</v>
      </c>
      <c r="D228" s="241">
        <f>COUNTIF($C$1:$C228,C228)</f>
        <v>3</v>
      </c>
      <c r="E228" s="241" t="str">
        <f t="shared" si="23"/>
        <v>NS SEC (% of people in employment)3</v>
      </c>
      <c r="F228" s="86" t="s">
        <v>625</v>
      </c>
      <c r="G228" s="242">
        <v>0.13335161290322581</v>
      </c>
      <c r="H228" s="245">
        <v>100.55326608496509</v>
      </c>
    </row>
    <row r="229" spans="1:8">
      <c r="A229" s="86" t="str">
        <v>rcd_jbnssec8_dv_104</v>
      </c>
      <c r="B229" s="239">
        <v>228</v>
      </c>
      <c r="C229" s="86" t="s">
        <v>620</v>
      </c>
      <c r="D229" s="241">
        <f>COUNTIF($C$1:$C229,C229)</f>
        <v>4</v>
      </c>
      <c r="E229" s="241" t="str">
        <f t="shared" si="23"/>
        <v>NS SEC (% of people in employment)4</v>
      </c>
      <c r="F229" s="86" t="s">
        <v>627</v>
      </c>
      <c r="G229" s="242">
        <v>9.9225806451612913E-2</v>
      </c>
      <c r="H229" s="245">
        <v>96.601185036379306</v>
      </c>
    </row>
    <row r="230" spans="1:8">
      <c r="A230" s="86" t="str">
        <v>rcd_jbnssec8_dv_105</v>
      </c>
      <c r="B230" s="239">
        <v>229</v>
      </c>
      <c r="C230" s="86" t="s">
        <v>620</v>
      </c>
      <c r="D230" s="241">
        <f>COUNTIF($C$1:$C230,C230)</f>
        <v>5</v>
      </c>
      <c r="E230" s="241" t="str">
        <f t="shared" si="23"/>
        <v>NS SEC (% of people in employment)5</v>
      </c>
      <c r="F230" s="86" t="s">
        <v>629</v>
      </c>
      <c r="G230" s="242">
        <v>6.6409677419354857E-2</v>
      </c>
      <c r="H230" s="245">
        <v>100.49489045161017</v>
      </c>
    </row>
    <row r="231" spans="1:8">
      <c r="A231" s="86" t="str">
        <v>rcd_jbnssec8_dv_106</v>
      </c>
      <c r="B231" s="239">
        <v>230</v>
      </c>
      <c r="C231" s="86" t="s">
        <v>620</v>
      </c>
      <c r="D231" s="241">
        <f>COUNTIF($C$1:$C231,C231)</f>
        <v>6</v>
      </c>
      <c r="E231" s="241" t="str">
        <f t="shared" si="23"/>
        <v>NS SEC (% of people in employment)6</v>
      </c>
      <c r="F231" s="86" t="s">
        <v>631</v>
      </c>
      <c r="G231" s="242">
        <v>0.17892258064516128</v>
      </c>
      <c r="H231" s="245">
        <v>102.47114207317303</v>
      </c>
    </row>
    <row r="232" spans="1:8">
      <c r="A232" s="86" t="str">
        <v>rcd_jbnssec8_dv_107</v>
      </c>
      <c r="B232" s="239">
        <v>231</v>
      </c>
      <c r="C232" s="86" t="s">
        <v>620</v>
      </c>
      <c r="D232" s="241">
        <f>COUNTIF($C$1:$C232,C232)</f>
        <v>7</v>
      </c>
      <c r="E232" s="241" t="str">
        <f t="shared" si="23"/>
        <v>NS SEC (% of people in employment)7</v>
      </c>
      <c r="F232" s="86" t="s">
        <v>633</v>
      </c>
      <c r="G232" s="242">
        <v>9.8487096774193567E-2</v>
      </c>
      <c r="H232" s="245">
        <v>99.576464299930862</v>
      </c>
    </row>
    <row r="233" spans="1:8">
      <c r="A233" s="86" t="str">
        <v>CLASS1</v>
      </c>
      <c r="B233" s="239">
        <v>232</v>
      </c>
      <c r="C233" s="86" t="s">
        <v>635</v>
      </c>
      <c r="D233" s="241">
        <f>COUNTIF($C$1:$C233,C233)</f>
        <v>1</v>
      </c>
      <c r="E233" s="241" t="str">
        <f t="shared" si="23"/>
        <v>Social Grade1</v>
      </c>
      <c r="F233" s="86" t="s">
        <v>636</v>
      </c>
      <c r="G233" s="242">
        <v>4.8577419354838711E-2</v>
      </c>
      <c r="H233" s="245">
        <v>83.446448181705222</v>
      </c>
    </row>
    <row r="234" spans="1:8">
      <c r="A234" s="86" t="str">
        <v>CLASS2</v>
      </c>
      <c r="B234" s="239">
        <v>233</v>
      </c>
      <c r="C234" s="86" t="s">
        <v>635</v>
      </c>
      <c r="D234" s="241">
        <f>COUNTIF($C$1:$C234,C234)</f>
        <v>2</v>
      </c>
      <c r="E234" s="241" t="str">
        <f t="shared" si="23"/>
        <v>Social Grade2</v>
      </c>
      <c r="F234" s="86" t="s">
        <v>638</v>
      </c>
      <c r="G234" s="242">
        <v>0.24524838709677418</v>
      </c>
      <c r="H234" s="245">
        <v>96.814798643524853</v>
      </c>
    </row>
    <row r="235" spans="1:8">
      <c r="A235" s="86" t="str">
        <v>CLASS3</v>
      </c>
      <c r="B235" s="239">
        <v>234</v>
      </c>
      <c r="C235" s="86" t="s">
        <v>635</v>
      </c>
      <c r="D235" s="241">
        <f>COUNTIF($C$1:$C235,C235)</f>
        <v>3</v>
      </c>
      <c r="E235" s="241" t="str">
        <f t="shared" si="23"/>
        <v>Social Grade3</v>
      </c>
      <c r="F235" s="86" t="s">
        <v>640</v>
      </c>
      <c r="G235" s="242">
        <v>0.28231935483870962</v>
      </c>
      <c r="H235" s="245">
        <v>103.29068102260935</v>
      </c>
    </row>
    <row r="236" spans="1:8">
      <c r="A236" s="86" t="str">
        <v>CLASS4</v>
      </c>
      <c r="B236" s="239">
        <v>235</v>
      </c>
      <c r="C236" s="86" t="s">
        <v>635</v>
      </c>
      <c r="D236" s="241">
        <f>COUNTIF($C$1:$C236,C236)</f>
        <v>4</v>
      </c>
      <c r="E236" s="241" t="str">
        <f t="shared" si="23"/>
        <v>Social Grade4</v>
      </c>
      <c r="F236" s="86" t="s">
        <v>642</v>
      </c>
      <c r="G236" s="242">
        <v>0.20508064516129032</v>
      </c>
      <c r="H236" s="245">
        <v>100.22314227346855</v>
      </c>
    </row>
    <row r="237" spans="1:8">
      <c r="A237" s="86" t="str">
        <v>CLASS5</v>
      </c>
      <c r="B237" s="239">
        <v>236</v>
      </c>
      <c r="C237" s="86" t="s">
        <v>635</v>
      </c>
      <c r="D237" s="241">
        <f>COUNTIF($C$1:$C237,C237)</f>
        <v>5</v>
      </c>
      <c r="E237" s="241" t="str">
        <f t="shared" si="23"/>
        <v>Social Grade5</v>
      </c>
      <c r="F237" s="86" t="s">
        <v>644</v>
      </c>
      <c r="G237" s="242">
        <v>0.12805806451612906</v>
      </c>
      <c r="H237" s="245">
        <v>104.43479045222992</v>
      </c>
    </row>
    <row r="238" spans="1:8">
      <c r="A238" s="86" t="str">
        <v>CLASS6</v>
      </c>
      <c r="B238" s="239">
        <v>237</v>
      </c>
      <c r="C238" s="86" t="s">
        <v>635</v>
      </c>
      <c r="D238" s="241">
        <f>COUNTIF($C$1:$C238,C238)</f>
        <v>6</v>
      </c>
      <c r="E238" s="241" t="str">
        <f t="shared" si="23"/>
        <v>Social Grade6</v>
      </c>
      <c r="F238" s="86" t="s">
        <v>646</v>
      </c>
      <c r="G238" s="242">
        <v>9.062258064516128E-2</v>
      </c>
      <c r="H238" s="245">
        <v>103.35923741879098</v>
      </c>
    </row>
    <row r="239" spans="1:8">
      <c r="A239" s="86" t="str">
        <v>OCCD2</v>
      </c>
      <c r="B239" s="239">
        <v>238</v>
      </c>
      <c r="C239" s="86" t="s">
        <v>648</v>
      </c>
      <c r="D239" s="241">
        <f>COUNTIF($C$1:$C239,C239)</f>
        <v>1</v>
      </c>
      <c r="E239" s="241" t="str">
        <f t="shared" si="23"/>
        <v>Occupation1</v>
      </c>
      <c r="F239" s="86" t="s">
        <v>649</v>
      </c>
      <c r="G239" s="242">
        <v>6.4009677419354843E-2</v>
      </c>
      <c r="H239" s="245">
        <v>98.186048233457811</v>
      </c>
    </row>
    <row r="240" spans="1:8">
      <c r="A240" s="86" t="str">
        <v>OCCD6</v>
      </c>
      <c r="B240" s="239">
        <v>239</v>
      </c>
      <c r="C240" s="86" t="s">
        <v>648</v>
      </c>
      <c r="D240" s="241">
        <f>COUNTIF($C$1:$C240,C240)</f>
        <v>2</v>
      </c>
      <c r="E240" s="241" t="str">
        <f t="shared" si="23"/>
        <v>Occupation2</v>
      </c>
      <c r="F240" s="86" t="s">
        <v>651</v>
      </c>
      <c r="G240" s="242">
        <v>0.2206225806451613</v>
      </c>
      <c r="H240" s="245">
        <v>102.08100314471753</v>
      </c>
    </row>
    <row r="241" spans="1:8">
      <c r="A241" s="86" t="str">
        <v>OCCD3</v>
      </c>
      <c r="B241" s="239">
        <v>240</v>
      </c>
      <c r="C241" s="86" t="s">
        <v>648</v>
      </c>
      <c r="D241" s="241">
        <f>COUNTIF($C$1:$C241,C241)</f>
        <v>3</v>
      </c>
      <c r="E241" s="241" t="str">
        <f t="shared" si="23"/>
        <v>Occupation3</v>
      </c>
      <c r="F241" s="86" t="s">
        <v>653</v>
      </c>
      <c r="G241" s="242">
        <v>0.1450774193548387</v>
      </c>
      <c r="H241" s="245">
        <v>96.751045200112287</v>
      </c>
    </row>
    <row r="242" spans="1:8">
      <c r="A242" s="86" t="str">
        <v>OCCD5</v>
      </c>
      <c r="B242" s="239">
        <v>241</v>
      </c>
      <c r="C242" s="86" t="s">
        <v>648</v>
      </c>
      <c r="D242" s="241">
        <f>COUNTIF($C$1:$C242,C242)</f>
        <v>4</v>
      </c>
      <c r="E242" s="241" t="str">
        <f t="shared" si="23"/>
        <v>Occupation4</v>
      </c>
      <c r="F242" s="86" t="s">
        <v>655</v>
      </c>
      <c r="G242" s="242">
        <v>5.6967741935483873E-2</v>
      </c>
      <c r="H242" s="245">
        <v>103.275716168184</v>
      </c>
    </row>
    <row r="243" spans="1:8">
      <c r="A243" s="86" t="str">
        <v>OCCD8</v>
      </c>
      <c r="B243" s="239">
        <v>242</v>
      </c>
      <c r="C243" s="86" t="s">
        <v>648</v>
      </c>
      <c r="D243" s="241">
        <f>COUNTIF($C$1:$C243,C243)</f>
        <v>5</v>
      </c>
      <c r="E243" s="241" t="str">
        <f t="shared" si="23"/>
        <v>Occupation5</v>
      </c>
      <c r="F243" s="86" t="s">
        <v>657</v>
      </c>
      <c r="G243" s="242">
        <v>0.13771290322580645</v>
      </c>
      <c r="H243" s="245">
        <v>92.42180598328838</v>
      </c>
    </row>
    <row r="244" spans="1:8">
      <c r="A244" s="86" t="str">
        <v>OCCD9</v>
      </c>
      <c r="B244" s="239">
        <v>243</v>
      </c>
      <c r="C244" s="86" t="s">
        <v>648</v>
      </c>
      <c r="D244" s="241">
        <f>COUNTIF($C$1:$C244,C244)</f>
        <v>6</v>
      </c>
      <c r="E244" s="241" t="str">
        <f t="shared" si="23"/>
        <v>Occupation6</v>
      </c>
      <c r="F244" s="86" t="s">
        <v>659</v>
      </c>
      <c r="G244" s="242">
        <v>7.2806451612903222E-2</v>
      </c>
      <c r="H244" s="245">
        <v>96.793712049289709</v>
      </c>
    </row>
    <row r="245" spans="1:8">
      <c r="A245" s="86" t="str">
        <v>OCCD10</v>
      </c>
      <c r="B245" s="239">
        <v>244</v>
      </c>
      <c r="C245" s="86" t="s">
        <v>648</v>
      </c>
      <c r="D245" s="241">
        <f>COUNTIF($C$1:$C245,C245)</f>
        <v>7</v>
      </c>
      <c r="E245" s="241" t="str">
        <f t="shared" si="23"/>
        <v>Occupation7</v>
      </c>
      <c r="F245" s="86" t="s">
        <v>661</v>
      </c>
      <c r="G245" s="242">
        <v>8.7148387096774207E-2</v>
      </c>
      <c r="H245" s="245">
        <v>103.81204079759571</v>
      </c>
    </row>
    <row r="246" spans="1:8">
      <c r="A246" s="86" t="str">
        <v>OCCD11</v>
      </c>
      <c r="B246" s="239">
        <v>245</v>
      </c>
      <c r="C246" s="86" t="s">
        <v>648</v>
      </c>
      <c r="D246" s="241">
        <f>COUNTIF($C$1:$C246,C246)</f>
        <v>8</v>
      </c>
      <c r="E246" s="241" t="str">
        <f t="shared" si="23"/>
        <v>Occupation8</v>
      </c>
      <c r="F246" s="86" t="s">
        <v>663</v>
      </c>
      <c r="G246" s="242">
        <v>0.13388387096774193</v>
      </c>
      <c r="H246" s="245">
        <v>102.29772358788787</v>
      </c>
    </row>
    <row r="247" spans="1:8">
      <c r="A247" s="86" t="str">
        <v>OCCD12</v>
      </c>
      <c r="B247" s="239">
        <v>246</v>
      </c>
      <c r="C247" s="86" t="s">
        <v>648</v>
      </c>
      <c r="D247" s="241">
        <f>COUNTIF($C$1:$C247,C247)</f>
        <v>9</v>
      </c>
      <c r="E247" s="241" t="str">
        <f t="shared" si="23"/>
        <v>Occupation9</v>
      </c>
      <c r="F247" s="86" t="s">
        <v>665</v>
      </c>
      <c r="G247" s="242">
        <v>5.375806451612903E-2</v>
      </c>
      <c r="H247" s="245">
        <v>111.54090830575289</v>
      </c>
    </row>
    <row r="248" spans="1:8">
      <c r="A248" s="86" t="str">
        <v>OCCD13</v>
      </c>
      <c r="B248" s="239">
        <v>247</v>
      </c>
      <c r="C248" s="86" t="s">
        <v>648</v>
      </c>
      <c r="D248" s="241">
        <f>COUNTIF($C$1:$C248,C248)</f>
        <v>10</v>
      </c>
      <c r="E248" s="241" t="str">
        <f t="shared" si="23"/>
        <v>Occupation10</v>
      </c>
      <c r="F248" s="86" t="s">
        <v>667</v>
      </c>
      <c r="G248" s="242">
        <v>2.7783870967741941E-2</v>
      </c>
      <c r="H248" s="245">
        <v>107.11000785905304</v>
      </c>
    </row>
    <row r="249" spans="1:8">
      <c r="A249" s="86" t="str">
        <v>rcd_qfhigh_101</v>
      </c>
      <c r="B249" s="239">
        <v>248</v>
      </c>
      <c r="C249" s="86" t="s">
        <v>670</v>
      </c>
      <c r="D249" s="241">
        <f>COUNTIF($C$1:$C249,C249)</f>
        <v>1</v>
      </c>
      <c r="E249" s="241" t="str">
        <f t="shared" si="23"/>
        <v>Highest Level of Qualifications (Adults)1</v>
      </c>
      <c r="F249" s="86" t="s">
        <v>671</v>
      </c>
      <c r="G249" s="242">
        <v>0.2317225806451613</v>
      </c>
      <c r="H249" s="245">
        <v>99.753978173388532</v>
      </c>
    </row>
    <row r="250" spans="1:8">
      <c r="A250" s="86" t="str">
        <v>rcd_qfhigh_102</v>
      </c>
      <c r="B250" s="239">
        <v>249</v>
      </c>
      <c r="C250" s="86" t="s">
        <v>670</v>
      </c>
      <c r="D250" s="241">
        <f>COUNTIF($C$1:$C250,C250)</f>
        <v>2</v>
      </c>
      <c r="E250" s="241" t="str">
        <f t="shared" si="23"/>
        <v>Highest Level of Qualifications (Adults)2</v>
      </c>
      <c r="F250" s="86" t="s">
        <v>673</v>
      </c>
      <c r="G250" s="242">
        <v>9.8516129032258065E-2</v>
      </c>
      <c r="H250" s="245">
        <v>98.549057131833479</v>
      </c>
    </row>
    <row r="251" spans="1:8">
      <c r="A251" s="86" t="str">
        <v>rcd_qfhigh_103</v>
      </c>
      <c r="B251" s="239">
        <v>250</v>
      </c>
      <c r="C251" s="86" t="s">
        <v>670</v>
      </c>
      <c r="D251" s="241">
        <f>COUNTIF($C$1:$C251,C251)</f>
        <v>3</v>
      </c>
      <c r="E251" s="241" t="str">
        <f t="shared" si="23"/>
        <v>Highest Level of Qualifications (Adults)3</v>
      </c>
      <c r="F251" s="86" t="s">
        <v>675</v>
      </c>
      <c r="G251" s="242">
        <v>9.0325806451612894E-2</v>
      </c>
      <c r="H251" s="245">
        <v>102.28595429073249</v>
      </c>
    </row>
    <row r="252" spans="1:8">
      <c r="A252" s="86" t="str">
        <v>rcd_qfhigh_104</v>
      </c>
      <c r="B252" s="239">
        <v>251</v>
      </c>
      <c r="C252" s="86" t="s">
        <v>670</v>
      </c>
      <c r="D252" s="241">
        <f>COUNTIF($C$1:$C252,C252)</f>
        <v>4</v>
      </c>
      <c r="E252" s="241" t="str">
        <f t="shared" si="23"/>
        <v>Highest Level of Qualifications (Adults)4</v>
      </c>
      <c r="F252" s="86" t="s">
        <v>677</v>
      </c>
      <c r="G252" s="242">
        <v>0.3696741935483871</v>
      </c>
      <c r="H252" s="245">
        <v>100.0249723583849</v>
      </c>
    </row>
    <row r="253" spans="1:8">
      <c r="A253" s="86" t="str">
        <v>rcd_qfhigh_105</v>
      </c>
      <c r="B253" s="239">
        <v>252</v>
      </c>
      <c r="C253" s="86" t="s">
        <v>670</v>
      </c>
      <c r="D253" s="241">
        <f>COUNTIF($C$1:$C253,C253)</f>
        <v>5</v>
      </c>
      <c r="E253" s="241" t="str">
        <f t="shared" si="23"/>
        <v>Highest Level of Qualifications (Adults)5</v>
      </c>
      <c r="F253" s="86" t="s">
        <v>679</v>
      </c>
      <c r="G253" s="242">
        <v>0.20996129032258062</v>
      </c>
      <c r="H253" s="245">
        <v>100.02327593149927</v>
      </c>
    </row>
    <row r="254" spans="1:8">
      <c r="A254" s="86" t="str">
        <v>Num_reading</v>
      </c>
      <c r="B254" s="239">
        <v>253</v>
      </c>
      <c r="C254" s="86" t="s">
        <v>681</v>
      </c>
      <c r="D254" s="241">
        <f>COUNTIF($C$1:$C254,C254)</f>
        <v>1</v>
      </c>
      <c r="E254" s="241" t="str">
        <f t="shared" si="23"/>
        <v>England: Pupils at the end of KS11</v>
      </c>
      <c r="F254" s="86" t="s">
        <v>682</v>
      </c>
      <c r="G254" s="242">
        <v>0.90931935483870974</v>
      </c>
      <c r="H254" s="245">
        <v>99.615279060305411</v>
      </c>
    </row>
    <row r="255" spans="1:8">
      <c r="A255" s="86" t="str">
        <v>Num_writing</v>
      </c>
      <c r="B255" s="239">
        <v>254</v>
      </c>
      <c r="C255" s="86" t="s">
        <v>681</v>
      </c>
      <c r="D255" s="241">
        <f>COUNTIF($C$1:$C255,C255)</f>
        <v>2</v>
      </c>
      <c r="E255" s="241" t="str">
        <f t="shared" si="23"/>
        <v>England: Pupils at the end of KS12</v>
      </c>
      <c r="F255" s="86" t="s">
        <v>684</v>
      </c>
      <c r="G255" s="242">
        <v>0.87138387096774195</v>
      </c>
      <c r="H255" s="245">
        <v>99.529713602652052</v>
      </c>
    </row>
    <row r="256" spans="1:8">
      <c r="A256" s="86" t="str">
        <v>Num_maths</v>
      </c>
      <c r="B256" s="239">
        <v>255</v>
      </c>
      <c r="C256" s="86" t="s">
        <v>681</v>
      </c>
      <c r="D256" s="241">
        <f>COUNTIF($C$1:$C256,C256)</f>
        <v>3</v>
      </c>
      <c r="E256" s="241" t="str">
        <f t="shared" si="23"/>
        <v>England: Pupils at the end of KS13</v>
      </c>
      <c r="F256" s="86" t="s">
        <v>686</v>
      </c>
      <c r="G256" s="242">
        <v>0.93459032258064534</v>
      </c>
      <c r="H256" s="245">
        <v>99.676071869433812</v>
      </c>
    </row>
    <row r="257" spans="1:8">
      <c r="A257" s="86" t="str">
        <v>Num_science</v>
      </c>
      <c r="B257" s="239">
        <v>256</v>
      </c>
      <c r="C257" s="86" t="s">
        <v>681</v>
      </c>
      <c r="D257" s="241">
        <f>COUNTIF($C$1:$C257,C257)</f>
        <v>4</v>
      </c>
      <c r="E257" s="241" t="str">
        <f t="shared" si="23"/>
        <v>England: Pupils at the end of KS14</v>
      </c>
      <c r="F257" s="86" t="s">
        <v>688</v>
      </c>
      <c r="G257" s="242">
        <v>0.91955483870967747</v>
      </c>
      <c r="H257" s="245">
        <v>99.411763044251373</v>
      </c>
    </row>
    <row r="258" spans="1:8">
      <c r="A258" s="86" t="str">
        <v>Num_All_Reading</v>
      </c>
      <c r="B258" s="239">
        <v>257</v>
      </c>
      <c r="C258" s="86" t="s">
        <v>690</v>
      </c>
      <c r="D258" s="241">
        <f>COUNTIF($C$1:$C258,C258)</f>
        <v>1</v>
      </c>
      <c r="E258" s="241" t="str">
        <f t="shared" si="23"/>
        <v>England: Pupils at the end of KS21</v>
      </c>
      <c r="F258" s="86" t="s">
        <v>682</v>
      </c>
      <c r="G258" s="242">
        <v>0.90026129032258073</v>
      </c>
      <c r="H258" s="245">
        <v>99.636905371674246</v>
      </c>
    </row>
    <row r="259" spans="1:8">
      <c r="A259" s="86" t="str">
        <v>Num_All_Writing</v>
      </c>
      <c r="B259" s="239">
        <v>258</v>
      </c>
      <c r="C259" s="86" t="s">
        <v>690</v>
      </c>
      <c r="D259" s="241">
        <f>COUNTIF($C$1:$C259,C259)</f>
        <v>2</v>
      </c>
      <c r="E259" s="241" t="str">
        <f t="shared" ref="E259:E322" si="24">C259&amp;D259</f>
        <v>England: Pupils at the end of KS22</v>
      </c>
      <c r="F259" s="86" t="s">
        <v>684</v>
      </c>
      <c r="G259" s="242">
        <v>0.86039999999999994</v>
      </c>
      <c r="H259" s="245">
        <v>99.680067372595943</v>
      </c>
    </row>
    <row r="260" spans="1:8">
      <c r="A260" s="86" t="str">
        <v>Num_All_maths</v>
      </c>
      <c r="B260" s="239">
        <v>259</v>
      </c>
      <c r="C260" s="86" t="s">
        <v>690</v>
      </c>
      <c r="D260" s="241">
        <f>COUNTIF($C$1:$C260,C260)</f>
        <v>3</v>
      </c>
      <c r="E260" s="241" t="str">
        <f t="shared" si="24"/>
        <v>England: Pupils at the end of KS23</v>
      </c>
      <c r="F260" s="86" t="s">
        <v>686</v>
      </c>
      <c r="G260" s="242">
        <v>0.8679129032258065</v>
      </c>
      <c r="H260" s="245">
        <v>99.737428221267692</v>
      </c>
    </row>
    <row r="261" spans="1:8">
      <c r="A261" s="86" t="str">
        <v>Num_All_RWM</v>
      </c>
      <c r="B261" s="239">
        <v>260</v>
      </c>
      <c r="C261" s="86" t="s">
        <v>690</v>
      </c>
      <c r="D261" s="241">
        <f>COUNTIF($C$1:$C261,C261)</f>
        <v>4</v>
      </c>
      <c r="E261" s="241" t="str">
        <f t="shared" si="24"/>
        <v>England: Pupils at the end of KS24</v>
      </c>
      <c r="F261" s="86" t="s">
        <v>694</v>
      </c>
      <c r="G261" s="242">
        <v>0.78819677419354828</v>
      </c>
      <c r="H261" s="245">
        <v>99.586708009460381</v>
      </c>
    </row>
    <row r="262" spans="1:8">
      <c r="A262" s="86" t="str">
        <v>LEVEL2_all</v>
      </c>
      <c r="B262" s="239">
        <v>261</v>
      </c>
      <c r="C262" s="86" t="s">
        <v>696</v>
      </c>
      <c r="D262" s="241">
        <f>COUNTIF($C$1:$C262,C262)</f>
        <v>1</v>
      </c>
      <c r="E262" s="241" t="str">
        <f t="shared" si="24"/>
        <v>England: Pupils at the end of KS41</v>
      </c>
      <c r="F262" s="86" t="s">
        <v>697</v>
      </c>
      <c r="G262" s="242">
        <v>0.6599677419354838</v>
      </c>
      <c r="H262" s="245">
        <v>99.051754094871256</v>
      </c>
    </row>
    <row r="263" spans="1:8">
      <c r="A263" s="86" t="str">
        <v>LEVEL2_EM_all</v>
      </c>
      <c r="B263" s="239">
        <v>262</v>
      </c>
      <c r="C263" s="86" t="s">
        <v>696</v>
      </c>
      <c r="D263" s="241">
        <f>COUNTIF($C$1:$C263,C263)</f>
        <v>2</v>
      </c>
      <c r="E263" s="241" t="str">
        <f t="shared" si="24"/>
        <v>England: Pupils at the end of KS42</v>
      </c>
      <c r="F263" s="86" t="s">
        <v>699</v>
      </c>
      <c r="G263" s="242">
        <v>0.57405806451612895</v>
      </c>
      <c r="H263" s="245">
        <v>98.822275583461533</v>
      </c>
    </row>
    <row r="264" spans="1:8">
      <c r="A264" s="86" t="str">
        <v>NS4T5PAL5P</v>
      </c>
      <c r="B264" s="239">
        <v>263</v>
      </c>
      <c r="C264" s="86" t="s">
        <v>701</v>
      </c>
      <c r="D264" s="241">
        <f>COUNTIF($C$1:$C264,C264)</f>
        <v>1</v>
      </c>
      <c r="E264" s="241" t="str">
        <f t="shared" si="24"/>
        <v>Scotland: Pupils in the S4 cohort1</v>
      </c>
      <c r="F264" s="86" t="s">
        <v>702</v>
      </c>
      <c r="G264" s="242">
        <v>0.42336451612903231</v>
      </c>
      <c r="H264" s="245">
        <v>95.794913632315073</v>
      </c>
    </row>
    <row r="265" spans="1:8">
      <c r="A265" s="86" t="str">
        <v>NS5T3PAL6P</v>
      </c>
      <c r="B265" s="239">
        <v>264</v>
      </c>
      <c r="C265" s="86" t="s">
        <v>704</v>
      </c>
      <c r="D265" s="241">
        <f>COUNTIF($C$1:$C265,C265)</f>
        <v>1</v>
      </c>
      <c r="E265" s="241" t="str">
        <f t="shared" si="24"/>
        <v>Scotland: Pupils in the S5 cohort1</v>
      </c>
      <c r="F265" s="86" t="s">
        <v>705</v>
      </c>
      <c r="G265" s="242">
        <v>0.35321290322580651</v>
      </c>
      <c r="H265" s="245">
        <v>95.085576830742895</v>
      </c>
    </row>
    <row r="266" spans="1:8">
      <c r="A266" s="86" t="str">
        <v>NS5T5PAL6P</v>
      </c>
      <c r="B266" s="239">
        <v>265</v>
      </c>
      <c r="C266" s="86" t="s">
        <v>704</v>
      </c>
      <c r="D266" s="241">
        <f>COUNTIF($C$1:$C266,C266)</f>
        <v>2</v>
      </c>
      <c r="E266" s="241" t="str">
        <f t="shared" si="24"/>
        <v>Scotland: Pupils in the S5 cohort2</v>
      </c>
      <c r="F266" s="86" t="s">
        <v>707</v>
      </c>
      <c r="G266" s="242">
        <v>0.16735161290322578</v>
      </c>
      <c r="H266" s="245">
        <v>91.746885688597445</v>
      </c>
    </row>
    <row r="267" spans="1:8">
      <c r="A267" s="86" t="str">
        <v>rcd_worktrav_101</v>
      </c>
      <c r="B267" s="239">
        <v>266</v>
      </c>
      <c r="C267" s="86" t="s">
        <v>710</v>
      </c>
      <c r="D267" s="241">
        <f>COUNTIF($C$1:$C267,C267)</f>
        <v>1</v>
      </c>
      <c r="E267" s="241" t="str">
        <f t="shared" si="24"/>
        <v>Travel To Work (% of Workers)1</v>
      </c>
      <c r="F267" s="86" t="s">
        <v>711</v>
      </c>
      <c r="G267" s="242">
        <v>7.8667741935483856E-2</v>
      </c>
      <c r="H267" s="245">
        <v>118.43622264239532</v>
      </c>
    </row>
    <row r="268" spans="1:8">
      <c r="A268" s="86" t="str">
        <v>rcd_worktrav_102</v>
      </c>
      <c r="B268" s="239">
        <v>267</v>
      </c>
      <c r="C268" s="86" t="s">
        <v>710</v>
      </c>
      <c r="D268" s="241">
        <f>COUNTIF($C$1:$C268,C268)</f>
        <v>2</v>
      </c>
      <c r="E268" s="241" t="str">
        <f t="shared" si="24"/>
        <v>Travel To Work (% of Workers)2</v>
      </c>
      <c r="F268" s="86" t="s">
        <v>713</v>
      </c>
      <c r="G268" s="242">
        <v>0.64305161290322577</v>
      </c>
      <c r="H268" s="245">
        <v>96.323180166344827</v>
      </c>
    </row>
    <row r="269" spans="1:8">
      <c r="A269" s="86" t="str">
        <v>rcd_worktrav_103</v>
      </c>
      <c r="B269" s="239">
        <v>268</v>
      </c>
      <c r="C269" s="86" t="s">
        <v>710</v>
      </c>
      <c r="D269" s="241">
        <f>COUNTIF($C$1:$C269,C269)</f>
        <v>3</v>
      </c>
      <c r="E269" s="241" t="str">
        <f t="shared" si="24"/>
        <v>Travel To Work (% of Workers)3</v>
      </c>
      <c r="F269" s="86" t="s">
        <v>715</v>
      </c>
      <c r="G269" s="242">
        <v>6.4506451612903221E-2</v>
      </c>
      <c r="H269" s="245">
        <v>109.9417710513089</v>
      </c>
    </row>
    <row r="270" spans="1:8">
      <c r="A270" s="86" t="str">
        <v>rcd_worktrav_104</v>
      </c>
      <c r="B270" s="239">
        <v>269</v>
      </c>
      <c r="C270" s="86" t="s">
        <v>710</v>
      </c>
      <c r="D270" s="241">
        <f>COUNTIF($C$1:$C270,C270)</f>
        <v>4</v>
      </c>
      <c r="E270" s="241" t="str">
        <f t="shared" si="24"/>
        <v>Travel To Work (% of Workers)4</v>
      </c>
      <c r="F270" s="86" t="s">
        <v>717</v>
      </c>
      <c r="G270" s="242">
        <v>3.4887096774193556E-2</v>
      </c>
      <c r="H270" s="245">
        <v>102.8827786571013</v>
      </c>
    </row>
    <row r="271" spans="1:8">
      <c r="A271" s="86" t="str">
        <v>rcd_worktrav_105</v>
      </c>
      <c r="B271" s="239">
        <v>270</v>
      </c>
      <c r="C271" s="86" t="s">
        <v>710</v>
      </c>
      <c r="D271" s="241">
        <f>COUNTIF($C$1:$C271,C271)</f>
        <v>5</v>
      </c>
      <c r="E271" s="241" t="str">
        <f t="shared" si="24"/>
        <v>Travel To Work (% of Workers)5</v>
      </c>
      <c r="F271" s="86" t="s">
        <v>719</v>
      </c>
      <c r="G271" s="242">
        <v>0.1313387096774194</v>
      </c>
      <c r="H271" s="245">
        <v>109.75409202586587</v>
      </c>
    </row>
    <row r="272" spans="1:8">
      <c r="A272" s="86" t="str">
        <v>rcd_worktrav_106</v>
      </c>
      <c r="B272" s="239">
        <v>271</v>
      </c>
      <c r="C272" s="86" t="s">
        <v>710</v>
      </c>
      <c r="D272" s="241">
        <f>COUNTIF($C$1:$C272,C272)</f>
        <v>6</v>
      </c>
      <c r="E272" s="241" t="str">
        <f t="shared" si="24"/>
        <v>Travel To Work (% of Workers)6</v>
      </c>
      <c r="F272" s="86" t="s">
        <v>721</v>
      </c>
      <c r="G272" s="242">
        <v>1.0041935483870968E-2</v>
      </c>
      <c r="H272" s="245">
        <v>101.57429872459633</v>
      </c>
    </row>
    <row r="273" spans="1:8">
      <c r="A273" s="86" t="str">
        <v>rcd_worktrav_107</v>
      </c>
      <c r="B273" s="239">
        <v>272</v>
      </c>
      <c r="C273" s="86" t="s">
        <v>710</v>
      </c>
      <c r="D273" s="241">
        <f>COUNTIF($C$1:$C273,C273)</f>
        <v>7</v>
      </c>
      <c r="E273" s="241" t="str">
        <f t="shared" si="24"/>
        <v>Travel To Work (% of Workers)7</v>
      </c>
      <c r="F273" s="86" t="s">
        <v>723</v>
      </c>
      <c r="G273" s="242">
        <v>3.7564516129032256E-2</v>
      </c>
      <c r="H273" s="245">
        <v>85.939932230481972</v>
      </c>
    </row>
    <row r="274" spans="1:8">
      <c r="A274" s="86" t="str">
        <v>car0</v>
      </c>
      <c r="B274" s="239">
        <v>273</v>
      </c>
      <c r="C274" s="86" t="s">
        <v>725</v>
      </c>
      <c r="D274" s="241">
        <f>COUNTIF($C$1:$C274,C274)</f>
        <v>1</v>
      </c>
      <c r="E274" s="241" t="str">
        <f t="shared" si="24"/>
        <v>Car Ownership1</v>
      </c>
      <c r="F274" s="86" t="s">
        <v>726</v>
      </c>
      <c r="G274" s="242">
        <v>0.21481612903225808</v>
      </c>
      <c r="H274" s="245">
        <v>121.07759163517149</v>
      </c>
    </row>
    <row r="275" spans="1:8">
      <c r="A275" s="86" t="str">
        <v>car1</v>
      </c>
      <c r="B275" s="239">
        <v>274</v>
      </c>
      <c r="C275" s="86" t="s">
        <v>725</v>
      </c>
      <c r="D275" s="241">
        <f>COUNTIF($C$1:$C275,C275)</f>
        <v>2</v>
      </c>
      <c r="E275" s="241" t="str">
        <f t="shared" si="24"/>
        <v>Car Ownership2</v>
      </c>
      <c r="F275" s="86" t="s">
        <v>728</v>
      </c>
      <c r="G275" s="242">
        <v>0.41308064516129045</v>
      </c>
      <c r="H275" s="245">
        <v>104.21072635909734</v>
      </c>
    </row>
    <row r="276" spans="1:8">
      <c r="A276" s="86" t="str">
        <v>car2</v>
      </c>
      <c r="B276" s="239">
        <v>275</v>
      </c>
      <c r="C276" s="86" t="s">
        <v>725</v>
      </c>
      <c r="D276" s="241">
        <f>COUNTIF($C$1:$C276,C276)</f>
        <v>3</v>
      </c>
      <c r="E276" s="241" t="str">
        <f t="shared" si="24"/>
        <v>Car Ownership3</v>
      </c>
      <c r="F276" s="86" t="s">
        <v>730</v>
      </c>
      <c r="G276" s="242">
        <v>0.29520967741935483</v>
      </c>
      <c r="H276" s="245">
        <v>89.726931665527047</v>
      </c>
    </row>
    <row r="277" spans="1:8">
      <c r="A277" s="86" t="str">
        <v>car3p</v>
      </c>
      <c r="B277" s="239">
        <v>276</v>
      </c>
      <c r="C277" s="86" t="s">
        <v>725</v>
      </c>
      <c r="D277" s="241">
        <f>COUNTIF($C$1:$C277,C277)</f>
        <v>4</v>
      </c>
      <c r="E277" s="241" t="str">
        <f t="shared" si="24"/>
        <v>Car Ownership4</v>
      </c>
      <c r="F277" s="86" t="s">
        <v>732</v>
      </c>
      <c r="G277" s="242">
        <v>7.6861290322580642E-2</v>
      </c>
      <c r="H277" s="245">
        <v>79.133453480187228</v>
      </c>
    </row>
    <row r="278" spans="1:8">
      <c r="A278" s="86" t="str">
        <v>car1recent</v>
      </c>
      <c r="B278" s="239">
        <v>277</v>
      </c>
      <c r="C278" s="86" t="s">
        <v>725</v>
      </c>
      <c r="D278" s="241">
        <f>COUNTIF($C$1:$C278,C278)</f>
        <v>5</v>
      </c>
      <c r="E278" s="241" t="str">
        <f t="shared" si="24"/>
        <v>Car Ownership5</v>
      </c>
      <c r="F278" s="86" t="s">
        <v>734</v>
      </c>
      <c r="G278" s="242">
        <v>0.12677741935483872</v>
      </c>
      <c r="H278" s="245">
        <v>92.834854586001853</v>
      </c>
    </row>
    <row r="279" spans="1:8">
      <c r="A279" s="86" t="str">
        <v>car1co</v>
      </c>
      <c r="B279" s="239">
        <v>278</v>
      </c>
      <c r="C279" s="86" t="s">
        <v>736</v>
      </c>
      <c r="D279" s="241">
        <f>COUNTIF($C$1:$C279,C279)</f>
        <v>1</v>
      </c>
      <c r="E279" s="241" t="str">
        <f t="shared" si="24"/>
        <v>Main Car (% of car owners)1</v>
      </c>
      <c r="F279" s="86" t="s">
        <v>737</v>
      </c>
      <c r="G279" s="242">
        <v>1.5790322580645166E-2</v>
      </c>
      <c r="H279" s="245">
        <v>98.432934713695957</v>
      </c>
    </row>
    <row r="280" spans="1:8">
      <c r="A280" s="86" t="str">
        <v>car1priv</v>
      </c>
      <c r="B280" s="239">
        <v>279</v>
      </c>
      <c r="C280" s="86" t="s">
        <v>736</v>
      </c>
      <c r="D280" s="241">
        <f>COUNTIF($C$1:$C280,C280)</f>
        <v>2</v>
      </c>
      <c r="E280" s="241" t="str">
        <f t="shared" si="24"/>
        <v>Main Car (% of car owners)2</v>
      </c>
      <c r="F280" s="86" t="s">
        <v>739</v>
      </c>
      <c r="G280" s="242">
        <v>0.98420967741935494</v>
      </c>
      <c r="H280" s="245">
        <v>100.0255482388921</v>
      </c>
    </row>
    <row r="281" spans="1:8">
      <c r="A281" s="86" t="str">
        <v>carsaloon</v>
      </c>
      <c r="B281" s="239">
        <v>280</v>
      </c>
      <c r="C281" s="86" t="s">
        <v>736</v>
      </c>
      <c r="D281" s="241">
        <f>COUNTIF($C$1:$C281,C281)</f>
        <v>3</v>
      </c>
      <c r="E281" s="241" t="str">
        <f t="shared" si="24"/>
        <v>Main Car (% of car owners)3</v>
      </c>
      <c r="F281" s="86" t="s">
        <v>741</v>
      </c>
      <c r="G281" s="242">
        <v>0.18456129032258065</v>
      </c>
      <c r="H281" s="245">
        <v>103.01761158824306</v>
      </c>
    </row>
    <row r="282" spans="1:8">
      <c r="A282" s="86" t="str">
        <v>carhatchback</v>
      </c>
      <c r="B282" s="239">
        <v>281</v>
      </c>
      <c r="C282" s="86" t="s">
        <v>736</v>
      </c>
      <c r="D282" s="241">
        <f>COUNTIF($C$1:$C282,C282)</f>
        <v>4</v>
      </c>
      <c r="E282" s="241" t="str">
        <f t="shared" si="24"/>
        <v>Main Car (% of car owners)4</v>
      </c>
      <c r="F282" s="86" t="s">
        <v>743</v>
      </c>
      <c r="G282" s="242">
        <v>0.5056516129032258</v>
      </c>
      <c r="H282" s="245">
        <v>100.99142600990527</v>
      </c>
    </row>
    <row r="283" spans="1:8">
      <c r="A283" s="86" t="str">
        <v>carestate</v>
      </c>
      <c r="B283" s="239">
        <v>282</v>
      </c>
      <c r="C283" s="86" t="s">
        <v>736</v>
      </c>
      <c r="D283" s="241">
        <f>COUNTIF($C$1:$C283,C283)</f>
        <v>5</v>
      </c>
      <c r="E283" s="241" t="str">
        <f t="shared" si="24"/>
        <v>Main Car (% of car owners)5</v>
      </c>
      <c r="F283" s="86" t="s">
        <v>745</v>
      </c>
      <c r="G283" s="242">
        <v>6.6587096774193555E-2</v>
      </c>
      <c r="H283" s="245">
        <v>93.744046796095404</v>
      </c>
    </row>
    <row r="284" spans="1:8">
      <c r="A284" s="86" t="str">
        <v>carlux</v>
      </c>
      <c r="B284" s="239">
        <v>283</v>
      </c>
      <c r="C284" s="86" t="s">
        <v>736</v>
      </c>
      <c r="D284" s="241">
        <f>COUNTIF($C$1:$C284,C284)</f>
        <v>6</v>
      </c>
      <c r="E284" s="241" t="str">
        <f t="shared" si="24"/>
        <v>Main Car (% of car owners)6</v>
      </c>
      <c r="F284" s="86" t="s">
        <v>747</v>
      </c>
      <c r="G284" s="242">
        <v>8.2932258064516123E-2</v>
      </c>
      <c r="H284" s="245">
        <v>105.91594176378638</v>
      </c>
    </row>
    <row r="285" spans="1:8">
      <c r="A285" s="86" t="str">
        <v>carother</v>
      </c>
      <c r="B285" s="239">
        <v>284</v>
      </c>
      <c r="C285" s="86" t="s">
        <v>736</v>
      </c>
      <c r="D285" s="241">
        <f>COUNTIF($C$1:$C285,C285)</f>
        <v>7</v>
      </c>
      <c r="E285" s="241" t="str">
        <f t="shared" si="24"/>
        <v>Main Car (% of car owners)7</v>
      </c>
      <c r="F285" s="86" t="s">
        <v>749</v>
      </c>
      <c r="G285" s="242">
        <v>0.16001290322580644</v>
      </c>
      <c r="H285" s="245">
        <v>93.711727064053164</v>
      </c>
    </row>
    <row r="286" spans="1:8">
      <c r="A286" s="86" t="str">
        <v>car1btnew</v>
      </c>
      <c r="B286" s="239">
        <v>285</v>
      </c>
      <c r="C286" s="86" t="s">
        <v>736</v>
      </c>
      <c r="D286" s="241">
        <f>COUNTIF($C$1:$C286,C286)</f>
        <v>8</v>
      </c>
      <c r="E286" s="241" t="str">
        <f t="shared" si="24"/>
        <v>Main Car (% of car owners)8</v>
      </c>
      <c r="F286" s="86" t="s">
        <v>751</v>
      </c>
      <c r="G286" s="242">
        <v>0.37043548387096781</v>
      </c>
      <c r="H286" s="245">
        <v>98.380130764453511</v>
      </c>
    </row>
    <row r="287" spans="1:8">
      <c r="A287" s="86" t="str">
        <v>car1btused</v>
      </c>
      <c r="B287" s="239">
        <v>286</v>
      </c>
      <c r="C287" s="86" t="s">
        <v>736</v>
      </c>
      <c r="D287" s="241">
        <f>COUNTIF($C$1:$C287,C287)</f>
        <v>9</v>
      </c>
      <c r="E287" s="241" t="str">
        <f t="shared" si="24"/>
        <v>Main Car (% of car owners)9</v>
      </c>
      <c r="F287" s="86" t="s">
        <v>753</v>
      </c>
      <c r="G287" s="242">
        <v>0.6295645161290323</v>
      </c>
      <c r="H287" s="245">
        <v>100.97830205208645</v>
      </c>
    </row>
    <row r="288" spans="1:8">
      <c r="A288" s="86" t="str">
        <v>rcd_hhdyrinc_101</v>
      </c>
      <c r="B288" s="239">
        <v>287</v>
      </c>
      <c r="C288" s="86" t="s">
        <v>755</v>
      </c>
      <c r="D288" s="241">
        <f>COUNTIF($C$1:$C288,C288)</f>
        <v>1</v>
      </c>
      <c r="E288" s="241" t="str">
        <f t="shared" si="24"/>
        <v>Household Annual Income1</v>
      </c>
      <c r="F288" s="86" t="s">
        <v>756</v>
      </c>
      <c r="G288" s="242">
        <v>0.1712516129032258</v>
      </c>
      <c r="H288" s="245">
        <v>106.22361162655372</v>
      </c>
    </row>
    <row r="289" spans="1:8">
      <c r="A289" s="86" t="str">
        <v>rcd_hhdyrinc_102</v>
      </c>
      <c r="B289" s="239">
        <v>288</v>
      </c>
      <c r="C289" s="86" t="s">
        <v>755</v>
      </c>
      <c r="D289" s="241">
        <f>COUNTIF($C$1:$C289,C289)</f>
        <v>2</v>
      </c>
      <c r="E289" s="241" t="str">
        <f t="shared" si="24"/>
        <v>Household Annual Income2</v>
      </c>
      <c r="F289" s="86" t="s">
        <v>757</v>
      </c>
      <c r="G289" s="242">
        <v>0.31510967741935481</v>
      </c>
      <c r="H289" s="245">
        <v>101.28583961425713</v>
      </c>
    </row>
    <row r="290" spans="1:8">
      <c r="A290" s="86" t="str">
        <v>rcd_hhdyrinc_103</v>
      </c>
      <c r="B290" s="239">
        <v>289</v>
      </c>
      <c r="C290" s="86" t="s">
        <v>755</v>
      </c>
      <c r="D290" s="241">
        <f>COUNTIF($C$1:$C290,C290)</f>
        <v>3</v>
      </c>
      <c r="E290" s="241" t="str">
        <f t="shared" si="24"/>
        <v>Household Annual Income3</v>
      </c>
      <c r="F290" s="86" t="s">
        <v>758</v>
      </c>
      <c r="G290" s="242">
        <v>0.21007419354838711</v>
      </c>
      <c r="H290" s="245">
        <v>98.580862981770252</v>
      </c>
    </row>
    <row r="291" spans="1:8">
      <c r="A291" s="86" t="str">
        <v>rcd_hhdyrinc_104</v>
      </c>
      <c r="B291" s="239">
        <v>290</v>
      </c>
      <c r="C291" s="86" t="s">
        <v>755</v>
      </c>
      <c r="D291" s="241">
        <f>COUNTIF($C$1:$C291,C291)</f>
        <v>4</v>
      </c>
      <c r="E291" s="241" t="str">
        <f t="shared" si="24"/>
        <v>Household Annual Income4</v>
      </c>
      <c r="F291" s="86" t="s">
        <v>759</v>
      </c>
      <c r="G291" s="242">
        <v>0.14090967741935484</v>
      </c>
      <c r="H291" s="245">
        <v>99.142851351097605</v>
      </c>
    </row>
    <row r="292" spans="1:8">
      <c r="A292" s="86" t="str">
        <v>rcd_hhdyrinc_105</v>
      </c>
      <c r="B292" s="239">
        <v>291</v>
      </c>
      <c r="C292" s="86" t="s">
        <v>755</v>
      </c>
      <c r="D292" s="241">
        <f>COUNTIF($C$1:$C292,C292)</f>
        <v>5</v>
      </c>
      <c r="E292" s="241" t="str">
        <f t="shared" si="24"/>
        <v>Household Annual Income5</v>
      </c>
      <c r="F292" s="86" t="s">
        <v>760</v>
      </c>
      <c r="G292" s="242">
        <v>7.4367741935483872E-2</v>
      </c>
      <c r="H292" s="245">
        <v>98.332521076531506</v>
      </c>
    </row>
    <row r="293" spans="1:8">
      <c r="A293" s="86" t="str">
        <v>rcd_hhdyrinc_106</v>
      </c>
      <c r="B293" s="239">
        <v>292</v>
      </c>
      <c r="C293" s="86" t="s">
        <v>755</v>
      </c>
      <c r="D293" s="241">
        <f>COUNTIF($C$1:$C293,C293)</f>
        <v>6</v>
      </c>
      <c r="E293" s="241" t="str">
        <f t="shared" si="24"/>
        <v>Household Annual Income6</v>
      </c>
      <c r="F293" s="86" t="s">
        <v>761</v>
      </c>
      <c r="G293" s="242">
        <v>8.8364516129032261E-2</v>
      </c>
      <c r="H293" s="245">
        <v>91.323591654483664</v>
      </c>
    </row>
    <row r="294" spans="1:8">
      <c r="A294" s="86" t="str">
        <v>incmean</v>
      </c>
      <c r="B294" s="239">
        <v>293</v>
      </c>
      <c r="C294" s="86" t="s">
        <v>755</v>
      </c>
      <c r="D294" s="241">
        <f>COUNTIF($C$1:$C294,C294)</f>
        <v>7</v>
      </c>
      <c r="E294" s="241" t="str">
        <f t="shared" si="24"/>
        <v>Household Annual Income7</v>
      </c>
      <c r="F294" s="86" t="s">
        <v>763</v>
      </c>
      <c r="G294" s="242">
        <v>414.81855952193553</v>
      </c>
      <c r="H294" s="245">
        <v>95.979587991202749</v>
      </c>
    </row>
    <row r="295" spans="1:8">
      <c r="A295" s="86" t="str">
        <v>benbase1</v>
      </c>
      <c r="B295" s="239">
        <v>294</v>
      </c>
      <c r="C295" s="86" t="s">
        <v>765</v>
      </c>
      <c r="D295" s="241">
        <f>COUNTIF($C$1:$C295,C295)</f>
        <v>1</v>
      </c>
      <c r="E295" s="241" t="str">
        <f t="shared" si="24"/>
        <v>Benefits1</v>
      </c>
      <c r="F295" s="86" t="s">
        <v>766</v>
      </c>
      <c r="G295" s="242">
        <v>1.9003225806451619E-2</v>
      </c>
      <c r="H295" s="245">
        <v>99.432718940013444</v>
      </c>
    </row>
    <row r="296" spans="1:8">
      <c r="A296" s="86" t="str">
        <v>benbase2</v>
      </c>
      <c r="B296" s="239">
        <v>295</v>
      </c>
      <c r="C296" s="86" t="s">
        <v>765</v>
      </c>
      <c r="D296" s="241">
        <f>COUNTIF($C$1:$C296,C296)</f>
        <v>2</v>
      </c>
      <c r="E296" s="241" t="str">
        <f t="shared" si="24"/>
        <v>Benefits2</v>
      </c>
      <c r="F296" s="86" t="s">
        <v>768</v>
      </c>
      <c r="G296" s="242">
        <v>7.1419354838709688E-3</v>
      </c>
      <c r="H296" s="245">
        <v>100.60334697906961</v>
      </c>
    </row>
    <row r="297" spans="1:8">
      <c r="A297" s="86" t="str">
        <v>benbase3</v>
      </c>
      <c r="B297" s="239">
        <v>296</v>
      </c>
      <c r="C297" s="86" t="s">
        <v>765</v>
      </c>
      <c r="D297" s="241">
        <f>COUNTIF($C$1:$C297,C297)</f>
        <v>3</v>
      </c>
      <c r="E297" s="241" t="str">
        <f t="shared" si="24"/>
        <v>Benefits3</v>
      </c>
      <c r="F297" s="86" t="s">
        <v>770</v>
      </c>
      <c r="G297" s="242">
        <v>0.14332903225806451</v>
      </c>
      <c r="H297" s="245">
        <v>101.00908168050222</v>
      </c>
    </row>
    <row r="298" spans="1:8">
      <c r="A298" s="86" t="str">
        <v>benbase4</v>
      </c>
      <c r="B298" s="239">
        <v>297</v>
      </c>
      <c r="C298" s="86" t="s">
        <v>765</v>
      </c>
      <c r="D298" s="241">
        <f>COUNTIF($C$1:$C298,C298)</f>
        <v>4</v>
      </c>
      <c r="E298" s="241" t="str">
        <f t="shared" si="24"/>
        <v>Benefits4</v>
      </c>
      <c r="F298" s="86" t="s">
        <v>772</v>
      </c>
      <c r="G298" s="242">
        <v>2.3070967741935487E-2</v>
      </c>
      <c r="H298" s="245">
        <v>104.03547683641872</v>
      </c>
    </row>
    <row r="299" spans="1:8">
      <c r="A299" s="86" t="str">
        <v>finsit_savalot</v>
      </c>
      <c r="B299" s="239">
        <v>298</v>
      </c>
      <c r="C299" s="86" t="s">
        <v>774</v>
      </c>
      <c r="D299" s="241">
        <f>COUNTIF($C$1:$C299,C299)</f>
        <v>1</v>
      </c>
      <c r="E299" s="241" t="str">
        <f t="shared" si="24"/>
        <v>Financial Situation1</v>
      </c>
      <c r="F299" s="86" t="s">
        <v>775</v>
      </c>
      <c r="G299" s="242">
        <v>0.1103774193548387</v>
      </c>
      <c r="H299" s="245">
        <v>95.872905441065043</v>
      </c>
    </row>
    <row r="300" spans="1:8">
      <c r="A300" s="86" t="str">
        <v>finsit_savlittle</v>
      </c>
      <c r="B300" s="239">
        <v>299</v>
      </c>
      <c r="C300" s="86" t="s">
        <v>774</v>
      </c>
      <c r="D300" s="241">
        <f>COUNTIF($C$1:$C300,C300)</f>
        <v>2</v>
      </c>
      <c r="E300" s="241" t="str">
        <f t="shared" si="24"/>
        <v>Financial Situation2</v>
      </c>
      <c r="F300" s="86" t="s">
        <v>777</v>
      </c>
      <c r="G300" s="242">
        <v>0.5320548387096774</v>
      </c>
      <c r="H300" s="245">
        <v>99.720734971528856</v>
      </c>
    </row>
    <row r="301" spans="1:8">
      <c r="A301" s="86" t="str">
        <v>finsit_even</v>
      </c>
      <c r="B301" s="239">
        <v>300</v>
      </c>
      <c r="C301" s="86" t="s">
        <v>774</v>
      </c>
      <c r="D301" s="241">
        <f>COUNTIF($C$1:$C301,C301)</f>
        <v>3</v>
      </c>
      <c r="E301" s="241" t="str">
        <f t="shared" si="24"/>
        <v>Financial Situation3</v>
      </c>
      <c r="F301" s="86" t="s">
        <v>779</v>
      </c>
      <c r="G301" s="242">
        <v>0.29238064516129036</v>
      </c>
      <c r="H301" s="245">
        <v>101.94748263555526</v>
      </c>
    </row>
    <row r="302" spans="1:8">
      <c r="A302" s="86" t="str">
        <v>finsit_debt</v>
      </c>
      <c r="B302" s="239">
        <v>301</v>
      </c>
      <c r="C302" s="86" t="s">
        <v>774</v>
      </c>
      <c r="D302" s="241">
        <f>COUNTIF($C$1:$C302,C302)</f>
        <v>4</v>
      </c>
      <c r="E302" s="241" t="str">
        <f t="shared" si="24"/>
        <v>Financial Situation4</v>
      </c>
      <c r="F302" s="86" t="s">
        <v>781</v>
      </c>
      <c r="G302" s="242">
        <v>6.5283870967741936E-2</v>
      </c>
      <c r="H302" s="245">
        <v>100.72560010418745</v>
      </c>
    </row>
    <row r="303" spans="1:8">
      <c r="A303" s="86" t="str">
        <v>smartband</v>
      </c>
      <c r="B303" s="239">
        <v>302</v>
      </c>
      <c r="C303" s="86" t="s">
        <v>783</v>
      </c>
      <c r="D303" s="241">
        <f>COUNTIF($C$1:$C303,C303)</f>
        <v>1</v>
      </c>
      <c r="E303" s="241" t="str">
        <f t="shared" si="24"/>
        <v>Contactless1</v>
      </c>
      <c r="F303" s="86" t="s">
        <v>784</v>
      </c>
      <c r="G303" s="242">
        <v>0.13171290322580645</v>
      </c>
      <c r="H303" s="245">
        <v>99.225554540248027</v>
      </c>
    </row>
    <row r="304" spans="1:8">
      <c r="A304" s="86" t="str">
        <v>cur_contless</v>
      </c>
      <c r="B304" s="239">
        <v>303</v>
      </c>
      <c r="C304" s="86" t="s">
        <v>783</v>
      </c>
      <c r="D304" s="241">
        <f>COUNTIF($C$1:$C304,C304)</f>
        <v>2</v>
      </c>
      <c r="E304" s="241" t="str">
        <f t="shared" si="24"/>
        <v>Contactless2</v>
      </c>
      <c r="F304" s="86" t="s">
        <v>786</v>
      </c>
      <c r="G304" s="242">
        <v>0.61345161290322581</v>
      </c>
      <c r="H304" s="245">
        <v>101.2843070347551</v>
      </c>
    </row>
    <row r="305" spans="1:8">
      <c r="A305" s="86" t="str">
        <v>CDS_1PLUS</v>
      </c>
      <c r="B305" s="239">
        <v>304</v>
      </c>
      <c r="C305" s="86" t="s">
        <v>788</v>
      </c>
      <c r="D305" s="241">
        <f>COUNTIF($C$1:$C305,C305)</f>
        <v>1</v>
      </c>
      <c r="E305" s="241" t="str">
        <f t="shared" si="24"/>
        <v>Credit Cards1</v>
      </c>
      <c r="F305" s="86" t="s">
        <v>789</v>
      </c>
      <c r="G305" s="242">
        <v>0.52715806451612912</v>
      </c>
      <c r="H305" s="245">
        <v>97.459520991493378</v>
      </c>
    </row>
    <row r="306" spans="1:8">
      <c r="A306" s="86" t="str">
        <v>CDS_2PLUS</v>
      </c>
      <c r="B306" s="239">
        <v>305</v>
      </c>
      <c r="C306" s="86" t="s">
        <v>788</v>
      </c>
      <c r="D306" s="241">
        <f>COUNTIF($C$1:$C306,C306)</f>
        <v>2</v>
      </c>
      <c r="E306" s="241" t="str">
        <f t="shared" si="24"/>
        <v>Credit Cards2</v>
      </c>
      <c r="F306" s="86" t="s">
        <v>791</v>
      </c>
      <c r="G306" s="242">
        <v>0.21332258064516132</v>
      </c>
      <c r="H306" s="245">
        <v>95.007984086997439</v>
      </c>
    </row>
    <row r="307" spans="1:8">
      <c r="A307" s="86" t="str">
        <v>CDS_SPE500PLUS</v>
      </c>
      <c r="B307" s="239">
        <v>306</v>
      </c>
      <c r="C307" s="86" t="s">
        <v>788</v>
      </c>
      <c r="D307" s="241">
        <f>COUNTIF($C$1:$C307,C307)</f>
        <v>3</v>
      </c>
      <c r="E307" s="241" t="str">
        <f t="shared" si="24"/>
        <v>Credit Cards3</v>
      </c>
      <c r="F307" s="86" t="s">
        <v>793</v>
      </c>
      <c r="G307" s="242">
        <v>0.12968064516129033</v>
      </c>
      <c r="H307" s="245">
        <v>89.980116425108989</v>
      </c>
    </row>
    <row r="308" spans="1:8">
      <c r="A308" s="86" t="str">
        <v>CDS_USE6T1M</v>
      </c>
      <c r="B308" s="239">
        <v>307</v>
      </c>
      <c r="C308" s="86" t="s">
        <v>788</v>
      </c>
      <c r="D308" s="241">
        <f>COUNTIF($C$1:$C308,C308)</f>
        <v>4</v>
      </c>
      <c r="E308" s="241" t="str">
        <f t="shared" si="24"/>
        <v>Credit Cards4</v>
      </c>
      <c r="F308" s="86" t="s">
        <v>795</v>
      </c>
      <c r="G308" s="242">
        <v>0.19992258064516133</v>
      </c>
      <c r="H308" s="245">
        <v>93.027447270311214</v>
      </c>
    </row>
    <row r="309" spans="1:8">
      <c r="A309" s="86" t="str">
        <v>CDS_REVOL</v>
      </c>
      <c r="B309" s="239">
        <v>308</v>
      </c>
      <c r="C309" s="86" t="s">
        <v>788</v>
      </c>
      <c r="D309" s="241">
        <f>COUNTIF($C$1:$C309,C309)</f>
        <v>5</v>
      </c>
      <c r="E309" s="241" t="str">
        <f t="shared" si="24"/>
        <v>Credit Cards5</v>
      </c>
      <c r="F309" s="86" t="s">
        <v>797</v>
      </c>
      <c r="G309" s="242">
        <v>8.5025806451612909E-2</v>
      </c>
      <c r="H309" s="245">
        <v>103.58164779770837</v>
      </c>
    </row>
    <row r="310" spans="1:8">
      <c r="A310" s="86" t="str">
        <v>CDS_TRANS</v>
      </c>
      <c r="B310" s="239">
        <v>309</v>
      </c>
      <c r="C310" s="86" t="s">
        <v>788</v>
      </c>
      <c r="D310" s="241">
        <f>COUNTIF($C$1:$C310,C310)</f>
        <v>6</v>
      </c>
      <c r="E310" s="241" t="str">
        <f t="shared" si="24"/>
        <v>Credit Cards6</v>
      </c>
      <c r="F310" s="86" t="s">
        <v>799</v>
      </c>
      <c r="G310" s="242">
        <v>0.37005806451612899</v>
      </c>
      <c r="H310" s="245">
        <v>94.252900490147908</v>
      </c>
    </row>
    <row r="311" spans="1:8">
      <c r="A311" s="86" t="str">
        <v>ca_have</v>
      </c>
      <c r="B311" s="239">
        <v>310</v>
      </c>
      <c r="C311" s="86" t="s">
        <v>801</v>
      </c>
      <c r="D311" s="241">
        <f>COUNTIF($C$1:$C311,C311)</f>
        <v>1</v>
      </c>
      <c r="E311" s="241" t="str">
        <f t="shared" si="24"/>
        <v>Current account, Savings and Investments1</v>
      </c>
      <c r="F311" s="86" t="s">
        <v>802</v>
      </c>
      <c r="G311" s="242">
        <v>0.90267419354838729</v>
      </c>
      <c r="H311" s="245">
        <v>100.12137033333455</v>
      </c>
    </row>
    <row r="312" spans="1:8">
      <c r="A312" s="86" t="str">
        <v>sv_have</v>
      </c>
      <c r="B312" s="239">
        <v>311</v>
      </c>
      <c r="C312" s="86" t="s">
        <v>801</v>
      </c>
      <c r="D312" s="241">
        <f>COUNTIF($C$1:$C312,C312)</f>
        <v>2</v>
      </c>
      <c r="E312" s="241" t="str">
        <f t="shared" si="24"/>
        <v>Current account, Savings and Investments2</v>
      </c>
      <c r="F312" s="86" t="s">
        <v>804</v>
      </c>
      <c r="G312" s="242">
        <v>0.57263548387096774</v>
      </c>
      <c r="H312" s="245">
        <v>98.077246058198142</v>
      </c>
    </row>
    <row r="313" spans="1:8">
      <c r="A313" s="86" t="str">
        <v>unreg_have</v>
      </c>
      <c r="B313" s="239">
        <v>312</v>
      </c>
      <c r="C313" s="86" t="s">
        <v>801</v>
      </c>
      <c r="D313" s="241">
        <f>COUNTIF($C$1:$C313,C313)</f>
        <v>3</v>
      </c>
      <c r="E313" s="241" t="str">
        <f t="shared" si="24"/>
        <v>Current account, Savings and Investments3</v>
      </c>
      <c r="F313" s="86" t="s">
        <v>806</v>
      </c>
      <c r="G313" s="242">
        <v>0.84542258064516118</v>
      </c>
      <c r="H313" s="245">
        <v>98.646110335412132</v>
      </c>
    </row>
    <row r="314" spans="1:8">
      <c r="A314" s="86" t="str">
        <v>reg_have</v>
      </c>
      <c r="B314" s="239">
        <v>313</v>
      </c>
      <c r="C314" s="86" t="s">
        <v>801</v>
      </c>
      <c r="D314" s="241">
        <f>COUNTIF($C$1:$C314,C314)</f>
        <v>4</v>
      </c>
      <c r="E314" s="241" t="str">
        <f t="shared" si="24"/>
        <v>Current account, Savings and Investments4</v>
      </c>
      <c r="F314" s="86" t="s">
        <v>808</v>
      </c>
      <c r="G314" s="242">
        <v>0.62042580645161294</v>
      </c>
      <c r="H314" s="245">
        <v>99.52484566620825</v>
      </c>
    </row>
    <row r="315" spans="1:8">
      <c r="A315" s="86" t="str">
        <v>SAV_INSTANT</v>
      </c>
      <c r="B315" s="239">
        <v>314</v>
      </c>
      <c r="C315" s="86" t="s">
        <v>801</v>
      </c>
      <c r="D315" s="241">
        <f>COUNTIF($C$1:$C315,C315)</f>
        <v>5</v>
      </c>
      <c r="E315" s="241" t="str">
        <f t="shared" si="24"/>
        <v>Current account, Savings and Investments5</v>
      </c>
      <c r="F315" s="86" t="s">
        <v>810</v>
      </c>
      <c r="G315" s="242">
        <v>0.43358709677419355</v>
      </c>
      <c r="H315" s="245">
        <v>99.520379587347449</v>
      </c>
    </row>
    <row r="316" spans="1:8">
      <c r="A316" s="86" t="str">
        <v>SAV_CASHISA</v>
      </c>
      <c r="B316" s="239">
        <v>315</v>
      </c>
      <c r="C316" s="86" t="s">
        <v>801</v>
      </c>
      <c r="D316" s="241">
        <f>COUNTIF($C$1:$C316,C316)</f>
        <v>6</v>
      </c>
      <c r="E316" s="241" t="str">
        <f t="shared" si="24"/>
        <v>Current account, Savings and Investments6</v>
      </c>
      <c r="F316" s="86" t="s">
        <v>812</v>
      </c>
      <c r="G316" s="242">
        <v>0.27564516129032257</v>
      </c>
      <c r="H316" s="245">
        <v>99.138480969381845</v>
      </c>
    </row>
    <row r="317" spans="1:8">
      <c r="A317" s="86" t="str">
        <v>INV_SHARESISA</v>
      </c>
      <c r="B317" s="239">
        <v>316</v>
      </c>
      <c r="C317" s="86" t="s">
        <v>801</v>
      </c>
      <c r="D317" s="241">
        <f>COUNTIF($C$1:$C317,C317)</f>
        <v>7</v>
      </c>
      <c r="E317" s="241" t="str">
        <f t="shared" si="24"/>
        <v>Current account, Savings and Investments7</v>
      </c>
      <c r="F317" s="86" t="s">
        <v>814</v>
      </c>
      <c r="G317" s="242">
        <v>9.9251612903225803E-2</v>
      </c>
      <c r="H317" s="245">
        <v>91.050228376582226</v>
      </c>
    </row>
    <row r="318" spans="1:8">
      <c r="A318" s="86" t="str">
        <v>INV_UNITTRUST</v>
      </c>
      <c r="B318" s="239">
        <v>317</v>
      </c>
      <c r="C318" s="86" t="s">
        <v>801</v>
      </c>
      <c r="D318" s="241">
        <f>COUNTIF($C$1:$C318,C318)</f>
        <v>8</v>
      </c>
      <c r="E318" s="241" t="str">
        <f t="shared" si="24"/>
        <v>Current account, Savings and Investments8</v>
      </c>
      <c r="F318" s="86" t="s">
        <v>816</v>
      </c>
      <c r="G318" s="242">
        <v>1.213225806451613E-2</v>
      </c>
      <c r="H318" s="245">
        <v>82.815455060997877</v>
      </c>
    </row>
    <row r="319" spans="1:8">
      <c r="A319" s="86" t="str">
        <v>INV_SHARES</v>
      </c>
      <c r="B319" s="239">
        <v>318</v>
      </c>
      <c r="C319" s="86" t="s">
        <v>801</v>
      </c>
      <c r="D319" s="241">
        <f>COUNTIF($C$1:$C319,C319)</f>
        <v>9</v>
      </c>
      <c r="E319" s="241" t="str">
        <f t="shared" si="24"/>
        <v>Current account, Savings and Investments9</v>
      </c>
      <c r="F319" s="86" t="s">
        <v>818</v>
      </c>
      <c r="G319" s="242">
        <v>8.9329032258064503E-2</v>
      </c>
      <c r="H319" s="245">
        <v>88.273127156411405</v>
      </c>
    </row>
    <row r="320" spans="1:8">
      <c r="A320" s="86" t="str">
        <v>INV_BONDS</v>
      </c>
      <c r="B320" s="239">
        <v>319</v>
      </c>
      <c r="C320" s="86" t="s">
        <v>801</v>
      </c>
      <c r="D320" s="241">
        <f>COUNTIF($C$1:$C320,C320)</f>
        <v>10</v>
      </c>
      <c r="E320" s="241" t="str">
        <f t="shared" si="24"/>
        <v>Current account, Savings and Investments10</v>
      </c>
      <c r="F320" s="86" t="s">
        <v>820</v>
      </c>
      <c r="G320" s="242">
        <v>2.5267741935483867E-2</v>
      </c>
      <c r="H320" s="245">
        <v>92.062324495452444</v>
      </c>
    </row>
    <row r="321" spans="1:8">
      <c r="A321" s="86" t="str">
        <v>SAV_NATSAV</v>
      </c>
      <c r="B321" s="239">
        <v>320</v>
      </c>
      <c r="C321" s="86" t="s">
        <v>801</v>
      </c>
      <c r="D321" s="241">
        <f>COUNTIF($C$1:$C321,C321)</f>
        <v>11</v>
      </c>
      <c r="E321" s="241" t="str">
        <f t="shared" si="24"/>
        <v>Current account, Savings and Investments11</v>
      </c>
      <c r="F321" s="86" t="s">
        <v>822</v>
      </c>
      <c r="G321" s="242">
        <v>0.17549677419354837</v>
      </c>
      <c r="H321" s="245">
        <v>89.269385694012627</v>
      </c>
    </row>
    <row r="322" spans="1:8">
      <c r="A322" s="86" t="str">
        <v>INV_ANY</v>
      </c>
      <c r="B322" s="239">
        <v>321</v>
      </c>
      <c r="C322" s="86" t="s">
        <v>801</v>
      </c>
      <c r="D322" s="241">
        <f>COUNTIF($C$1:$C322,C322)</f>
        <v>12</v>
      </c>
      <c r="E322" s="241" t="str">
        <f t="shared" si="24"/>
        <v>Current account, Savings and Investments12</v>
      </c>
      <c r="F322" s="86" t="s">
        <v>824</v>
      </c>
      <c r="G322" s="242">
        <v>0.20094516129032261</v>
      </c>
      <c r="H322" s="245">
        <v>92.323445027472999</v>
      </c>
    </row>
    <row r="323" spans="1:8">
      <c r="A323" s="86" t="str">
        <v>INV_VAL6</v>
      </c>
      <c r="B323" s="239">
        <v>322</v>
      </c>
      <c r="C323" s="86" t="s">
        <v>801</v>
      </c>
      <c r="D323" s="241">
        <f>COUNTIF($C$1:$C323,C323)</f>
        <v>13</v>
      </c>
      <c r="E323" s="241" t="str">
        <f t="shared" ref="E323:E386" si="25">C323&amp;D323</f>
        <v>Current account, Savings and Investments13</v>
      </c>
      <c r="F323" s="86" t="s">
        <v>826</v>
      </c>
      <c r="G323" s="242">
        <v>5.7435483870967738E-2</v>
      </c>
      <c r="H323" s="245">
        <v>84.306727357337707</v>
      </c>
    </row>
    <row r="324" spans="1:8">
      <c r="A324" s="86" t="str">
        <v>SAV_VALA</v>
      </c>
      <c r="B324" s="239">
        <v>323</v>
      </c>
      <c r="C324" s="86" t="s">
        <v>801</v>
      </c>
      <c r="D324" s="241">
        <f>COUNTIF($C$1:$C324,C324)</f>
        <v>14</v>
      </c>
      <c r="E324" s="241" t="str">
        <f t="shared" si="25"/>
        <v>Current account, Savings and Investments14</v>
      </c>
      <c r="F324" s="86" t="s">
        <v>828</v>
      </c>
      <c r="G324" s="242">
        <v>0.13210967741935487</v>
      </c>
      <c r="H324" s="245">
        <v>100.95806428160985</v>
      </c>
    </row>
    <row r="325" spans="1:8">
      <c r="A325" s="86" t="str">
        <v>SAV_VAL3</v>
      </c>
      <c r="B325" s="239">
        <v>324</v>
      </c>
      <c r="C325" s="86" t="s">
        <v>801</v>
      </c>
      <c r="D325" s="241">
        <f>COUNTIF($C$1:$C325,C325)</f>
        <v>15</v>
      </c>
      <c r="E325" s="241" t="str">
        <f t="shared" si="25"/>
        <v>Current account, Savings and Investments15</v>
      </c>
      <c r="F325" s="86" t="s">
        <v>830</v>
      </c>
      <c r="G325" s="242">
        <v>0.10783870967741933</v>
      </c>
      <c r="H325" s="245">
        <v>102.17972810705562</v>
      </c>
    </row>
    <row r="326" spans="1:8">
      <c r="A326" s="86" t="str">
        <v>SAV_VAL4</v>
      </c>
      <c r="B326" s="239">
        <v>325</v>
      </c>
      <c r="C326" s="86" t="s">
        <v>801</v>
      </c>
      <c r="D326" s="241">
        <f>COUNTIF($C$1:$C326,C326)</f>
        <v>16</v>
      </c>
      <c r="E326" s="241" t="str">
        <f t="shared" si="25"/>
        <v>Current account, Savings and Investments16</v>
      </c>
      <c r="F326" s="86" t="s">
        <v>832</v>
      </c>
      <c r="G326" s="242">
        <v>0.12886129032258065</v>
      </c>
      <c r="H326" s="245">
        <v>100.42496605626165</v>
      </c>
    </row>
    <row r="327" spans="1:8">
      <c r="A327" s="86" t="str">
        <v>SAV_VALC</v>
      </c>
      <c r="B327" s="239">
        <v>326</v>
      </c>
      <c r="C327" s="86" t="s">
        <v>801</v>
      </c>
      <c r="D327" s="241">
        <f>COUNTIF($C$1:$C327,C327)</f>
        <v>17</v>
      </c>
      <c r="E327" s="241" t="str">
        <f t="shared" si="25"/>
        <v>Current account, Savings and Investments17</v>
      </c>
      <c r="F327" s="86" t="s">
        <v>834</v>
      </c>
      <c r="G327" s="242">
        <v>0.20376774193548386</v>
      </c>
      <c r="H327" s="245">
        <v>93.033507374439438</v>
      </c>
    </row>
    <row r="328" spans="1:8">
      <c r="A328" s="86" t="str">
        <v>LOA_HAS</v>
      </c>
      <c r="B328" s="239">
        <v>327</v>
      </c>
      <c r="C328" s="86" t="s">
        <v>836</v>
      </c>
      <c r="D328" s="241">
        <f>COUNTIF($C$1:$C328,C328)</f>
        <v>1</v>
      </c>
      <c r="E328" s="241" t="str">
        <f t="shared" si="25"/>
        <v>Loans1</v>
      </c>
      <c r="F328" s="86" t="s">
        <v>837</v>
      </c>
      <c r="G328" s="242">
        <v>0.12570000000000001</v>
      </c>
      <c r="H328" s="245">
        <v>100.82804792706284</v>
      </c>
    </row>
    <row r="329" spans="1:8">
      <c r="A329" s="86" t="str">
        <v>LOA_UNS</v>
      </c>
      <c r="B329" s="239">
        <v>328</v>
      </c>
      <c r="C329" s="86" t="s">
        <v>836</v>
      </c>
      <c r="D329" s="241">
        <f>COUNTIF($C$1:$C329,C329)</f>
        <v>2</v>
      </c>
      <c r="E329" s="241" t="str">
        <f t="shared" si="25"/>
        <v>Loans2</v>
      </c>
      <c r="F329" s="86" t="s">
        <v>839</v>
      </c>
      <c r="G329" s="242">
        <v>6.786774193548388E-2</v>
      </c>
      <c r="H329" s="245">
        <v>101.1930449868415</v>
      </c>
    </row>
    <row r="330" spans="1:8">
      <c r="A330" s="86" t="str">
        <v>LOA_2PLUS</v>
      </c>
      <c r="B330" s="239">
        <v>329</v>
      </c>
      <c r="C330" s="86" t="s">
        <v>836</v>
      </c>
      <c r="D330" s="241">
        <f>COUNTIF($C$1:$C330,C330)</f>
        <v>3</v>
      </c>
      <c r="E330" s="241" t="str">
        <f t="shared" si="25"/>
        <v>Loans3</v>
      </c>
      <c r="F330" s="86" t="s">
        <v>841</v>
      </c>
      <c r="G330" s="242">
        <v>2.5764516129032265E-2</v>
      </c>
      <c r="H330" s="245">
        <v>101.620554397579</v>
      </c>
    </row>
    <row r="331" spans="1:8">
      <c r="A331" s="86" t="str">
        <v>UNSECGT15K</v>
      </c>
      <c r="B331" s="239">
        <v>330</v>
      </c>
      <c r="C331" s="86" t="s">
        <v>836</v>
      </c>
      <c r="D331" s="241">
        <f>COUNTIF($C$1:$C331,C331)</f>
        <v>4</v>
      </c>
      <c r="E331" s="241" t="str">
        <f t="shared" si="25"/>
        <v>Loans4</v>
      </c>
      <c r="F331" s="86" t="s">
        <v>843</v>
      </c>
      <c r="G331" s="242">
        <v>1.1806451612903225E-2</v>
      </c>
      <c r="H331" s="245">
        <v>97.948705789237025</v>
      </c>
    </row>
    <row r="332" spans="1:8">
      <c r="A332" s="86" t="str">
        <v>PHLTH</v>
      </c>
      <c r="B332" s="239">
        <v>331</v>
      </c>
      <c r="C332" s="86" t="s">
        <v>845</v>
      </c>
      <c r="D332" s="241">
        <f>COUNTIF($C$1:$C332,C332)</f>
        <v>1</v>
      </c>
      <c r="E332" s="241" t="str">
        <f t="shared" si="25"/>
        <v>Insurance and Pensions1</v>
      </c>
      <c r="F332" s="86" t="s">
        <v>846</v>
      </c>
      <c r="G332" s="242">
        <v>4.2661290322580647E-2</v>
      </c>
      <c r="H332" s="245">
        <v>97.806208629426948</v>
      </c>
    </row>
    <row r="333" spans="1:8">
      <c r="A333" s="86" t="str">
        <v>CHLTH</v>
      </c>
      <c r="B333" s="239">
        <v>332</v>
      </c>
      <c r="C333" s="86" t="s">
        <v>845</v>
      </c>
      <c r="D333" s="241">
        <f>COUNTIF($C$1:$C333,C333)</f>
        <v>2</v>
      </c>
      <c r="E333" s="241" t="str">
        <f t="shared" si="25"/>
        <v>Insurance and Pensions2</v>
      </c>
      <c r="F333" s="86" t="s">
        <v>848</v>
      </c>
      <c r="G333" s="242">
        <v>4.3790322580645157E-2</v>
      </c>
      <c r="H333" s="245">
        <v>99.394459352253008</v>
      </c>
    </row>
    <row r="334" spans="1:8">
      <c r="A334" s="86" t="str">
        <v>LIF_ASSUR</v>
      </c>
      <c r="B334" s="239">
        <v>333</v>
      </c>
      <c r="C334" s="86" t="s">
        <v>845</v>
      </c>
      <c r="D334" s="241">
        <f>COUNTIF($C$1:$C334,C334)</f>
        <v>3</v>
      </c>
      <c r="E334" s="241" t="str">
        <f t="shared" si="25"/>
        <v>Insurance and Pensions3</v>
      </c>
      <c r="F334" s="86" t="s">
        <v>850</v>
      </c>
      <c r="G334" s="242">
        <v>0.33790645161290322</v>
      </c>
      <c r="H334" s="245">
        <v>98.667655550666325</v>
      </c>
    </row>
    <row r="335" spans="1:8">
      <c r="A335" s="86" t="str">
        <v>LIF_PROTECT</v>
      </c>
      <c r="B335" s="239">
        <v>334</v>
      </c>
      <c r="C335" s="86" t="s">
        <v>845</v>
      </c>
      <c r="D335" s="241">
        <f>COUNTIF($C$1:$C335,C335)</f>
        <v>4</v>
      </c>
      <c r="E335" s="241" t="str">
        <f t="shared" si="25"/>
        <v>Insurance and Pensions4</v>
      </c>
      <c r="F335" s="86" t="s">
        <v>852</v>
      </c>
      <c r="G335" s="242">
        <v>0.23698064516129033</v>
      </c>
      <c r="H335" s="245">
        <v>98.784994241430397</v>
      </c>
    </row>
    <row r="336" spans="1:8">
      <c r="A336" s="86" t="str">
        <v>PEN_CO</v>
      </c>
      <c r="B336" s="239">
        <v>335</v>
      </c>
      <c r="C336" s="86" t="s">
        <v>845</v>
      </c>
      <c r="D336" s="241">
        <f>COUNTIF($C$1:$C336,C336)</f>
        <v>5</v>
      </c>
      <c r="E336" s="241" t="str">
        <f t="shared" si="25"/>
        <v>Insurance and Pensions5</v>
      </c>
      <c r="F336" s="86" t="s">
        <v>854</v>
      </c>
      <c r="G336" s="242">
        <v>0.35408387096774191</v>
      </c>
      <c r="H336" s="245">
        <v>103.8488885366633</v>
      </c>
    </row>
    <row r="337" spans="1:8">
      <c r="A337" s="86" t="str">
        <v>PEN_PERS</v>
      </c>
      <c r="B337" s="239">
        <v>336</v>
      </c>
      <c r="C337" s="86" t="s">
        <v>845</v>
      </c>
      <c r="D337" s="241">
        <f>COUNTIF($C$1:$C337,C337)</f>
        <v>6</v>
      </c>
      <c r="E337" s="241" t="str">
        <f t="shared" si="25"/>
        <v>Insurance and Pensions6</v>
      </c>
      <c r="F337" s="86" t="s">
        <v>856</v>
      </c>
      <c r="G337" s="242">
        <v>6.1838709677419362E-2</v>
      </c>
      <c r="H337" s="245">
        <v>99.225184748908106</v>
      </c>
    </row>
    <row r="338" spans="1:8">
      <c r="A338" s="86" t="str">
        <v>PEN_OTHER</v>
      </c>
      <c r="B338" s="239">
        <v>337</v>
      </c>
      <c r="C338" s="86" t="s">
        <v>845</v>
      </c>
      <c r="D338" s="241">
        <f>COUNTIF($C$1:$C338,C338)</f>
        <v>7</v>
      </c>
      <c r="E338" s="241" t="str">
        <f t="shared" si="25"/>
        <v>Insurance and Pensions7</v>
      </c>
      <c r="F338" s="86" t="s">
        <v>858</v>
      </c>
      <c r="G338" s="242">
        <v>0.18890322580645161</v>
      </c>
      <c r="H338" s="245">
        <v>100.59244706066998</v>
      </c>
    </row>
    <row r="339" spans="1:8">
      <c r="A339" s="86" t="str">
        <v>banktool</v>
      </c>
      <c r="B339" s="239">
        <v>338</v>
      </c>
      <c r="C339" s="86" t="s">
        <v>860</v>
      </c>
      <c r="D339" s="241">
        <f>COUNTIF($C$1:$C339,C339)</f>
        <v>1</v>
      </c>
      <c r="E339" s="241" t="str">
        <f t="shared" si="25"/>
        <v>FinTech1</v>
      </c>
      <c r="F339" s="86" t="s">
        <v>861</v>
      </c>
      <c r="G339" s="242">
        <v>5.7641935483870969E-2</v>
      </c>
      <c r="H339" s="245">
        <v>104.20545578579001</v>
      </c>
    </row>
    <row r="340" spans="1:8">
      <c r="A340" s="86" t="str">
        <v>mmgttool</v>
      </c>
      <c r="B340" s="239">
        <v>339</v>
      </c>
      <c r="C340" s="86" t="s">
        <v>860</v>
      </c>
      <c r="D340" s="241">
        <f>COUNTIF($C$1:$C340,C340)</f>
        <v>2</v>
      </c>
      <c r="E340" s="241" t="str">
        <f t="shared" si="25"/>
        <v>FinTech2</v>
      </c>
      <c r="F340" s="86" t="s">
        <v>863</v>
      </c>
      <c r="G340" s="242">
        <v>4.9587096774193547E-2</v>
      </c>
      <c r="H340" s="245">
        <v>106.20560951771321</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0.38791290322580646</v>
      </c>
      <c r="H341" s="245">
        <v>100.45594227740196</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0.38684516129032259</v>
      </c>
      <c r="H342" s="245">
        <v>99.607353486849945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0.11712258064516129</v>
      </c>
      <c r="H343" s="245">
        <v>98.924245887931875</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5.0041935483870981E-2</v>
      </c>
      <c r="H344" s="245">
        <v>98.794887989410952</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5.7983870967741928E-2</v>
      </c>
      <c r="H345" s="245">
        <v>102.70221643378505</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0.14559032258064517</v>
      </c>
      <c r="H346" s="245">
        <v>102.52020066199925</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0.38830645161290323</v>
      </c>
      <c r="H347" s="245">
        <v>100.41060492268699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0.20392258064516128</v>
      </c>
      <c r="H348" s="245">
        <v>96.931843639511868</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8.3322580645161293E-2</v>
      </c>
      <c r="H349" s="245">
        <v>100.7588032039737</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0.17849999999999999</v>
      </c>
      <c r="H350" s="245">
        <v>100.3039278429362</v>
      </c>
    </row>
    <row r="351" spans="1:8">
      <c r="A351" s="86" t="str">
        <v>reg_fac</v>
      </c>
      <c r="B351" s="239">
        <v>350</v>
      </c>
      <c r="C351" s="86" t="s">
        <v>883</v>
      </c>
      <c r="D351" s="241">
        <f>COUNTIF($C$1:$C351,C351)</f>
        <v>1</v>
      </c>
      <c r="E351" s="241" t="str">
        <f t="shared" si="25"/>
        <v>Arrange mortgage (% of all people with a mortgage)1</v>
      </c>
      <c r="F351" s="86" t="s">
        <v>867</v>
      </c>
      <c r="G351" s="242">
        <v>0.60878064516129038</v>
      </c>
      <c r="H351" s="245">
        <v>99.80132395213073</v>
      </c>
    </row>
    <row r="352" spans="1:8">
      <c r="A352" s="86" t="str">
        <v>reg_net</v>
      </c>
      <c r="B352" s="239">
        <v>351</v>
      </c>
      <c r="C352" s="86" t="s">
        <v>883</v>
      </c>
      <c r="D352" s="241">
        <f>COUNTIF($C$1:$C352,C352)</f>
        <v>2</v>
      </c>
      <c r="E352" s="241" t="str">
        <f t="shared" si="25"/>
        <v>Arrange mortgage (% of all people with a mortgage)2</v>
      </c>
      <c r="F352" s="86" t="s">
        <v>869</v>
      </c>
      <c r="G352" s="242">
        <v>0.10207419354838709</v>
      </c>
      <c r="H352" s="245">
        <v>98.956722580636438</v>
      </c>
    </row>
    <row r="353" spans="1:8">
      <c r="A353" s="86" t="str">
        <v>reg_pho</v>
      </c>
      <c r="B353" s="239">
        <v>352</v>
      </c>
      <c r="C353" s="86" t="s">
        <v>883</v>
      </c>
      <c r="D353" s="241">
        <f>COUNTIF($C$1:$C353,C353)</f>
        <v>3</v>
      </c>
      <c r="E353" s="241" t="str">
        <f t="shared" si="25"/>
        <v>Arrange mortgage (% of all people with a mortgage)3</v>
      </c>
      <c r="F353" s="86" t="s">
        <v>871</v>
      </c>
      <c r="G353" s="242">
        <v>0.18937096774193551</v>
      </c>
      <c r="H353" s="245">
        <v>100.41819434564519</v>
      </c>
    </row>
    <row r="354" spans="1:8">
      <c r="A354" s="86" t="str">
        <v>reg_pst</v>
      </c>
      <c r="B354" s="239">
        <v>353</v>
      </c>
      <c r="C354" s="86" t="s">
        <v>883</v>
      </c>
      <c r="D354" s="241">
        <f>COUNTIF($C$1:$C354,C354)</f>
        <v>4</v>
      </c>
      <c r="E354" s="241" t="str">
        <f t="shared" si="25"/>
        <v>Arrange mortgage (% of all people with a mortgage)4</v>
      </c>
      <c r="F354" s="86" t="s">
        <v>873</v>
      </c>
      <c r="G354" s="242">
        <v>5.9609677419354835E-2</v>
      </c>
      <c r="H354" s="245">
        <v>100.72532241255834</v>
      </c>
    </row>
    <row r="355" spans="1:8">
      <c r="A355" s="86" t="str">
        <v>reg_pcs</v>
      </c>
      <c r="B355" s="239">
        <v>354</v>
      </c>
      <c r="C355" s="86" t="s">
        <v>883</v>
      </c>
      <c r="D355" s="241">
        <f>COUNTIF($C$1:$C355,C355)</f>
        <v>5</v>
      </c>
      <c r="E355" s="241" t="str">
        <f t="shared" si="25"/>
        <v>Arrange mortgage (% of all people with a mortgage)5</v>
      </c>
      <c r="F355" s="86" t="s">
        <v>875</v>
      </c>
      <c r="G355" s="242">
        <v>9.4806451612903207E-3</v>
      </c>
      <c r="H355" s="245">
        <v>100.9089652255231</v>
      </c>
    </row>
    <row r="356" spans="1:8">
      <c r="A356" s="86" t="str">
        <v>reg_ifa</v>
      </c>
      <c r="B356" s="239">
        <v>355</v>
      </c>
      <c r="C356" s="86" t="s">
        <v>883</v>
      </c>
      <c r="D356" s="241">
        <f>COUNTIF($C$1:$C356,C356)</f>
        <v>6</v>
      </c>
      <c r="E356" s="241" t="str">
        <f t="shared" si="25"/>
        <v>Arrange mortgage (% of all people with a mortgage)6</v>
      </c>
      <c r="F356" s="86" t="s">
        <v>889</v>
      </c>
      <c r="G356" s="242">
        <v>3.0577419354838709E-2</v>
      </c>
      <c r="H356" s="245">
        <v>102.57034190208425</v>
      </c>
    </row>
    <row r="357" spans="1:8">
      <c r="A357" s="86" t="str">
        <v>manca_branch</v>
      </c>
      <c r="B357" s="239">
        <v>356</v>
      </c>
      <c r="C357" s="86" t="s">
        <v>891</v>
      </c>
      <c r="D357" s="241">
        <f>COUNTIF($C$1:$C357,C357)</f>
        <v>1</v>
      </c>
      <c r="E357" s="241" t="str">
        <f t="shared" si="25"/>
        <v>Manage current account1</v>
      </c>
      <c r="F357" s="86" t="s">
        <v>892</v>
      </c>
      <c r="G357" s="242">
        <v>0.57385483870967746</v>
      </c>
      <c r="H357" s="245">
        <v>100.35152246989227</v>
      </c>
    </row>
    <row r="358" spans="1:8">
      <c r="A358" s="86" t="str">
        <v>manca_net</v>
      </c>
      <c r="B358" s="239">
        <v>357</v>
      </c>
      <c r="C358" s="86" t="s">
        <v>891</v>
      </c>
      <c r="D358" s="241">
        <f>COUNTIF($C$1:$C358,C358)</f>
        <v>2</v>
      </c>
      <c r="E358" s="241" t="str">
        <f t="shared" si="25"/>
        <v>Manage current account2</v>
      </c>
      <c r="F358" s="86" t="s">
        <v>869</v>
      </c>
      <c r="G358" s="242">
        <v>0.59224193548387105</v>
      </c>
      <c r="H358" s="245">
        <v>99.774563868524353</v>
      </c>
    </row>
    <row r="359" spans="1:8">
      <c r="A359" s="86" t="str">
        <v>manca_mobnet</v>
      </c>
      <c r="B359" s="239">
        <v>358</v>
      </c>
      <c r="C359" s="86" t="s">
        <v>891</v>
      </c>
      <c r="D359" s="241">
        <f>COUNTIF($C$1:$C359,C359)</f>
        <v>3</v>
      </c>
      <c r="E359" s="241" t="str">
        <f t="shared" si="25"/>
        <v>Manage current account3</v>
      </c>
      <c r="F359" s="86" t="s">
        <v>895</v>
      </c>
      <c r="G359" s="242">
        <v>0.38746129032258059</v>
      </c>
      <c r="H359" s="245">
        <v>102.42951811593626</v>
      </c>
    </row>
    <row r="360" spans="1:8">
      <c r="A360" s="86" t="str">
        <v>manca_fixnet</v>
      </c>
      <c r="B360" s="239">
        <v>359</v>
      </c>
      <c r="C360" s="86" t="s">
        <v>891</v>
      </c>
      <c r="D360" s="241">
        <f>COUNTIF($C$1:$C360,C360)</f>
        <v>4</v>
      </c>
      <c r="E360" s="241" t="str">
        <f t="shared" si="25"/>
        <v>Manage current account4</v>
      </c>
      <c r="F360" s="86" t="s">
        <v>897</v>
      </c>
      <c r="G360" s="242">
        <v>0.40006451612903227</v>
      </c>
      <c r="H360" s="245">
        <v>98.138605988192325</v>
      </c>
    </row>
    <row r="361" spans="1:8">
      <c r="A361" s="86" t="str">
        <v>manca_pho</v>
      </c>
      <c r="B361" s="239">
        <v>360</v>
      </c>
      <c r="C361" s="86" t="s">
        <v>891</v>
      </c>
      <c r="D361" s="241">
        <f>COUNTIF($C$1:$C361,C361)</f>
        <v>5</v>
      </c>
      <c r="E361" s="241" t="str">
        <f t="shared" si="25"/>
        <v>Manage current account5</v>
      </c>
      <c r="F361" s="86" t="s">
        <v>871</v>
      </c>
      <c r="G361" s="242">
        <v>7.1841935483870981E-2</v>
      </c>
      <c r="H361" s="245">
        <v>102.71975912681263</v>
      </c>
    </row>
    <row r="362" spans="1:8">
      <c r="A362" s="86" t="str">
        <v>manca_pst</v>
      </c>
      <c r="B362" s="239">
        <v>361</v>
      </c>
      <c r="C362" s="86" t="s">
        <v>891</v>
      </c>
      <c r="D362" s="241">
        <f>COUNTIF($C$1:$C362,C362)</f>
        <v>6</v>
      </c>
      <c r="E362" s="241" t="str">
        <f t="shared" si="25"/>
        <v>Manage current account6</v>
      </c>
      <c r="F362" s="86" t="s">
        <v>873</v>
      </c>
      <c r="G362" s="242">
        <v>0.24599354838709681</v>
      </c>
      <c r="H362" s="245">
        <v>97.392985150864234</v>
      </c>
    </row>
    <row r="363" spans="1:8">
      <c r="A363" s="86" t="str">
        <v>mansv_branch</v>
      </c>
      <c r="B363" s="239">
        <v>362</v>
      </c>
      <c r="C363" s="86" t="s">
        <v>901</v>
      </c>
      <c r="D363" s="241">
        <f>COUNTIF($C$1:$C363,C363)</f>
        <v>1</v>
      </c>
      <c r="E363" s="241" t="str">
        <f t="shared" si="25"/>
        <v>Manage savings account1</v>
      </c>
      <c r="F363" s="86" t="s">
        <v>892</v>
      </c>
      <c r="G363" s="242">
        <v>0.18062258064516132</v>
      </c>
      <c r="H363" s="245">
        <v>100.53367189864797</v>
      </c>
    </row>
    <row r="364" spans="1:8">
      <c r="A364" s="86" t="str">
        <v>mansv_net</v>
      </c>
      <c r="B364" s="239">
        <v>363</v>
      </c>
      <c r="C364" s="86" t="s">
        <v>901</v>
      </c>
      <c r="D364" s="241">
        <f>COUNTIF($C$1:$C364,C364)</f>
        <v>2</v>
      </c>
      <c r="E364" s="241" t="str">
        <f t="shared" si="25"/>
        <v>Manage savings account2</v>
      </c>
      <c r="F364" s="86" t="s">
        <v>869</v>
      </c>
      <c r="G364" s="242">
        <v>0.35014516129032258</v>
      </c>
      <c r="H364" s="245">
        <v>99.42139520534397</v>
      </c>
    </row>
    <row r="365" spans="1:8">
      <c r="A365" s="86" t="str">
        <v>mansv_mobnet</v>
      </c>
      <c r="B365" s="239">
        <v>364</v>
      </c>
      <c r="C365" s="86" t="s">
        <v>901</v>
      </c>
      <c r="D365" s="241">
        <f>COUNTIF($C$1:$C365,C365)</f>
        <v>3</v>
      </c>
      <c r="E365" s="241" t="str">
        <f t="shared" si="25"/>
        <v>Manage savings account3</v>
      </c>
      <c r="F365" s="86" t="s">
        <v>895</v>
      </c>
      <c r="G365" s="242">
        <v>0.2002741935483871</v>
      </c>
      <c r="H365" s="245">
        <v>103.17699001805707</v>
      </c>
    </row>
    <row r="366" spans="1:8">
      <c r="A366" s="86" t="str">
        <v>mansv_fixnet</v>
      </c>
      <c r="B366" s="239">
        <v>365</v>
      </c>
      <c r="C366" s="86" t="s">
        <v>901</v>
      </c>
      <c r="D366" s="241">
        <f>COUNTIF($C$1:$C366,C366)</f>
        <v>4</v>
      </c>
      <c r="E366" s="241" t="str">
        <f t="shared" si="25"/>
        <v>Manage savings account4</v>
      </c>
      <c r="F366" s="86" t="s">
        <v>897</v>
      </c>
      <c r="G366" s="242">
        <v>0.21021935483870971</v>
      </c>
      <c r="H366" s="245">
        <v>97.30575360651207</v>
      </c>
    </row>
    <row r="367" spans="1:8">
      <c r="A367" s="86" t="str">
        <v>mansv_pho</v>
      </c>
      <c r="B367" s="239">
        <v>366</v>
      </c>
      <c r="C367" s="86" t="s">
        <v>901</v>
      </c>
      <c r="D367" s="241">
        <f>COUNTIF($C$1:$C367,C367)</f>
        <v>5</v>
      </c>
      <c r="E367" s="241" t="str">
        <f t="shared" si="25"/>
        <v>Manage savings account5</v>
      </c>
      <c r="F367" s="86" t="s">
        <v>871</v>
      </c>
      <c r="G367" s="242">
        <v>8.1412903225806452E-2</v>
      </c>
      <c r="H367" s="245">
        <v>100.73866459977603</v>
      </c>
    </row>
    <row r="368" spans="1:8">
      <c r="A368" s="86" t="str">
        <v>mansv_pst</v>
      </c>
      <c r="B368" s="239">
        <v>367</v>
      </c>
      <c r="C368" s="86" t="s">
        <v>901</v>
      </c>
      <c r="D368" s="241">
        <f>COUNTIF($C$1:$C368,C368)</f>
        <v>6</v>
      </c>
      <c r="E368" s="241" t="str">
        <f t="shared" si="25"/>
        <v>Manage savings account6</v>
      </c>
      <c r="F368" s="86" t="s">
        <v>873</v>
      </c>
      <c r="G368" s="242">
        <v>0.10353548387096773</v>
      </c>
      <c r="H368" s="245">
        <v>96.291754997593088</v>
      </c>
    </row>
    <row r="369" spans="1:8">
      <c r="A369" s="86" t="str">
        <v>actmanca_branch</v>
      </c>
      <c r="B369" s="239">
        <v>368</v>
      </c>
      <c r="C369" s="86" t="s">
        <v>908</v>
      </c>
      <c r="D369" s="241">
        <f>COUNTIF($C$1:$C369,C369)</f>
        <v>1</v>
      </c>
      <c r="E369" s="241" t="str">
        <f t="shared" si="25"/>
        <v>Actively manage current account1</v>
      </c>
      <c r="F369" s="86" t="s">
        <v>892</v>
      </c>
      <c r="G369" s="242">
        <v>3.318064516129033E-2</v>
      </c>
      <c r="H369" s="245">
        <v>100.22996539372045</v>
      </c>
    </row>
    <row r="370" spans="1:8">
      <c r="A370" s="86" t="str">
        <v>actmanca_net</v>
      </c>
      <c r="B370" s="239">
        <v>369</v>
      </c>
      <c r="C370" s="86" t="s">
        <v>908</v>
      </c>
      <c r="D370" s="241">
        <f>COUNTIF($C$1:$C370,C370)</f>
        <v>2</v>
      </c>
      <c r="E370" s="241" t="str">
        <f t="shared" si="25"/>
        <v>Actively manage current account2</v>
      </c>
      <c r="F370" s="86" t="s">
        <v>869</v>
      </c>
      <c r="G370" s="242">
        <v>0.37680967741935484</v>
      </c>
      <c r="H370" s="245">
        <v>100.20296127459009</v>
      </c>
    </row>
    <row r="371" spans="1:8">
      <c r="A371" s="86" t="str">
        <v>actmanca_mobnet</v>
      </c>
      <c r="B371" s="239">
        <v>370</v>
      </c>
      <c r="C371" s="86" t="s">
        <v>908</v>
      </c>
      <c r="D371" s="241">
        <f>COUNTIF($C$1:$C371,C371)</f>
        <v>3</v>
      </c>
      <c r="E371" s="241" t="str">
        <f t="shared" si="25"/>
        <v>Actively manage current account3</v>
      </c>
      <c r="F371" s="86" t="s">
        <v>895</v>
      </c>
      <c r="G371" s="242">
        <v>0.25283548387096783</v>
      </c>
      <c r="H371" s="245">
        <v>102.25164458791905</v>
      </c>
    </row>
    <row r="372" spans="1:8">
      <c r="A372" s="86" t="str">
        <v>actmanca_fixnet</v>
      </c>
      <c r="B372" s="239">
        <v>371</v>
      </c>
      <c r="C372" s="86" t="s">
        <v>908</v>
      </c>
      <c r="D372" s="241">
        <f>COUNTIF($C$1:$C372,C372)</f>
        <v>4</v>
      </c>
      <c r="E372" s="241" t="str">
        <f t="shared" si="25"/>
        <v>Actively manage current account4</v>
      </c>
      <c r="F372" s="86" t="s">
        <v>897</v>
      </c>
      <c r="G372" s="242">
        <v>0.15843548387096773</v>
      </c>
      <c r="H372" s="245">
        <v>97.556646662970479</v>
      </c>
    </row>
    <row r="373" spans="1:8">
      <c r="A373" s="86" t="str">
        <v>actmanca_pho</v>
      </c>
      <c r="B373" s="239">
        <v>372</v>
      </c>
      <c r="C373" s="86" t="s">
        <v>908</v>
      </c>
      <c r="D373" s="241">
        <f>COUNTIF($C$1:$C373,C373)</f>
        <v>5</v>
      </c>
      <c r="E373" s="241" t="str">
        <f t="shared" si="25"/>
        <v>Actively manage current account5</v>
      </c>
      <c r="F373" s="86" t="s">
        <v>871</v>
      </c>
      <c r="G373" s="242">
        <v>1.2835483870967744E-2</v>
      </c>
      <c r="H373" s="245">
        <v>106.26378014365103</v>
      </c>
    </row>
    <row r="374" spans="1:8">
      <c r="A374" s="86" t="str">
        <v>P600T</v>
      </c>
      <c r="B374" s="239">
        <v>373</v>
      </c>
      <c r="C374" s="86" t="s">
        <v>914</v>
      </c>
      <c r="D374" s="241">
        <f>COUNTIF($C$1:$C374,C374)</f>
        <v>1</v>
      </c>
      <c r="E374" s="241" t="str">
        <f t="shared" si="25"/>
        <v>Expenditure per adult per week1</v>
      </c>
      <c r="F374" s="86" t="s">
        <v>915</v>
      </c>
      <c r="G374" s="242">
        <v>4.7258580645161281</v>
      </c>
      <c r="H374" s="245">
        <v>94.634257546411959</v>
      </c>
    </row>
    <row r="375" spans="1:8">
      <c r="A375" s="86" t="str">
        <v>P601T</v>
      </c>
      <c r="B375" s="239">
        <v>374</v>
      </c>
      <c r="C375" s="86" t="s">
        <v>914</v>
      </c>
      <c r="D375" s="241">
        <f>COUNTIF($C$1:$C375,C375)</f>
        <v>2</v>
      </c>
      <c r="E375" s="241" t="str">
        <f t="shared" si="25"/>
        <v>Expenditure per adult per week2</v>
      </c>
      <c r="F375" s="86" t="s">
        <v>917</v>
      </c>
      <c r="G375" s="242">
        <v>0.59049032258064504</v>
      </c>
      <c r="H375" s="245">
        <v>95.996235736079242</v>
      </c>
    </row>
    <row r="376" spans="1:8">
      <c r="A376" s="86" t="str">
        <v>ALC</v>
      </c>
      <c r="B376" s="239">
        <v>375</v>
      </c>
      <c r="C376" s="86" t="s">
        <v>914</v>
      </c>
      <c r="D376" s="241">
        <f>COUNTIF($C$1:$C376,C376)</f>
        <v>3</v>
      </c>
      <c r="E376" s="241" t="str">
        <f t="shared" si="25"/>
        <v>Expenditure per adult per week3</v>
      </c>
      <c r="F376" s="86" t="s">
        <v>919</v>
      </c>
      <c r="G376" s="242">
        <v>8.2312903225806436E-2</v>
      </c>
      <c r="H376" s="245">
        <v>91.364289919161848</v>
      </c>
    </row>
    <row r="377" spans="1:8">
      <c r="A377" s="86" t="str">
        <v>TOB</v>
      </c>
      <c r="B377" s="239">
        <v>376</v>
      </c>
      <c r="C377" s="86" t="s">
        <v>914</v>
      </c>
      <c r="D377" s="241">
        <f>COUNTIF($C$1:$C377,C377)</f>
        <v>4</v>
      </c>
      <c r="E377" s="241" t="str">
        <f t="shared" si="25"/>
        <v>Expenditure per adult per week4</v>
      </c>
      <c r="F377" s="86" t="s">
        <v>921</v>
      </c>
      <c r="G377" s="242">
        <v>3.6909677419354844E-2</v>
      </c>
      <c r="H377" s="245">
        <v>100.96635631265949</v>
      </c>
    </row>
    <row r="378" spans="1:8">
      <c r="A378" s="86" t="str">
        <v>P603T</v>
      </c>
      <c r="B378" s="239">
        <v>377</v>
      </c>
      <c r="C378" s="86" t="s">
        <v>914</v>
      </c>
      <c r="D378" s="241">
        <f>COUNTIF($C$1:$C378,C378)</f>
        <v>5</v>
      </c>
      <c r="E378" s="241" t="str">
        <f t="shared" si="25"/>
        <v>Expenditure per adult per week5</v>
      </c>
      <c r="F378" s="86" t="s">
        <v>923</v>
      </c>
      <c r="G378" s="242">
        <v>0.24120645161290322</v>
      </c>
      <c r="H378" s="245">
        <v>97.098133830063389</v>
      </c>
    </row>
    <row r="379" spans="1:8">
      <c r="A379" s="86" t="str">
        <v>P604T</v>
      </c>
      <c r="B379" s="239">
        <v>378</v>
      </c>
      <c r="C379" s="86" t="s">
        <v>914</v>
      </c>
      <c r="D379" s="241">
        <f>COUNTIF($C$1:$C379,C379)</f>
        <v>6</v>
      </c>
      <c r="E379" s="241" t="str">
        <f t="shared" si="25"/>
        <v>Expenditure per adult per week6</v>
      </c>
      <c r="F379" s="86" t="s">
        <v>925</v>
      </c>
      <c r="G379" s="242">
        <v>0.73371290322580651</v>
      </c>
      <c r="H379" s="245">
        <v>104.30444183555684</v>
      </c>
    </row>
    <row r="380" spans="1:8">
      <c r="A380" s="86" t="str">
        <v>P605T</v>
      </c>
      <c r="B380" s="239">
        <v>379</v>
      </c>
      <c r="C380" s="86" t="s">
        <v>914</v>
      </c>
      <c r="D380" s="241">
        <f>COUNTIF($C$1:$C380,C380)</f>
        <v>7</v>
      </c>
      <c r="E380" s="241" t="str">
        <f t="shared" si="25"/>
        <v>Expenditure per adult per week7</v>
      </c>
      <c r="F380" s="86" t="s">
        <v>927</v>
      </c>
      <c r="G380" s="242">
        <v>0.36998064516129031</v>
      </c>
      <c r="H380" s="245">
        <v>90.161504679832078</v>
      </c>
    </row>
    <row r="381" spans="1:8">
      <c r="A381" s="86" t="str">
        <v>C61111</v>
      </c>
      <c r="B381" s="239">
        <v>380</v>
      </c>
      <c r="C381" s="86" t="s">
        <v>914</v>
      </c>
      <c r="D381" s="241">
        <f>COUNTIF($C$1:$C381,C381)</f>
        <v>8</v>
      </c>
      <c r="E381" s="241" t="str">
        <f t="shared" si="25"/>
        <v>Expenditure per adult per week8</v>
      </c>
      <c r="F381" s="86" t="s">
        <v>929</v>
      </c>
      <c r="G381" s="242">
        <v>2.6161290322580652E-3</v>
      </c>
      <c r="H381" s="245">
        <v>105.90547949101543</v>
      </c>
    </row>
    <row r="382" spans="1:8">
      <c r="A382" s="86" t="str">
        <v>C61112</v>
      </c>
      <c r="B382" s="239">
        <v>381</v>
      </c>
      <c r="C382" s="86" t="s">
        <v>914</v>
      </c>
      <c r="D382" s="241">
        <f>COUNTIF($C$1:$C382,C382)</f>
        <v>9</v>
      </c>
      <c r="E382" s="241" t="str">
        <f t="shared" si="25"/>
        <v>Expenditure per adult per week9</v>
      </c>
      <c r="F382" s="86" t="s">
        <v>931</v>
      </c>
      <c r="G382" s="242">
        <v>1.4896774193548389E-2</v>
      </c>
      <c r="H382" s="245">
        <v>93.320383870006538</v>
      </c>
    </row>
    <row r="383" spans="1:8">
      <c r="A383" s="86" t="str">
        <v>C61211</v>
      </c>
      <c r="B383" s="239">
        <v>382</v>
      </c>
      <c r="C383" s="86" t="s">
        <v>914</v>
      </c>
      <c r="D383" s="241">
        <f>COUNTIF($C$1:$C383,C383)</f>
        <v>10</v>
      </c>
      <c r="E383" s="241" t="str">
        <f t="shared" si="25"/>
        <v>Expenditure per adult per week10</v>
      </c>
      <c r="F383" s="86" t="s">
        <v>933</v>
      </c>
      <c r="G383" s="242">
        <v>1.8935483870967744E-3</v>
      </c>
      <c r="H383" s="245">
        <v>100.9276985262893</v>
      </c>
    </row>
    <row r="384" spans="1:8">
      <c r="A384" s="86" t="str">
        <v>C61311</v>
      </c>
      <c r="B384" s="239">
        <v>383</v>
      </c>
      <c r="C384" s="86" t="s">
        <v>914</v>
      </c>
      <c r="D384" s="241">
        <f>COUNTIF($C$1:$C384,C384)</f>
        <v>11</v>
      </c>
      <c r="E384" s="241" t="str">
        <f t="shared" si="25"/>
        <v>Expenditure per adult per week11</v>
      </c>
      <c r="F384" s="86" t="s">
        <v>935</v>
      </c>
      <c r="G384" s="242">
        <v>1.6341935483870966E-2</v>
      </c>
      <c r="H384" s="245">
        <v>90.589373807138344</v>
      </c>
    </row>
    <row r="385" spans="1:8">
      <c r="A385" s="86" t="str">
        <v>C61312</v>
      </c>
      <c r="B385" s="239">
        <v>384</v>
      </c>
      <c r="C385" s="86" t="s">
        <v>914</v>
      </c>
      <c r="D385" s="241">
        <f>COUNTIF($C$1:$C385,C385)</f>
        <v>12</v>
      </c>
      <c r="E385" s="241" t="str">
        <f t="shared" si="25"/>
        <v>Expenditure per adult per week12</v>
      </c>
      <c r="F385" s="86" t="s">
        <v>937</v>
      </c>
      <c r="G385" s="242">
        <v>2.8064516129032256E-4</v>
      </c>
      <c r="H385" s="245">
        <v>116.14696654321499</v>
      </c>
    </row>
    <row r="386" spans="1:8">
      <c r="A386" s="86" t="str">
        <v>C61313</v>
      </c>
      <c r="B386" s="239">
        <v>385</v>
      </c>
      <c r="C386" s="86" t="s">
        <v>914</v>
      </c>
      <c r="D386" s="241">
        <f>COUNTIF($C$1:$C386,C386)</f>
        <v>13</v>
      </c>
      <c r="E386" s="241" t="str">
        <f t="shared" si="25"/>
        <v>Expenditure per adult per week13</v>
      </c>
      <c r="F386" s="86" t="s">
        <v>939</v>
      </c>
      <c r="G386" s="242">
        <v>3.4096774193548393E-3</v>
      </c>
      <c r="H386" s="245">
        <v>75.02870387979263</v>
      </c>
    </row>
    <row r="387" spans="1:8">
      <c r="A387" s="86" t="str">
        <v>C62112</v>
      </c>
      <c r="B387" s="239">
        <v>386</v>
      </c>
      <c r="C387" s="86" t="s">
        <v>914</v>
      </c>
      <c r="D387" s="241">
        <f>COUNTIF($C$1:$C387,C387)</f>
        <v>14</v>
      </c>
      <c r="E387" s="241" t="str">
        <f t="shared" ref="E387:E450" si="26">C387&amp;D387</f>
        <v>Expenditure per adult per week14</v>
      </c>
      <c r="F387" s="86" t="s">
        <v>941</v>
      </c>
      <c r="G387" s="242">
        <v>2.0999999999999999E-3</v>
      </c>
      <c r="H387" s="245">
        <v>86.146418169147466</v>
      </c>
    </row>
    <row r="388" spans="1:8">
      <c r="A388" s="86" t="str">
        <v>C62113</v>
      </c>
      <c r="B388" s="239">
        <v>387</v>
      </c>
      <c r="C388" s="86" t="s">
        <v>914</v>
      </c>
      <c r="D388" s="241">
        <f>COUNTIF($C$1:$C388,C388)</f>
        <v>15</v>
      </c>
      <c r="E388" s="241" t="str">
        <f t="shared" si="26"/>
        <v>Expenditure per adult per week15</v>
      </c>
      <c r="F388" s="86" t="s">
        <v>943</v>
      </c>
      <c r="G388" s="242">
        <v>1.3548387096774196E-4</v>
      </c>
      <c r="H388" s="245">
        <v>70.98509674965338</v>
      </c>
    </row>
    <row r="389" spans="1:8">
      <c r="A389" s="86" t="str">
        <v>C62114</v>
      </c>
      <c r="B389" s="239">
        <v>388</v>
      </c>
      <c r="C389" s="86" t="s">
        <v>914</v>
      </c>
      <c r="D389" s="241">
        <f>COUNTIF($C$1:$C389,C389)</f>
        <v>16</v>
      </c>
      <c r="E389" s="241" t="str">
        <f t="shared" si="26"/>
        <v>Expenditure per adult per week16</v>
      </c>
      <c r="F389" s="86" t="s">
        <v>945</v>
      </c>
      <c r="G389" s="242">
        <v>1.4387096774193548E-3</v>
      </c>
      <c r="H389" s="245">
        <v>102.74967430710018</v>
      </c>
    </row>
    <row r="390" spans="1:8">
      <c r="A390" s="86" t="str">
        <v>C62211</v>
      </c>
      <c r="B390" s="239">
        <v>389</v>
      </c>
      <c r="C390" s="86" t="s">
        <v>914</v>
      </c>
      <c r="D390" s="241">
        <f>COUNTIF($C$1:$C390,C390)</f>
        <v>17</v>
      </c>
      <c r="E390" s="241" t="str">
        <f t="shared" si="26"/>
        <v>Expenditure per adult per week17</v>
      </c>
      <c r="F390" s="86" t="s">
        <v>947</v>
      </c>
      <c r="G390" s="242">
        <v>9.5129032258064513E-3</v>
      </c>
      <c r="H390" s="245">
        <v>88.897593817260017</v>
      </c>
    </row>
    <row r="391" spans="1:8">
      <c r="A391" s="86" t="str">
        <v>C62212</v>
      </c>
      <c r="B391" s="239">
        <v>390</v>
      </c>
      <c r="C391" s="86" t="s">
        <v>914</v>
      </c>
      <c r="D391" s="241">
        <f>COUNTIF($C$1:$C391,C391)</f>
        <v>18</v>
      </c>
      <c r="E391" s="241" t="str">
        <f t="shared" si="26"/>
        <v>Expenditure per adult per week18</v>
      </c>
      <c r="F391" s="86" t="s">
        <v>949</v>
      </c>
      <c r="G391" s="242">
        <v>1.137741935483871E-2</v>
      </c>
      <c r="H391" s="245">
        <v>77.575525581801742</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6.5290322580645165E-3</v>
      </c>
      <c r="H393" s="245">
        <v>86.583380328175309</v>
      </c>
    </row>
    <row r="394" spans="1:8">
      <c r="A394" s="86" t="str">
        <v>C63111</v>
      </c>
      <c r="B394" s="239">
        <v>393</v>
      </c>
      <c r="C394" s="86" t="s">
        <v>914</v>
      </c>
      <c r="D394" s="241">
        <f>COUNTIF($C$1:$C394,C394)</f>
        <v>21</v>
      </c>
      <c r="E394" s="241" t="str">
        <f t="shared" si="26"/>
        <v>Expenditure per adult per week21</v>
      </c>
      <c r="F394" s="86" t="s">
        <v>955</v>
      </c>
      <c r="G394" s="242">
        <v>9.6129032258064509E-4</v>
      </c>
      <c r="H394" s="245">
        <v>124.41902469122479</v>
      </c>
    </row>
    <row r="395" spans="1:8">
      <c r="A395" s="86" t="str">
        <v>P607T</v>
      </c>
      <c r="B395" s="239">
        <v>394</v>
      </c>
      <c r="C395" s="86" t="s">
        <v>914</v>
      </c>
      <c r="D395" s="241">
        <f>COUNTIF($C$1:$C395,C395)</f>
        <v>22</v>
      </c>
      <c r="E395" s="241" t="str">
        <f t="shared" si="26"/>
        <v>Expenditure per adult per week22</v>
      </c>
      <c r="F395" s="86" t="s">
        <v>957</v>
      </c>
      <c r="G395" s="242">
        <v>0.76769032258064518</v>
      </c>
      <c r="H395" s="245">
        <v>91.420172745758492</v>
      </c>
    </row>
    <row r="396" spans="1:8">
      <c r="A396" s="86" t="str">
        <v>P608T</v>
      </c>
      <c r="B396" s="239">
        <v>395</v>
      </c>
      <c r="C396" s="86" t="s">
        <v>914</v>
      </c>
      <c r="D396" s="241">
        <f>COUNTIF($C$1:$C396,C396)</f>
        <v>23</v>
      </c>
      <c r="E396" s="241" t="str">
        <f t="shared" si="26"/>
        <v>Expenditure per adult per week23</v>
      </c>
      <c r="F396" s="86" t="s">
        <v>959</v>
      </c>
      <c r="G396" s="242">
        <v>0.16669032258064514</v>
      </c>
      <c r="H396" s="245">
        <v>98.995862423308921</v>
      </c>
    </row>
    <row r="397" spans="1:8">
      <c r="A397" s="86" t="str">
        <v>P609T</v>
      </c>
      <c r="B397" s="239">
        <v>396</v>
      </c>
      <c r="C397" s="86" t="s">
        <v>914</v>
      </c>
      <c r="D397" s="241">
        <f>COUNTIF($C$1:$C397,C397)</f>
        <v>24</v>
      </c>
      <c r="E397" s="241" t="str">
        <f t="shared" si="26"/>
        <v>Expenditure per adult per week24</v>
      </c>
      <c r="F397" s="86" t="s">
        <v>961</v>
      </c>
      <c r="G397" s="242">
        <v>0.70995483870967735</v>
      </c>
      <c r="H397" s="245">
        <v>89.972966132682444</v>
      </c>
    </row>
    <row r="398" spans="1:8">
      <c r="A398" s="86" t="str">
        <v>P610T</v>
      </c>
      <c r="B398" s="239">
        <v>397</v>
      </c>
      <c r="C398" s="86" t="s">
        <v>914</v>
      </c>
      <c r="D398" s="241">
        <f>COUNTIF($C$1:$C398,C398)</f>
        <v>25</v>
      </c>
      <c r="E398" s="241" t="str">
        <f t="shared" si="26"/>
        <v>Expenditure per adult per week25</v>
      </c>
      <c r="F398" s="86" t="s">
        <v>963</v>
      </c>
      <c r="G398" s="242">
        <v>7.2409677419354848E-2</v>
      </c>
      <c r="H398" s="245">
        <v>90.8610799133114</v>
      </c>
    </row>
    <row r="399" spans="1:8">
      <c r="A399" s="86" t="str">
        <v>P611T</v>
      </c>
      <c r="B399" s="239">
        <v>398</v>
      </c>
      <c r="C399" s="86" t="s">
        <v>914</v>
      </c>
      <c r="D399" s="241">
        <f>COUNTIF($C$1:$C399,C399)</f>
        <v>26</v>
      </c>
      <c r="E399" s="241" t="str">
        <f t="shared" si="26"/>
        <v>Expenditure per adult per week26</v>
      </c>
      <c r="F399" s="86" t="s">
        <v>965</v>
      </c>
      <c r="G399" s="242">
        <v>0.46486774193548397</v>
      </c>
      <c r="H399" s="245">
        <v>96.200592482019701</v>
      </c>
    </row>
    <row r="400" spans="1:8">
      <c r="A400" s="86" t="str">
        <v>P612T</v>
      </c>
      <c r="B400" s="239">
        <v>399</v>
      </c>
      <c r="C400" s="86" t="s">
        <v>914</v>
      </c>
      <c r="D400" s="241">
        <f>COUNTIF($C$1:$C400,C400)</f>
        <v>27</v>
      </c>
      <c r="E400" s="241" t="str">
        <f t="shared" si="26"/>
        <v>Expenditure per adult per week27</v>
      </c>
      <c r="F400" s="86" t="s">
        <v>967</v>
      </c>
      <c r="G400" s="242">
        <v>0.41849032258064517</v>
      </c>
      <c r="H400" s="245">
        <v>93.238743186408939</v>
      </c>
    </row>
    <row r="401" spans="1:8">
      <c r="A401" s="86" t="str">
        <v>WEBSPEND</v>
      </c>
      <c r="B401" s="239">
        <v>400</v>
      </c>
      <c r="C401" s="86" t="s">
        <v>914</v>
      </c>
      <c r="D401" s="241">
        <f>COUNTIF($C$1:$C401,C401)</f>
        <v>28</v>
      </c>
      <c r="E401" s="241" t="str">
        <f t="shared" si="26"/>
        <v>Expenditure per adult per week28</v>
      </c>
      <c r="F401" s="86" t="s">
        <v>969</v>
      </c>
      <c r="G401" s="242">
        <v>0.18025806451612905</v>
      </c>
      <c r="H401" s="245">
        <v>93.320511475368718</v>
      </c>
    </row>
    <row r="402" spans="1:8">
      <c r="A402" s="86" t="str">
        <v>onlineuse12</v>
      </c>
      <c r="B402" s="239">
        <v>401</v>
      </c>
      <c r="C402" s="86" t="s">
        <v>972</v>
      </c>
      <c r="D402" s="241">
        <f>COUNTIF($C$1:$C402,C402)</f>
        <v>1</v>
      </c>
      <c r="E402" s="241" t="str">
        <f t="shared" si="26"/>
        <v>Internet Access: Overall1</v>
      </c>
      <c r="F402" s="86" t="s">
        <v>973</v>
      </c>
      <c r="G402" s="242">
        <v>0.90131612903225811</v>
      </c>
      <c r="H402" s="245">
        <v>99.850324143806716</v>
      </c>
    </row>
    <row r="403" spans="1:8">
      <c r="A403" s="86" t="str">
        <v>onlineuse5</v>
      </c>
      <c r="B403" s="239">
        <v>402</v>
      </c>
      <c r="C403" s="86" t="s">
        <v>972</v>
      </c>
      <c r="D403" s="241">
        <f>COUNTIF($C$1:$C403,C403)</f>
        <v>2</v>
      </c>
      <c r="E403" s="241" t="str">
        <f t="shared" si="26"/>
        <v>Internet Access: Overall2</v>
      </c>
      <c r="F403" s="86" t="s">
        <v>975</v>
      </c>
      <c r="G403" s="242">
        <v>8.4825806451612917E-2</v>
      </c>
      <c r="H403" s="245">
        <v>101.34773100794496</v>
      </c>
    </row>
    <row r="404" spans="1:8">
      <c r="A404" s="86" t="str">
        <v>netfreq1</v>
      </c>
      <c r="B404" s="239">
        <v>403</v>
      </c>
      <c r="C404" s="86" t="s">
        <v>978</v>
      </c>
      <c r="D404" s="241">
        <f>COUNTIF($C$1:$C404,C404)</f>
        <v>1</v>
      </c>
      <c r="E404" s="241" t="str">
        <f t="shared" si="26"/>
        <v>Internet Access: Frequency1</v>
      </c>
      <c r="F404" s="86" t="s">
        <v>979</v>
      </c>
      <c r="G404" s="242">
        <v>2.2803225806451617E-2</v>
      </c>
      <c r="H404" s="245">
        <v>96.319310824341144</v>
      </c>
    </row>
    <row r="405" spans="1:8">
      <c r="A405" s="86" t="str">
        <v>netfreq2t10</v>
      </c>
      <c r="B405" s="239">
        <v>404</v>
      </c>
      <c r="C405" s="86" t="s">
        <v>978</v>
      </c>
      <c r="D405" s="241">
        <f>COUNTIF($C$1:$C405,C405)</f>
        <v>2</v>
      </c>
      <c r="E405" s="241" t="str">
        <f t="shared" si="26"/>
        <v>Internet Access: Frequency2</v>
      </c>
      <c r="F405" s="86" t="s">
        <v>981</v>
      </c>
      <c r="G405" s="242">
        <v>0.41333870967741931</v>
      </c>
      <c r="H405" s="245">
        <v>98.353911558096542</v>
      </c>
    </row>
    <row r="406" spans="1:8">
      <c r="A406" s="86" t="str">
        <v>netfreq10p</v>
      </c>
      <c r="B406" s="239">
        <v>405</v>
      </c>
      <c r="C406" s="86" t="s">
        <v>978</v>
      </c>
      <c r="D406" s="241">
        <f>COUNTIF($C$1:$C406,C406)</f>
        <v>3</v>
      </c>
      <c r="E406" s="241" t="str">
        <f t="shared" si="26"/>
        <v>Internet Access: Frequency3</v>
      </c>
      <c r="F406" s="86" t="s">
        <v>983</v>
      </c>
      <c r="G406" s="242">
        <v>0.4652354838709678</v>
      </c>
      <c r="H406" s="245">
        <v>101.42416340130271</v>
      </c>
    </row>
    <row r="407" spans="1:8">
      <c r="A407" s="86" t="str">
        <v>ONHOURS0</v>
      </c>
      <c r="B407" s="239">
        <v>406</v>
      </c>
      <c r="C407" s="86" t="s">
        <v>985</v>
      </c>
      <c r="D407" s="241">
        <f>COUNTIF($C$1:$C407,C407)</f>
        <v>1</v>
      </c>
      <c r="E407" s="241" t="str">
        <f t="shared" si="26"/>
        <v>Internet Access: Usage in Last Week1</v>
      </c>
      <c r="F407" s="86" t="s">
        <v>986</v>
      </c>
      <c r="G407" s="242">
        <v>0.10920000000000002</v>
      </c>
      <c r="H407" s="245">
        <v>101.28278222575335</v>
      </c>
    </row>
    <row r="408" spans="1:8">
      <c r="A408" s="86" t="str">
        <v>ONHOURS1</v>
      </c>
      <c r="B408" s="239">
        <v>407</v>
      </c>
      <c r="C408" s="86" t="s">
        <v>985</v>
      </c>
      <c r="D408" s="241">
        <f>COUNTIF($C$1:$C408,C408)</f>
        <v>2</v>
      </c>
      <c r="E408" s="241" t="str">
        <f t="shared" si="26"/>
        <v>Internet Access: Usage in Last Week2</v>
      </c>
      <c r="F408" s="86" t="s">
        <v>988</v>
      </c>
      <c r="G408" s="242">
        <v>8.677096774193549E-2</v>
      </c>
      <c r="H408" s="245">
        <v>95.288775601852166</v>
      </c>
    </row>
    <row r="409" spans="1:8">
      <c r="A409" s="86" t="str">
        <v>ONHOURS2</v>
      </c>
      <c r="B409" s="239">
        <v>408</v>
      </c>
      <c r="C409" s="86" t="s">
        <v>985</v>
      </c>
      <c r="D409" s="241">
        <f>COUNTIF($C$1:$C409,C409)</f>
        <v>3</v>
      </c>
      <c r="E409" s="241" t="str">
        <f t="shared" si="26"/>
        <v>Internet Access: Usage in Last Week3</v>
      </c>
      <c r="F409" s="86" t="s">
        <v>990</v>
      </c>
      <c r="G409" s="242">
        <v>0.24220645161290319</v>
      </c>
      <c r="H409" s="245">
        <v>98.339209952626391</v>
      </c>
    </row>
    <row r="410" spans="1:8">
      <c r="A410" s="86" t="str">
        <v>ONHOURS3</v>
      </c>
      <c r="B410" s="239">
        <v>409</v>
      </c>
      <c r="C410" s="86" t="s">
        <v>985</v>
      </c>
      <c r="D410" s="241">
        <f>COUNTIF($C$1:$C410,C410)</f>
        <v>4</v>
      </c>
      <c r="E410" s="241" t="str">
        <f t="shared" si="26"/>
        <v>Internet Access: Usage in Last Week4</v>
      </c>
      <c r="F410" s="86" t="s">
        <v>992</v>
      </c>
      <c r="G410" s="242">
        <v>0.26324838709677417</v>
      </c>
      <c r="H410" s="245">
        <v>100.12201966802847</v>
      </c>
    </row>
    <row r="411" spans="1:8">
      <c r="A411" s="86" t="str">
        <v>ONHOURS4</v>
      </c>
      <c r="B411" s="239">
        <v>410</v>
      </c>
      <c r="C411" s="86" t="s">
        <v>985</v>
      </c>
      <c r="D411" s="241">
        <f>COUNTIF($C$1:$C411,C411)</f>
        <v>5</v>
      </c>
      <c r="E411" s="241" t="str">
        <f t="shared" si="26"/>
        <v>Internet Access: Usage in Last Week5</v>
      </c>
      <c r="F411" s="86" t="s">
        <v>994</v>
      </c>
      <c r="G411" s="242">
        <v>0.29812580645161285</v>
      </c>
      <c r="H411" s="245">
        <v>102.27311600265787</v>
      </c>
    </row>
    <row r="412" spans="1:8">
      <c r="A412" s="86" t="str">
        <v>TECH18</v>
      </c>
      <c r="B412" s="239">
        <v>411</v>
      </c>
      <c r="C412" s="86" t="s">
        <v>996</v>
      </c>
      <c r="D412" s="241">
        <f>COUNTIF($C$1:$C412,C412)</f>
        <v>1</v>
      </c>
      <c r="E412" s="241" t="str">
        <f t="shared" si="26"/>
        <v>Technology at Home1</v>
      </c>
      <c r="F412" s="86" t="s">
        <v>997</v>
      </c>
      <c r="G412" s="242">
        <v>7.9232258064516115E-2</v>
      </c>
      <c r="H412" s="245">
        <v>100.02228125809489</v>
      </c>
    </row>
    <row r="413" spans="1:8">
      <c r="A413" s="86" t="str">
        <v>TECH19</v>
      </c>
      <c r="B413" s="239">
        <v>412</v>
      </c>
      <c r="C413" s="86" t="s">
        <v>996</v>
      </c>
      <c r="D413" s="241">
        <f>COUNTIF($C$1:$C413,C413)</f>
        <v>2</v>
      </c>
      <c r="E413" s="241" t="str">
        <f t="shared" si="26"/>
        <v>Technology at Home2</v>
      </c>
      <c r="F413" s="86" t="s">
        <v>999</v>
      </c>
      <c r="G413" s="242">
        <v>0.23470967741935486</v>
      </c>
      <c r="H413" s="245">
        <v>102.46780175948305</v>
      </c>
    </row>
    <row r="414" spans="1:8">
      <c r="A414" s="86" t="str">
        <v>mobhas</v>
      </c>
      <c r="B414" s="239">
        <v>413</v>
      </c>
      <c r="C414" s="86" t="s">
        <v>1002</v>
      </c>
      <c r="D414" s="241">
        <f>COUNTIF($C$1:$C414,C414)</f>
        <v>1</v>
      </c>
      <c r="E414" s="241" t="str">
        <f t="shared" si="26"/>
        <v>Mobile phone1</v>
      </c>
      <c r="F414" s="86" t="s">
        <v>1003</v>
      </c>
      <c r="G414" s="242">
        <v>0.89094838709677426</v>
      </c>
      <c r="H414" s="245">
        <v>100.00958344282431</v>
      </c>
    </row>
    <row r="415" spans="1:8">
      <c r="A415" s="86" t="str">
        <v>mob_smart</v>
      </c>
      <c r="B415" s="239">
        <v>414</v>
      </c>
      <c r="C415" s="86" t="s">
        <v>1002</v>
      </c>
      <c r="D415" s="241">
        <f>COUNTIF($C$1:$C415,C415)</f>
        <v>2</v>
      </c>
      <c r="E415" s="241" t="str">
        <f t="shared" si="26"/>
        <v>Mobile phone2</v>
      </c>
      <c r="F415" s="86" t="s">
        <v>1005</v>
      </c>
      <c r="G415" s="242">
        <v>0.75205161290322586</v>
      </c>
      <c r="H415" s="245">
        <v>100.88221969926362</v>
      </c>
    </row>
    <row r="416" spans="1:8">
      <c r="A416" s="86" t="str">
        <v>ips_iphone</v>
      </c>
      <c r="B416" s="239">
        <v>415</v>
      </c>
      <c r="C416" s="86" t="s">
        <v>1002</v>
      </c>
      <c r="D416" s="241">
        <f>COUNTIF($C$1:$C416,C416)</f>
        <v>3</v>
      </c>
      <c r="E416" s="241" t="str">
        <f t="shared" si="26"/>
        <v>Mobile phone3</v>
      </c>
      <c r="F416" s="86" t="s">
        <v>1007</v>
      </c>
      <c r="G416" s="242">
        <v>0.31883225806451609</v>
      </c>
      <c r="H416" s="245">
        <v>99.726874624521869</v>
      </c>
    </row>
    <row r="417" spans="1:8">
      <c r="A417" s="86" t="str">
        <v>TECH29</v>
      </c>
      <c r="B417" s="239">
        <v>416</v>
      </c>
      <c r="C417" s="86" t="s">
        <v>1009</v>
      </c>
      <c r="D417" s="241">
        <f>COUNTIF($C$1:$C417,C417)</f>
        <v>1</v>
      </c>
      <c r="E417" s="241" t="str">
        <f t="shared" si="26"/>
        <v>Tablet Devices1</v>
      </c>
      <c r="F417" s="86" t="s">
        <v>1010</v>
      </c>
      <c r="G417" s="242">
        <v>0.46982903225806438</v>
      </c>
      <c r="H417" s="245">
        <v>98.221063950656159</v>
      </c>
    </row>
    <row r="418" spans="1:8">
      <c r="A418" s="86" t="str">
        <v>socmed_lessthanmonthly</v>
      </c>
      <c r="B418" s="239">
        <v>417</v>
      </c>
      <c r="C418" s="86" t="s">
        <v>1012</v>
      </c>
      <c r="D418" s="241">
        <f>COUNTIF($C$1:$C418,C418)</f>
        <v>1</v>
      </c>
      <c r="E418" s="241" t="str">
        <f t="shared" si="26"/>
        <v>Overall Social Media Activity1</v>
      </c>
      <c r="F418" s="86" t="s">
        <v>1013</v>
      </c>
      <c r="G418" s="242">
        <v>3.569354838709677E-2</v>
      </c>
      <c r="H418" s="245">
        <v>97.93997346179026</v>
      </c>
    </row>
    <row r="419" spans="1:8">
      <c r="A419" s="86" t="str">
        <v>socmed_lessthanweekly</v>
      </c>
      <c r="B419" s="239">
        <v>418</v>
      </c>
      <c r="C419" s="86" t="s">
        <v>1012</v>
      </c>
      <c r="D419" s="241">
        <f>COUNTIF($C$1:$C419,C419)</f>
        <v>2</v>
      </c>
      <c r="E419" s="241" t="str">
        <f t="shared" si="26"/>
        <v>Overall Social Media Activity2</v>
      </c>
      <c r="F419" s="86" t="s">
        <v>1015</v>
      </c>
      <c r="G419" s="242">
        <v>5.1641935483870971E-2</v>
      </c>
      <c r="H419" s="245">
        <v>100.8896183296396</v>
      </c>
    </row>
    <row r="420" spans="1:8">
      <c r="A420" s="86" t="str">
        <v>socmed_weekly</v>
      </c>
      <c r="B420" s="239">
        <v>419</v>
      </c>
      <c r="C420" s="86" t="s">
        <v>1012</v>
      </c>
      <c r="D420" s="241">
        <f>COUNTIF($C$1:$C420,C420)</f>
        <v>3</v>
      </c>
      <c r="E420" s="241" t="str">
        <f t="shared" si="26"/>
        <v>Overall Social Media Activity3</v>
      </c>
      <c r="F420" s="86" t="s">
        <v>1017</v>
      </c>
      <c r="G420" s="242">
        <v>0.15688387096774192</v>
      </c>
      <c r="H420" s="245">
        <v>100.1851909817252</v>
      </c>
    </row>
    <row r="421" spans="1:8">
      <c r="A421" s="86" t="str">
        <v>socmed_daily</v>
      </c>
      <c r="B421" s="239">
        <v>420</v>
      </c>
      <c r="C421" s="86" t="s">
        <v>1012</v>
      </c>
      <c r="D421" s="241">
        <f>COUNTIF($C$1:$C421,C421)</f>
        <v>4</v>
      </c>
      <c r="E421" s="241" t="str">
        <f t="shared" si="26"/>
        <v>Overall Social Media Activity4</v>
      </c>
      <c r="F421" s="86" t="s">
        <v>1019</v>
      </c>
      <c r="G421" s="242">
        <v>0.50906451612903225</v>
      </c>
      <c r="H421" s="245">
        <v>101.17826069196502</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0.24319032258064516</v>
      </c>
      <c r="H422" s="245">
        <v>102.17454572485664</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0.12652258064516128</v>
      </c>
      <c r="H423" s="245">
        <v>102.16452722496167</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0.27304193548387096</v>
      </c>
      <c r="H424" s="245">
        <v>101.06243245200726</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0.13601290322580645</v>
      </c>
      <c r="H425" s="245">
        <v>102.07146352972283</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0.1743064516129032</v>
      </c>
      <c r="H426" s="245">
        <v>101.29063093720492</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0.2018354838709677</v>
      </c>
      <c r="H427" s="245">
        <v>104.40128650880325</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0.47358387096774196</v>
      </c>
      <c r="H428" s="245">
        <v>101.95090879430435</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0.23717096774193547</v>
      </c>
      <c r="H429" s="245">
        <v>102.07080403901601</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0.22433548387096774</v>
      </c>
      <c r="H430" s="245">
        <v>101.95166051387945</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0.69693870967741933</v>
      </c>
      <c r="H431" s="245">
        <v>100.52510666945057</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0.33522903225806461</v>
      </c>
      <c r="H432" s="245">
        <v>103.92218139890326</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0.23482580645161291</v>
      </c>
      <c r="H433" s="245">
        <v>105.30065390758566</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6.1516129032258053E-2</v>
      </c>
      <c r="H434" s="245">
        <v>105.80393142329156</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5.7777419354838717E-2</v>
      </c>
      <c r="H435" s="245">
        <v>104.29063923189759</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0.80004516129032266</v>
      </c>
      <c r="H436" s="245">
        <v>100.04398841334428</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0.62838709677419347</v>
      </c>
      <c r="H437" s="245">
        <v>100.89126246357938</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0.4593741935483871</v>
      </c>
      <c r="H438" s="245">
        <v>101.21693896628187</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5.6490322580645159E-2</v>
      </c>
      <c r="H439" s="245">
        <v>105.08025236913045</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0.38301290322580639</v>
      </c>
      <c r="H440" s="245">
        <v>103.78861779616999</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0.15720645161290325</v>
      </c>
      <c r="H441" s="245">
        <v>103.87463040286104</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0.15979032258064518</v>
      </c>
      <c r="H442" s="245">
        <v>102.55986058667517</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0.11720645161290322</v>
      </c>
      <c r="H443" s="245">
        <v>107.71705451209048</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0.11235806451612902</v>
      </c>
      <c r="H444" s="245">
        <v>105.3339677480767</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0.20074838709677423</v>
      </c>
      <c r="H445" s="245">
        <v>101.7127626638959</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0.1485258064516129</v>
      </c>
      <c r="H446" s="245">
        <v>102.48678937042443</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7.2222580645161294E-2</v>
      </c>
      <c r="H447" s="245">
        <v>105.55897289178169</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6.5125806451612894E-2</v>
      </c>
      <c r="H448" s="245">
        <v>102.9755429126336</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0.30719677419354841</v>
      </c>
      <c r="H449" s="245">
        <v>102.46205786425256</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5.6080645161290327E-2</v>
      </c>
      <c r="H450" s="245">
        <v>103.24972803370626</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0.55622258064516128</v>
      </c>
      <c r="H451" s="245">
        <v>100.85122509123417</v>
      </c>
    </row>
    <row r="452" spans="1:8">
      <c r="A452" s="86" t="str">
        <v>vod_subscribe</v>
      </c>
      <c r="B452" s="239">
        <v>451</v>
      </c>
      <c r="C452" s="86" t="s">
        <v>1082</v>
      </c>
      <c r="D452" s="241">
        <f>COUNTIF($C$1:$C452,C452)</f>
        <v>1</v>
      </c>
      <c r="E452" s="241" t="str">
        <f t="shared" si="27"/>
        <v>TV Subscription services1</v>
      </c>
      <c r="F452" s="86" t="s">
        <v>1083</v>
      </c>
      <c r="G452" s="242">
        <v>0.57729354838709679</v>
      </c>
      <c r="H452" s="245">
        <v>101.0810014333599</v>
      </c>
    </row>
    <row r="453" spans="1:8">
      <c r="A453" s="86" t="str">
        <v>vod_netflix</v>
      </c>
      <c r="B453" s="239">
        <v>452</v>
      </c>
      <c r="C453" s="86" t="s">
        <v>1082</v>
      </c>
      <c r="D453" s="241">
        <f>COUNTIF($C$1:$C453,C453)</f>
        <v>2</v>
      </c>
      <c r="E453" s="241" t="str">
        <f t="shared" si="27"/>
        <v>TV Subscription services2</v>
      </c>
      <c r="F453" s="86" t="s">
        <v>1085</v>
      </c>
      <c r="G453" s="242">
        <v>0.43280000000000002</v>
      </c>
      <c r="H453" s="245">
        <v>102.40291489710134</v>
      </c>
    </row>
    <row r="454" spans="1:8">
      <c r="A454" s="86" t="str">
        <v>vod_amzprime</v>
      </c>
      <c r="B454" s="239">
        <v>453</v>
      </c>
      <c r="C454" s="86" t="s">
        <v>1082</v>
      </c>
      <c r="D454" s="241">
        <f>COUNTIF($C$1:$C454,C454)</f>
        <v>3</v>
      </c>
      <c r="E454" s="241" t="str">
        <f t="shared" si="27"/>
        <v>TV Subscription services3</v>
      </c>
      <c r="F454" s="86" t="s">
        <v>1087</v>
      </c>
      <c r="G454" s="242">
        <v>0.25136774193548389</v>
      </c>
      <c r="H454" s="245">
        <v>99.970622106177487</v>
      </c>
    </row>
    <row r="455" spans="1:8">
      <c r="A455" s="86" t="str">
        <v>vod_skyplayer</v>
      </c>
      <c r="B455" s="239">
        <v>454</v>
      </c>
      <c r="C455" s="86" t="s">
        <v>1082</v>
      </c>
      <c r="D455" s="241">
        <f>COUNTIF($C$1:$C455,C455)</f>
        <v>4</v>
      </c>
      <c r="E455" s="241" t="str">
        <f t="shared" si="27"/>
        <v>TV Subscription services4</v>
      </c>
      <c r="F455" s="86" t="s">
        <v>1089</v>
      </c>
      <c r="G455" s="242">
        <v>0.11892258064516129</v>
      </c>
      <c r="H455" s="245">
        <v>102.70783456031343</v>
      </c>
    </row>
    <row r="456" spans="1:8">
      <c r="A456" s="86" t="str">
        <v>vod_skygo</v>
      </c>
      <c r="B456" s="239">
        <v>455</v>
      </c>
      <c r="C456" s="86" t="s">
        <v>1082</v>
      </c>
      <c r="D456" s="241">
        <f>COUNTIF($C$1:$C456,C456)</f>
        <v>5</v>
      </c>
      <c r="E456" s="241" t="str">
        <f t="shared" si="27"/>
        <v>TV Subscription services5</v>
      </c>
      <c r="F456" s="86" t="s">
        <v>1091</v>
      </c>
      <c r="G456" s="242">
        <v>0.10095483870967745</v>
      </c>
      <c r="H456" s="245">
        <v>101.26819672576275</v>
      </c>
    </row>
    <row r="457" spans="1:8">
      <c r="A457" s="86" t="str">
        <v>vod_nowtv</v>
      </c>
      <c r="B457" s="239">
        <v>456</v>
      </c>
      <c r="C457" s="86" t="s">
        <v>1082</v>
      </c>
      <c r="D457" s="241">
        <f>COUNTIF($C$1:$C457,C457)</f>
        <v>6</v>
      </c>
      <c r="E457" s="241" t="str">
        <f t="shared" si="27"/>
        <v>TV Subscription services6</v>
      </c>
      <c r="F457" s="86" t="s">
        <v>1093</v>
      </c>
      <c r="G457" s="242">
        <v>0.11517419354838708</v>
      </c>
      <c r="H457" s="245">
        <v>103.44004807118998</v>
      </c>
    </row>
    <row r="458" spans="1:8">
      <c r="A458" s="86" t="str">
        <v>vod_eetv</v>
      </c>
      <c r="B458" s="239">
        <v>457</v>
      </c>
      <c r="C458" s="86" t="s">
        <v>1082</v>
      </c>
      <c r="D458" s="241">
        <f>COUNTIF($C$1:$C458,C458)</f>
        <v>7</v>
      </c>
      <c r="E458" s="241" t="str">
        <f t="shared" si="27"/>
        <v>TV Subscription services7</v>
      </c>
      <c r="F458" s="86" t="s">
        <v>1095</v>
      </c>
      <c r="G458" s="242">
        <v>5.1396774193548385E-2</v>
      </c>
      <c r="H458" s="245">
        <v>104.8031038807288</v>
      </c>
    </row>
    <row r="459" spans="1:8">
      <c r="A459" s="86" t="str">
        <v>vod_appletv</v>
      </c>
      <c r="B459" s="239">
        <v>458</v>
      </c>
      <c r="C459" s="86" t="s">
        <v>1082</v>
      </c>
      <c r="D459" s="241">
        <f>COUNTIF($C$1:$C459,C459)</f>
        <v>8</v>
      </c>
      <c r="E459" s="241" t="str">
        <f t="shared" si="27"/>
        <v>TV Subscription services8</v>
      </c>
      <c r="F459" s="86" t="s">
        <v>1097</v>
      </c>
      <c r="G459" s="242">
        <v>6.2700000000000006E-2</v>
      </c>
      <c r="H459" s="245">
        <v>104.95471191011652</v>
      </c>
    </row>
    <row r="460" spans="1:8">
      <c r="A460" s="86" t="str">
        <v>vod_btsport</v>
      </c>
      <c r="B460" s="239">
        <v>459</v>
      </c>
      <c r="C460" s="86" t="s">
        <v>1082</v>
      </c>
      <c r="D460" s="241">
        <f>COUNTIF($C$1:$C460,C460)</f>
        <v>9</v>
      </c>
      <c r="E460" s="241" t="str">
        <f t="shared" si="27"/>
        <v>TV Subscription services9</v>
      </c>
      <c r="F460" s="86" t="s">
        <v>1099</v>
      </c>
      <c r="G460" s="242">
        <v>0.10259354838709676</v>
      </c>
      <c r="H460" s="245">
        <v>100.07891304622838</v>
      </c>
    </row>
    <row r="461" spans="1:8">
      <c r="A461" s="86" t="str">
        <v>vod_settop</v>
      </c>
      <c r="B461" s="239">
        <v>460</v>
      </c>
      <c r="C461" s="86" t="s">
        <v>1082</v>
      </c>
      <c r="D461" s="241">
        <f>COUNTIF($C$1:$C461,C461)</f>
        <v>10</v>
      </c>
      <c r="E461" s="241" t="str">
        <f t="shared" si="27"/>
        <v>TV Subscription services10</v>
      </c>
      <c r="F461" s="86" t="s">
        <v>1101</v>
      </c>
      <c r="G461" s="242">
        <v>0.19774838709677417</v>
      </c>
      <c r="H461" s="245">
        <v>100.77517121939965</v>
      </c>
    </row>
    <row r="462" spans="1:8">
      <c r="A462" s="86" t="str">
        <v>vod_free</v>
      </c>
      <c r="B462" s="239">
        <v>461</v>
      </c>
      <c r="C462" s="86" t="s">
        <v>1103</v>
      </c>
      <c r="D462" s="241">
        <f>COUNTIF($C$1:$C462,C462)</f>
        <v>1</v>
      </c>
      <c r="E462" s="241" t="str">
        <f t="shared" si="27"/>
        <v>TV free online catchup / video services1</v>
      </c>
      <c r="F462" s="86" t="s">
        <v>1104</v>
      </c>
      <c r="G462" s="242">
        <v>0.47398064516129029</v>
      </c>
      <c r="H462" s="245">
        <v>100.98932134978867</v>
      </c>
    </row>
    <row r="463" spans="1:8">
      <c r="A463" s="86" t="str">
        <v>vod_youtube</v>
      </c>
      <c r="B463" s="239">
        <v>462</v>
      </c>
      <c r="C463" s="86" t="s">
        <v>1103</v>
      </c>
      <c r="D463" s="241">
        <f>COUNTIF($C$1:$C463,C463)</f>
        <v>2</v>
      </c>
      <c r="E463" s="241" t="str">
        <f t="shared" si="27"/>
        <v>TV free online catchup / video services2</v>
      </c>
      <c r="F463" s="86" t="s">
        <v>1106</v>
      </c>
      <c r="G463" s="242">
        <v>0.24869032258064513</v>
      </c>
      <c r="H463" s="245">
        <v>105.32263350695243</v>
      </c>
    </row>
    <row r="464" spans="1:8">
      <c r="A464" s="86" t="str">
        <v>vod_iplayer</v>
      </c>
      <c r="B464" s="239">
        <v>463</v>
      </c>
      <c r="C464" s="86" t="s">
        <v>1103</v>
      </c>
      <c r="D464" s="241">
        <f>COUNTIF($C$1:$C464,C464)</f>
        <v>3</v>
      </c>
      <c r="E464" s="241" t="str">
        <f t="shared" si="27"/>
        <v>TV free online catchup / video services3</v>
      </c>
      <c r="F464" s="86" t="s">
        <v>1108</v>
      </c>
      <c r="G464" s="242">
        <v>0.28575161290322576</v>
      </c>
      <c r="H464" s="245">
        <v>100.29513310993299</v>
      </c>
    </row>
    <row r="465" spans="1:8">
      <c r="A465" s="86" t="str">
        <v>vod_itvhub</v>
      </c>
      <c r="B465" s="239">
        <v>464</v>
      </c>
      <c r="C465" s="86" t="s">
        <v>1103</v>
      </c>
      <c r="D465" s="241">
        <f>COUNTIF($C$1:$C465,C465)</f>
        <v>4</v>
      </c>
      <c r="E465" s="241" t="str">
        <f t="shared" si="27"/>
        <v>TV free online catchup / video services4</v>
      </c>
      <c r="F465" s="86" t="s">
        <v>1110</v>
      </c>
      <c r="G465" s="242">
        <v>0.18339354838709673</v>
      </c>
      <c r="H465" s="245">
        <v>100.49396501957129</v>
      </c>
    </row>
    <row r="466" spans="1:8">
      <c r="A466" s="86" t="str">
        <v>vod_all4</v>
      </c>
      <c r="B466" s="239">
        <v>465</v>
      </c>
      <c r="C466" s="86" t="s">
        <v>1103</v>
      </c>
      <c r="D466" s="241">
        <f>COUNTIF($C$1:$C466,C466)</f>
        <v>5</v>
      </c>
      <c r="E466" s="241" t="str">
        <f t="shared" si="27"/>
        <v>TV free online catchup / video services5</v>
      </c>
      <c r="F466" s="86" t="s">
        <v>1112</v>
      </c>
      <c r="G466" s="242">
        <v>0.16028709677419356</v>
      </c>
      <c r="H466" s="245">
        <v>100.97268194653685</v>
      </c>
    </row>
    <row r="467" spans="1:8">
      <c r="A467" s="86" t="str">
        <v>vod_demand5</v>
      </c>
      <c r="B467" s="239">
        <v>466</v>
      </c>
      <c r="C467" s="86" t="s">
        <v>1103</v>
      </c>
      <c r="D467" s="241">
        <f>COUNTIF($C$1:$C467,C467)</f>
        <v>6</v>
      </c>
      <c r="E467" s="241" t="str">
        <f t="shared" si="27"/>
        <v>TV free online catchup / video services6</v>
      </c>
      <c r="F467" s="86" t="s">
        <v>1114</v>
      </c>
      <c r="G467" s="242">
        <v>8.0838709677419365E-2</v>
      </c>
      <c r="H467" s="245">
        <v>103.373869893348</v>
      </c>
    </row>
    <row r="468" spans="1:8">
      <c r="A468" s="86" t="str">
        <v>vod_stvplayer</v>
      </c>
      <c r="B468" s="239">
        <v>467</v>
      </c>
      <c r="C468" s="86" t="s">
        <v>1103</v>
      </c>
      <c r="D468" s="241">
        <f>COUNTIF($C$1:$C468,C468)</f>
        <v>7</v>
      </c>
      <c r="E468" s="241" t="str">
        <f t="shared" si="27"/>
        <v>TV free online catchup / video services7</v>
      </c>
      <c r="F468" s="86" t="s">
        <v>1116</v>
      </c>
      <c r="G468" s="242">
        <v>5.8564516129032261E-2</v>
      </c>
      <c r="H468" s="245">
        <v>104.15369220630754</v>
      </c>
    </row>
    <row r="469" spans="1:8">
      <c r="A469" s="86" t="str">
        <v>bookholiday</v>
      </c>
      <c r="B469" s="239">
        <v>468</v>
      </c>
      <c r="C469" s="86" t="s">
        <v>1118</v>
      </c>
      <c r="D469" s="241">
        <f>COUNTIF($C$1:$C469,C469)</f>
        <v>1</v>
      </c>
      <c r="E469" s="241" t="str">
        <f t="shared" si="27"/>
        <v>Online activity (one or more times per week)1</v>
      </c>
      <c r="F469" s="86" t="s">
        <v>1119</v>
      </c>
      <c r="G469" s="242">
        <v>6.7400000000000002E-2</v>
      </c>
      <c r="H469" s="245">
        <v>109.52089922378929</v>
      </c>
    </row>
    <row r="470" spans="1:8">
      <c r="A470" s="86" t="str">
        <v>gambling</v>
      </c>
      <c r="B470" s="239">
        <v>469</v>
      </c>
      <c r="C470" s="86" t="s">
        <v>1118</v>
      </c>
      <c r="D470" s="241">
        <f>COUNTIF($C$1:$C470,C470)</f>
        <v>2</v>
      </c>
      <c r="E470" s="241" t="str">
        <f t="shared" si="27"/>
        <v>Online activity (one or more times per week)2</v>
      </c>
      <c r="F470" s="86" t="s">
        <v>1121</v>
      </c>
      <c r="G470" s="242">
        <v>0.13733870967741937</v>
      </c>
      <c r="H470" s="245">
        <v>100.40880416015642</v>
      </c>
    </row>
    <row r="471" spans="1:8">
      <c r="A471" s="86" t="str">
        <v>managefinances</v>
      </c>
      <c r="B471" s="239">
        <v>470</v>
      </c>
      <c r="C471" s="86" t="s">
        <v>1118</v>
      </c>
      <c r="D471" s="241">
        <f>COUNTIF($C$1:$C471,C471)</f>
        <v>3</v>
      </c>
      <c r="E471" s="241" t="str">
        <f t="shared" si="27"/>
        <v>Online activity (one or more times per week)3</v>
      </c>
      <c r="F471" s="86" t="s">
        <v>1123</v>
      </c>
      <c r="G471" s="242">
        <v>0.60119354838709671</v>
      </c>
      <c r="H471" s="245">
        <v>100.9194575813149</v>
      </c>
    </row>
    <row r="472" spans="1:8">
      <c r="A472" s="86" t="str">
        <v>auctions</v>
      </c>
      <c r="B472" s="239">
        <v>471</v>
      </c>
      <c r="C472" s="86" t="s">
        <v>1118</v>
      </c>
      <c r="D472" s="241">
        <f>COUNTIF($C$1:$C472,C472)</f>
        <v>4</v>
      </c>
      <c r="E472" s="241" t="str">
        <f t="shared" si="27"/>
        <v>Online activity (one or more times per week)4</v>
      </c>
      <c r="F472" s="86" t="s">
        <v>1125</v>
      </c>
      <c r="G472" s="242">
        <v>0.20518709677419356</v>
      </c>
      <c r="H472" s="245">
        <v>100.21749153740653</v>
      </c>
    </row>
    <row r="473" spans="1:8">
      <c r="A473" s="86" t="str">
        <v>shopping</v>
      </c>
      <c r="B473" s="239">
        <v>472</v>
      </c>
      <c r="C473" s="86" t="s">
        <v>1118</v>
      </c>
      <c r="D473" s="241">
        <f>COUNTIF($C$1:$C473,C473)</f>
        <v>5</v>
      </c>
      <c r="E473" s="241" t="str">
        <f t="shared" si="27"/>
        <v>Online activity (one or more times per week)5</v>
      </c>
      <c r="F473" s="86" t="s">
        <v>1127</v>
      </c>
      <c r="G473" s="242">
        <v>0.28521290322580639</v>
      </c>
      <c r="H473" s="245">
        <v>101.1997029160901</v>
      </c>
    </row>
    <row r="474" spans="1:8">
      <c r="A474" s="86" t="str">
        <v>souceinfo</v>
      </c>
      <c r="B474" s="239">
        <v>473</v>
      </c>
      <c r="C474" s="86" t="s">
        <v>1118</v>
      </c>
      <c r="D474" s="241">
        <f>COUNTIF($C$1:$C474,C474)</f>
        <v>6</v>
      </c>
      <c r="E474" s="241" t="str">
        <f t="shared" si="27"/>
        <v>Online activity (one or more times per week)6</v>
      </c>
      <c r="F474" s="86" t="s">
        <v>1129</v>
      </c>
      <c r="G474" s="242">
        <v>0.53446129032258061</v>
      </c>
      <c r="H474" s="245">
        <v>99.773239073712233</v>
      </c>
    </row>
    <row r="475" spans="1:8">
      <c r="A475" s="86" t="str">
        <v>searchengine</v>
      </c>
      <c r="B475" s="239">
        <v>474</v>
      </c>
      <c r="C475" s="86" t="s">
        <v>1118</v>
      </c>
      <c r="D475" s="241">
        <f>COUNTIF($C$1:$C475,C475)</f>
        <v>7</v>
      </c>
      <c r="E475" s="241" t="str">
        <f t="shared" si="27"/>
        <v>Online activity (one or more times per week)7</v>
      </c>
      <c r="F475" s="86" t="s">
        <v>1131</v>
      </c>
      <c r="G475" s="242">
        <v>0.8280903225806453</v>
      </c>
      <c r="H475" s="245">
        <v>100.13525350499457</v>
      </c>
    </row>
    <row r="476" spans="1:8">
      <c r="A476" s="86" t="str">
        <v>res_cars</v>
      </c>
      <c r="B476" s="239">
        <v>475</v>
      </c>
      <c r="C476" s="86" t="s">
        <v>1133</v>
      </c>
      <c r="D476" s="241">
        <f>COUNTIF($C$1:$C476,C476)</f>
        <v>1</v>
      </c>
      <c r="E476" s="241" t="str">
        <f t="shared" si="27"/>
        <v>Researched the last purchase online before buying1</v>
      </c>
      <c r="F476" s="86" t="s">
        <v>1134</v>
      </c>
      <c r="G476" s="242">
        <v>0.50928064516129024</v>
      </c>
      <c r="H476" s="245">
        <v>100.65430393427319</v>
      </c>
    </row>
    <row r="477" spans="1:8">
      <c r="A477" s="86" t="str">
        <v>res_tech</v>
      </c>
      <c r="B477" s="239">
        <v>476</v>
      </c>
      <c r="C477" s="86" t="s">
        <v>1133</v>
      </c>
      <c r="D477" s="241">
        <f>COUNTIF($C$1:$C477,C477)</f>
        <v>2</v>
      </c>
      <c r="E477" s="241" t="str">
        <f t="shared" si="27"/>
        <v>Researched the last purchase online before buying2</v>
      </c>
      <c r="F477" s="86" t="s">
        <v>1136</v>
      </c>
      <c r="G477" s="242">
        <v>0.73504838709677411</v>
      </c>
      <c r="H477" s="245">
        <v>100.21417371881969</v>
      </c>
    </row>
    <row r="478" spans="1:8">
      <c r="A478" s="86" t="str">
        <v>res_tickets</v>
      </c>
      <c r="B478" s="239">
        <v>477</v>
      </c>
      <c r="C478" s="86" t="s">
        <v>1133</v>
      </c>
      <c r="D478" s="241">
        <f>COUNTIF($C$1:$C478,C478)</f>
        <v>3</v>
      </c>
      <c r="E478" s="241" t="str">
        <f t="shared" si="27"/>
        <v>Researched the last purchase online before buying3</v>
      </c>
      <c r="F478" s="86" t="s">
        <v>1138</v>
      </c>
      <c r="G478" s="242">
        <v>0.74440967741935482</v>
      </c>
      <c r="H478" s="245">
        <v>100.64789051602365</v>
      </c>
    </row>
    <row r="479" spans="1:8">
      <c r="A479" s="86" t="str">
        <v>res_clothes</v>
      </c>
      <c r="B479" s="239">
        <v>478</v>
      </c>
      <c r="C479" s="86" t="s">
        <v>1133</v>
      </c>
      <c r="D479" s="241">
        <f>COUNTIF($C$1:$C479,C479)</f>
        <v>4</v>
      </c>
      <c r="E479" s="241" t="str">
        <f t="shared" si="27"/>
        <v>Researched the last purchase online before buying4</v>
      </c>
      <c r="F479" s="86" t="s">
        <v>1140</v>
      </c>
      <c r="G479" s="242">
        <v>0.59441612903225804</v>
      </c>
      <c r="H479" s="245">
        <v>99.624910533014983</v>
      </c>
    </row>
    <row r="480" spans="1:8">
      <c r="A480" s="86" t="str">
        <v>res_groceries</v>
      </c>
      <c r="B480" s="239">
        <v>479</v>
      </c>
      <c r="C480" s="86" t="s">
        <v>1133</v>
      </c>
      <c r="D480" s="241">
        <f>COUNTIF($C$1:$C480,C480)</f>
        <v>5</v>
      </c>
      <c r="E480" s="241" t="str">
        <f t="shared" si="27"/>
        <v>Researched the last purchase online before buying5</v>
      </c>
      <c r="F480" s="86" t="s">
        <v>1142</v>
      </c>
      <c r="G480" s="242">
        <v>0.33666129032258063</v>
      </c>
      <c r="H480" s="245">
        <v>99.259186050678835</v>
      </c>
    </row>
    <row r="481" spans="1:8">
      <c r="A481" s="86" t="str">
        <v>res_holidays</v>
      </c>
      <c r="B481" s="239">
        <v>480</v>
      </c>
      <c r="C481" s="86" t="s">
        <v>1133</v>
      </c>
      <c r="D481" s="241">
        <f>COUNTIF($C$1:$C481,C481)</f>
        <v>6</v>
      </c>
      <c r="E481" s="241" t="str">
        <f t="shared" si="27"/>
        <v>Researched the last purchase online before buying6</v>
      </c>
      <c r="F481" s="86" t="s">
        <v>1144</v>
      </c>
      <c r="G481" s="242">
        <v>0.80235161290322587</v>
      </c>
      <c r="H481" s="245">
        <v>100.31211501015602</v>
      </c>
    </row>
    <row r="482" spans="1:8">
      <c r="A482" s="86" t="str">
        <v>res_domesticappl</v>
      </c>
      <c r="B482" s="239">
        <v>481</v>
      </c>
      <c r="C482" s="86" t="s">
        <v>1133</v>
      </c>
      <c r="D482" s="241">
        <f>COUNTIF($C$1:$C482,C482)</f>
        <v>7</v>
      </c>
      <c r="E482" s="241" t="str">
        <f t="shared" si="27"/>
        <v>Researched the last purchase online before buying7</v>
      </c>
      <c r="F482" s="86" t="s">
        <v>1146</v>
      </c>
      <c r="G482" s="242">
        <v>0.68064193548387086</v>
      </c>
      <c r="H482" s="245">
        <v>100.01891080708174</v>
      </c>
    </row>
    <row r="483" spans="1:8">
      <c r="A483" s="86" t="str">
        <v>res_luxurygoods</v>
      </c>
      <c r="B483" s="239">
        <v>482</v>
      </c>
      <c r="C483" s="86" t="s">
        <v>1133</v>
      </c>
      <c r="D483" s="241">
        <f>COUNTIF($C$1:$C483,C483)</f>
        <v>8</v>
      </c>
      <c r="E483" s="241" t="str">
        <f t="shared" si="27"/>
        <v>Researched the last purchase online before buying8</v>
      </c>
      <c r="F483" s="86" t="s">
        <v>1148</v>
      </c>
      <c r="G483" s="242">
        <v>0.66265806451612919</v>
      </c>
      <c r="H483" s="245">
        <v>100.16460774910743</v>
      </c>
    </row>
    <row r="484" spans="1:8">
      <c r="A484" s="86" t="str">
        <v>res_music</v>
      </c>
      <c r="B484" s="239">
        <v>483</v>
      </c>
      <c r="C484" s="86" t="s">
        <v>1133</v>
      </c>
      <c r="D484" s="241">
        <f>COUNTIF($C$1:$C484,C484)</f>
        <v>9</v>
      </c>
      <c r="E484" s="241" t="str">
        <f t="shared" si="27"/>
        <v>Researched the last purchase online before buying9</v>
      </c>
      <c r="F484" s="86" t="s">
        <v>1150</v>
      </c>
      <c r="G484" s="242">
        <v>0.7972999999999999</v>
      </c>
      <c r="H484" s="245">
        <v>99.833598955923222</v>
      </c>
    </row>
    <row r="485" spans="1:8">
      <c r="A485" s="86" t="str">
        <v>res_finance</v>
      </c>
      <c r="B485" s="239">
        <v>484</v>
      </c>
      <c r="C485" s="86" t="s">
        <v>1133</v>
      </c>
      <c r="D485" s="241">
        <f>COUNTIF($C$1:$C485,C485)</f>
        <v>10</v>
      </c>
      <c r="E485" s="241" t="str">
        <f t="shared" si="27"/>
        <v>Researched the last purchase online before buying10</v>
      </c>
      <c r="F485" s="86" t="s">
        <v>1152</v>
      </c>
      <c r="G485" s="242">
        <v>0.74682258064516127</v>
      </c>
      <c r="H485" s="245">
        <v>100.08963400857122</v>
      </c>
    </row>
    <row r="486" spans="1:8">
      <c r="A486" s="86" t="str">
        <v>res_groomingprod</v>
      </c>
      <c r="B486" s="239">
        <v>485</v>
      </c>
      <c r="C486" s="86" t="s">
        <v>1133</v>
      </c>
      <c r="D486" s="241">
        <f>COUNTIF($C$1:$C486,C486)</f>
        <v>11</v>
      </c>
      <c r="E486" s="241" t="str">
        <f t="shared" si="27"/>
        <v>Researched the last purchase online before buying11</v>
      </c>
      <c r="F486" s="86" t="s">
        <v>1154</v>
      </c>
      <c r="G486" s="242">
        <v>0.50125161290322573</v>
      </c>
      <c r="H486" s="245">
        <v>100.93440246111354</v>
      </c>
    </row>
    <row r="487" spans="1:8">
      <c r="A487" s="86" t="str">
        <v>res_alcohol</v>
      </c>
      <c r="B487" s="239">
        <v>486</v>
      </c>
      <c r="C487" s="86" t="s">
        <v>1133</v>
      </c>
      <c r="D487" s="241">
        <f>COUNTIF($C$1:$C487,C487)</f>
        <v>12</v>
      </c>
      <c r="E487" s="241" t="str">
        <f t="shared" si="27"/>
        <v>Researched the last purchase online before buying12</v>
      </c>
      <c r="F487" s="86" t="s">
        <v>1156</v>
      </c>
      <c r="G487" s="242">
        <v>0.2773225806451613</v>
      </c>
      <c r="H487" s="245">
        <v>99.911530354350475</v>
      </c>
    </row>
    <row r="488" spans="1:8">
      <c r="A488" s="86" t="str">
        <v>res_gaming</v>
      </c>
      <c r="B488" s="239">
        <v>487</v>
      </c>
      <c r="C488" s="86" t="s">
        <v>1133</v>
      </c>
      <c r="D488" s="241">
        <f>COUNTIF($C$1:$C488,C488)</f>
        <v>13</v>
      </c>
      <c r="E488" s="241" t="str">
        <f t="shared" si="27"/>
        <v>Researched the last purchase online before buying13</v>
      </c>
      <c r="F488" s="86" t="s">
        <v>1158</v>
      </c>
      <c r="G488" s="242">
        <v>0.7516387096774193</v>
      </c>
      <c r="H488" s="245">
        <v>100.33478061754477</v>
      </c>
    </row>
    <row r="489" spans="1:8">
      <c r="A489" s="86" t="str">
        <v>res_sportsequip</v>
      </c>
      <c r="B489" s="239">
        <v>488</v>
      </c>
      <c r="C489" s="86" t="s">
        <v>1133</v>
      </c>
      <c r="D489" s="241">
        <f>COUNTIF($C$1:$C489,C489)</f>
        <v>14</v>
      </c>
      <c r="E489" s="241" t="str">
        <f t="shared" si="27"/>
        <v>Researched the last purchase online before buying14</v>
      </c>
      <c r="F489" s="86" t="s">
        <v>1160</v>
      </c>
      <c r="G489" s="242">
        <v>0.61188709677419351</v>
      </c>
      <c r="H489" s="245">
        <v>100.32491715218966</v>
      </c>
    </row>
    <row r="490" spans="1:8">
      <c r="A490" s="86" t="str">
        <v>res_diy</v>
      </c>
      <c r="B490" s="239">
        <v>489</v>
      </c>
      <c r="C490" s="86" t="s">
        <v>1133</v>
      </c>
      <c r="D490" s="241">
        <f>COUNTIF($C$1:$C490,C490)</f>
        <v>15</v>
      </c>
      <c r="E490" s="241" t="str">
        <f t="shared" si="27"/>
        <v>Researched the last purchase online before buying15</v>
      </c>
      <c r="F490" s="86" t="s">
        <v>1162</v>
      </c>
      <c r="G490" s="242">
        <v>0.5141870967741935</v>
      </c>
      <c r="H490" s="245">
        <v>100.11626747336197</v>
      </c>
    </row>
    <row r="491" spans="1:8">
      <c r="A491" s="86" t="str">
        <v>pur_onl_cars</v>
      </c>
      <c r="B491" s="239">
        <v>490</v>
      </c>
      <c r="C491" s="86" t="s">
        <v>1164</v>
      </c>
      <c r="D491" s="241">
        <f>COUNTIF($C$1:$C491,C491)</f>
        <v>1</v>
      </c>
      <c r="E491" s="241" t="str">
        <f t="shared" si="27"/>
        <v>Bought the last purchase online using any device1</v>
      </c>
      <c r="F491" s="86" t="s">
        <v>1134</v>
      </c>
      <c r="G491" s="242">
        <v>9.6219354838709692E-2</v>
      </c>
      <c r="H491" s="245">
        <v>101.05152133862813</v>
      </c>
    </row>
    <row r="492" spans="1:8">
      <c r="A492" s="86" t="str">
        <v>pur_onl_tech</v>
      </c>
      <c r="B492" s="239">
        <v>491</v>
      </c>
      <c r="C492" s="86" t="s">
        <v>1164</v>
      </c>
      <c r="D492" s="241">
        <f>COUNTIF($C$1:$C492,C492)</f>
        <v>2</v>
      </c>
      <c r="E492" s="241" t="str">
        <f t="shared" si="27"/>
        <v>Bought the last purchase online using any device2</v>
      </c>
      <c r="F492" s="86" t="s">
        <v>1136</v>
      </c>
      <c r="G492" s="242">
        <v>0.45200322580645175</v>
      </c>
      <c r="H492" s="245">
        <v>99.254927907527858</v>
      </c>
    </row>
    <row r="493" spans="1:8">
      <c r="A493" s="130" t="str">
        <v>pur_onl_tickets</v>
      </c>
      <c r="B493" s="239">
        <v>492</v>
      </c>
      <c r="C493" s="130" t="s">
        <v>1164</v>
      </c>
      <c r="D493" s="241">
        <f>COUNTIF($C$1:$C493,C493)</f>
        <v>3</v>
      </c>
      <c r="E493" s="241" t="str">
        <f t="shared" si="27"/>
        <v>Bought the last purchase online using any device3</v>
      </c>
      <c r="F493" s="130" t="s">
        <v>1138</v>
      </c>
      <c r="G493" s="243">
        <v>0.41001612903225804</v>
      </c>
      <c r="H493" s="246">
        <v>101.30434209269347</v>
      </c>
    </row>
    <row r="494" spans="1:8">
      <c r="A494" s="130" t="str">
        <v>pur_onl_clothes</v>
      </c>
      <c r="B494" s="239">
        <v>493</v>
      </c>
      <c r="C494" s="130" t="s">
        <v>1164</v>
      </c>
      <c r="D494" s="241">
        <f>COUNTIF($C$1:$C494,C494)</f>
        <v>4</v>
      </c>
      <c r="E494" s="241" t="str">
        <f t="shared" si="27"/>
        <v>Bought the last purchase online using any device4</v>
      </c>
      <c r="F494" s="130" t="s">
        <v>1140</v>
      </c>
      <c r="G494" s="243">
        <v>0.42527741935483876</v>
      </c>
      <c r="H494" s="246">
        <v>99.508156637894402</v>
      </c>
    </row>
    <row r="495" spans="1:8">
      <c r="A495" s="130" t="str">
        <v>pur_onl_groceries</v>
      </c>
      <c r="B495" s="239">
        <v>494</v>
      </c>
      <c r="C495" s="130" t="s">
        <v>1164</v>
      </c>
      <c r="D495" s="241">
        <f>COUNTIF($C$1:$C495,C495)</f>
        <v>5</v>
      </c>
      <c r="E495" s="241" t="str">
        <f t="shared" si="27"/>
        <v>Bought the last purchase online using any device5</v>
      </c>
      <c r="F495" s="130" t="s">
        <v>1142</v>
      </c>
      <c r="G495" s="243">
        <v>0.21723548387096775</v>
      </c>
      <c r="H495" s="246">
        <v>99.03271378383846</v>
      </c>
    </row>
    <row r="496" spans="1:8">
      <c r="A496" s="130" t="str">
        <v>pur_onl_holidays</v>
      </c>
      <c r="B496" s="239">
        <v>495</v>
      </c>
      <c r="C496" s="130" t="s">
        <v>1164</v>
      </c>
      <c r="D496" s="241">
        <f>COUNTIF($C$1:$C496,C496)</f>
        <v>6</v>
      </c>
      <c r="E496" s="241" t="str">
        <f t="shared" si="27"/>
        <v>Bought the last purchase online using any device6</v>
      </c>
      <c r="F496" s="130" t="s">
        <v>1144</v>
      </c>
      <c r="G496" s="243">
        <v>0.48659354838709684</v>
      </c>
      <c r="H496" s="246">
        <v>100.79597135577762</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0.37830967741935484</v>
      </c>
      <c r="H497" s="246">
        <v>100.87227893500619</v>
      </c>
    </row>
    <row r="498" spans="1:8">
      <c r="A498" s="130" t="str">
        <v>pur_onl_luxurygoods</v>
      </c>
      <c r="B498" s="239">
        <v>497</v>
      </c>
      <c r="C498" s="130" t="s">
        <v>1164</v>
      </c>
      <c r="D498" s="241">
        <f>COUNTIF($C$1:$C498,C498)</f>
        <v>8</v>
      </c>
      <c r="E498" s="241" t="str">
        <f t="shared" si="27"/>
        <v>Bought the last purchase online using any device8</v>
      </c>
      <c r="F498" s="130" t="s">
        <v>1148</v>
      </c>
      <c r="G498" s="243">
        <v>0.20421290322580643</v>
      </c>
      <c r="H498" s="246">
        <v>101.29587838065655</v>
      </c>
    </row>
    <row r="499" spans="1:8">
      <c r="A499" s="130" t="str">
        <v>pur_onl_music</v>
      </c>
      <c r="B499" s="239">
        <v>498</v>
      </c>
      <c r="C499" s="130" t="s">
        <v>1164</v>
      </c>
      <c r="D499" s="241">
        <f>COUNTIF($C$1:$C499,C499)</f>
        <v>9</v>
      </c>
      <c r="E499" s="241" t="str">
        <f t="shared" si="27"/>
        <v>Bought the last purchase online using any device9</v>
      </c>
      <c r="F499" s="130" t="s">
        <v>1150</v>
      </c>
      <c r="G499" s="243">
        <v>0.4291161290322581</v>
      </c>
      <c r="H499" s="246">
        <v>100.10589629047224</v>
      </c>
    </row>
    <row r="500" spans="1:8">
      <c r="A500" s="130" t="str">
        <v>pur_onl_finance</v>
      </c>
      <c r="B500" s="239">
        <v>499</v>
      </c>
      <c r="C500" s="130" t="s">
        <v>1164</v>
      </c>
      <c r="D500" s="241">
        <f>COUNTIF($C$1:$C500,C500)</f>
        <v>10</v>
      </c>
      <c r="E500" s="241" t="str">
        <f t="shared" si="27"/>
        <v>Bought the last purchase online using any device10</v>
      </c>
      <c r="F500" s="130" t="s">
        <v>1152</v>
      </c>
      <c r="G500" s="243">
        <v>0.47593870967741936</v>
      </c>
      <c r="H500" s="246">
        <v>99.92068399161559</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0.27931935483870973</v>
      </c>
      <c r="H501" s="246">
        <v>99.912461312556275</v>
      </c>
    </row>
    <row r="502" spans="1:8">
      <c r="A502" s="130" t="str">
        <v>pur_onl_alcohol</v>
      </c>
      <c r="B502" s="239">
        <v>501</v>
      </c>
      <c r="C502" s="130" t="s">
        <v>1164</v>
      </c>
      <c r="D502" s="241">
        <f>COUNTIF($C$1:$C502,C502)</f>
        <v>12</v>
      </c>
      <c r="E502" s="241" t="str">
        <f t="shared" si="27"/>
        <v>Bought the last purchase online using any device12</v>
      </c>
      <c r="F502" s="130" t="s">
        <v>1156</v>
      </c>
      <c r="G502" s="243">
        <v>0.1389</v>
      </c>
      <c r="H502" s="246">
        <v>98.942861554248921</v>
      </c>
    </row>
    <row r="503" spans="1:8">
      <c r="A503" s="130" t="str">
        <v>pur_onl_gaming</v>
      </c>
      <c r="B503" s="239">
        <v>502</v>
      </c>
      <c r="C503" s="130" t="s">
        <v>1164</v>
      </c>
      <c r="D503" s="241">
        <f>COUNTIF($C$1:$C503,C503)</f>
        <v>13</v>
      </c>
      <c r="E503" s="241" t="str">
        <f t="shared" si="27"/>
        <v>Bought the last purchase online using any device13</v>
      </c>
      <c r="F503" s="130" t="s">
        <v>1158</v>
      </c>
      <c r="G503" s="243">
        <v>0.27295806451612903</v>
      </c>
      <c r="H503" s="246">
        <v>101.23256516224434</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0.2634709677419354</v>
      </c>
      <c r="H504" s="246">
        <v>98.952000789533656</v>
      </c>
    </row>
    <row r="505" spans="1:8">
      <c r="A505" s="130" t="str">
        <v>pur_onl_diy</v>
      </c>
      <c r="B505" s="239">
        <v>504</v>
      </c>
      <c r="C505" s="130" t="s">
        <v>1164</v>
      </c>
      <c r="D505" s="241">
        <f>COUNTIF($C$1:$C505,C505)</f>
        <v>15</v>
      </c>
      <c r="E505" s="241" t="str">
        <f t="shared" si="27"/>
        <v>Bought the last purchase online using any device15</v>
      </c>
      <c r="F505" s="130" t="s">
        <v>1162</v>
      </c>
      <c r="G505" s="243">
        <v>0.23984193548387098</v>
      </c>
      <c r="H505" s="246">
        <v>100.51630325125109</v>
      </c>
    </row>
    <row r="506" spans="1:8">
      <c r="A506" s="130" t="str">
        <v>site_airbnb</v>
      </c>
      <c r="B506" s="239">
        <v>505</v>
      </c>
      <c r="C506" s="130" t="s">
        <v>1180</v>
      </c>
      <c r="D506" s="241">
        <f>COUNTIF($C$1:$C506,C506)</f>
        <v>1</v>
      </c>
      <c r="E506" s="241" t="str">
        <f t="shared" si="27"/>
        <v>Favourite web sites1</v>
      </c>
      <c r="F506" s="130" t="s">
        <v>1181</v>
      </c>
      <c r="G506" s="243">
        <v>5.2264516129032254E-2</v>
      </c>
      <c r="H506" s="246">
        <v>105.42997452581385</v>
      </c>
    </row>
    <row r="507" spans="1:8">
      <c r="A507" s="130" t="str">
        <v>site_amazon</v>
      </c>
      <c r="B507" s="239">
        <v>506</v>
      </c>
      <c r="C507" s="130" t="s">
        <v>1180</v>
      </c>
      <c r="D507" s="241">
        <f>COUNTIF($C$1:$C507,C507)</f>
        <v>2</v>
      </c>
      <c r="E507" s="241" t="str">
        <f t="shared" si="27"/>
        <v>Favourite web sites2</v>
      </c>
      <c r="F507" s="130" t="s">
        <v>1183</v>
      </c>
      <c r="G507" s="243">
        <v>0.50845161290322582</v>
      </c>
      <c r="H507" s="246">
        <v>100.01301248560776</v>
      </c>
    </row>
    <row r="508" spans="1:8">
      <c r="A508" s="86" t="str">
        <v>site_itunes</v>
      </c>
      <c r="B508" s="239">
        <v>507</v>
      </c>
      <c r="C508" s="86" t="s">
        <v>1180</v>
      </c>
      <c r="D508" s="241">
        <f>COUNTIF($C$1:$C508,C508)</f>
        <v>3</v>
      </c>
      <c r="E508" s="241" t="str">
        <f t="shared" si="27"/>
        <v>Favourite web sites3</v>
      </c>
      <c r="F508" s="86" t="s">
        <v>1185</v>
      </c>
      <c r="G508" s="242">
        <v>5.7190322580645173E-2</v>
      </c>
      <c r="H508" s="245">
        <v>101.34979792626955</v>
      </c>
    </row>
    <row r="509" spans="1:8">
      <c r="A509" s="86" t="str">
        <v>site_argos</v>
      </c>
      <c r="B509" s="239">
        <v>508</v>
      </c>
      <c r="C509" s="86" t="s">
        <v>1180</v>
      </c>
      <c r="D509" s="241">
        <f>COUNTIF($C$1:$C509,C509)</f>
        <v>4</v>
      </c>
      <c r="E509" s="241" t="str">
        <f t="shared" si="27"/>
        <v>Favourite web sites4</v>
      </c>
      <c r="F509" s="86" t="s">
        <v>1187</v>
      </c>
      <c r="G509" s="242">
        <v>0.14158064516129032</v>
      </c>
      <c r="H509" s="245">
        <v>102.02435351563896</v>
      </c>
    </row>
    <row r="510" spans="1:8">
      <c r="A510" s="86" t="str">
        <v>site_asos</v>
      </c>
      <c r="B510" s="239">
        <v>509</v>
      </c>
      <c r="C510" s="86" t="s">
        <v>1180</v>
      </c>
      <c r="D510" s="241">
        <f>COUNTIF($C$1:$C510,C510)</f>
        <v>5</v>
      </c>
      <c r="E510" s="241" t="str">
        <f t="shared" si="27"/>
        <v>Favourite web sites5</v>
      </c>
      <c r="F510" s="86" t="s">
        <v>1189</v>
      </c>
      <c r="G510" s="242">
        <v>7.6732258064516126E-2</v>
      </c>
      <c r="H510" s="245">
        <v>100.24220439262366</v>
      </c>
    </row>
    <row r="511" spans="1:8">
      <c r="A511" s="86" t="str">
        <v>site_audible</v>
      </c>
      <c r="B511" s="239">
        <v>510</v>
      </c>
      <c r="C511" s="86" t="s">
        <v>1180</v>
      </c>
      <c r="D511" s="241">
        <f>COUNTIF($C$1:$C511,C511)</f>
        <v>6</v>
      </c>
      <c r="E511" s="241" t="str">
        <f t="shared" si="27"/>
        <v>Favourite web sites6</v>
      </c>
      <c r="F511" s="86" t="s">
        <v>1191</v>
      </c>
      <c r="G511" s="242">
        <v>3.1329032258064521E-2</v>
      </c>
      <c r="H511" s="245">
        <v>99.589369724029069</v>
      </c>
    </row>
    <row r="512" spans="1:8">
      <c r="A512" s="86" t="str">
        <v>site_autotrader</v>
      </c>
      <c r="B512" s="239">
        <v>511</v>
      </c>
      <c r="C512" s="86" t="s">
        <v>1180</v>
      </c>
      <c r="D512" s="241">
        <f>COUNTIF($C$1:$C512,C512)</f>
        <v>7</v>
      </c>
      <c r="E512" s="241" t="str">
        <f t="shared" si="27"/>
        <v>Favourite web sites7</v>
      </c>
      <c r="F512" s="86" t="s">
        <v>1193</v>
      </c>
      <c r="G512" s="242">
        <v>3.4367741935483878E-2</v>
      </c>
      <c r="H512" s="245">
        <v>98.971696789086295</v>
      </c>
    </row>
    <row r="513" spans="1:8">
      <c r="A513" s="86" t="str">
        <v>site_bbcgoodfood</v>
      </c>
      <c r="B513" s="239">
        <v>512</v>
      </c>
      <c r="C513" s="86" t="s">
        <v>1180</v>
      </c>
      <c r="D513" s="241">
        <f>COUNTIF($C$1:$C513,C513)</f>
        <v>8</v>
      </c>
      <c r="E513" s="241" t="str">
        <f t="shared" si="27"/>
        <v>Favourite web sites8</v>
      </c>
      <c r="F513" s="86" t="s">
        <v>1195</v>
      </c>
      <c r="G513" s="242">
        <v>0.10661935483870967</v>
      </c>
      <c r="H513" s="245">
        <v>100.45259555707176</v>
      </c>
    </row>
    <row r="514" spans="1:8">
      <c r="A514" s="86" t="str">
        <v>site_bbcnews</v>
      </c>
      <c r="B514" s="239">
        <v>513</v>
      </c>
      <c r="C514" s="86" t="s">
        <v>1180</v>
      </c>
      <c r="D514" s="241">
        <f>COUNTIF($C$1:$C514,C514)</f>
        <v>9</v>
      </c>
      <c r="E514" s="241" t="str">
        <f t="shared" si="27"/>
        <v>Favourite web sites9</v>
      </c>
      <c r="F514" s="86" t="s">
        <v>1197</v>
      </c>
      <c r="G514" s="242">
        <v>0.28237096774193549</v>
      </c>
      <c r="H514" s="245">
        <v>99.822881991212327</v>
      </c>
    </row>
    <row r="515" spans="1:8">
      <c r="A515" s="86" t="str">
        <v>site_bbcsport</v>
      </c>
      <c r="B515" s="239">
        <v>514</v>
      </c>
      <c r="C515" s="86" t="s">
        <v>1180</v>
      </c>
      <c r="D515" s="241">
        <f>COUNTIF($C$1:$C515,C515)</f>
        <v>10</v>
      </c>
      <c r="E515" s="241" t="str">
        <f t="shared" ref="E515:E578" si="28">C515&amp;D515</f>
        <v>Favourite web sites10</v>
      </c>
      <c r="F515" s="86" t="s">
        <v>1199</v>
      </c>
      <c r="G515" s="242">
        <v>0.15520645161290325</v>
      </c>
      <c r="H515" s="245">
        <v>99.898234227450345</v>
      </c>
    </row>
    <row r="516" spans="1:8">
      <c r="A516" s="86" t="str">
        <v>site_bet365</v>
      </c>
      <c r="B516" s="239">
        <v>515</v>
      </c>
      <c r="C516" s="86" t="s">
        <v>1180</v>
      </c>
      <c r="D516" s="241">
        <f>COUNTIF($C$1:$C516,C516)</f>
        <v>11</v>
      </c>
      <c r="E516" s="241" t="str">
        <f t="shared" si="28"/>
        <v>Favourite web sites11</v>
      </c>
      <c r="F516" s="86" t="s">
        <v>1201</v>
      </c>
      <c r="G516" s="242">
        <v>2.572903225806452E-2</v>
      </c>
      <c r="H516" s="245">
        <v>100.57477577635095</v>
      </c>
    </row>
    <row r="517" spans="1:8">
      <c r="A517" s="86" t="str">
        <v>site_bing</v>
      </c>
      <c r="B517" s="239">
        <v>516</v>
      </c>
      <c r="C517" s="86" t="s">
        <v>1180</v>
      </c>
      <c r="D517" s="241">
        <f>COUNTIF($C$1:$C517,C517)</f>
        <v>12</v>
      </c>
      <c r="E517" s="241" t="str">
        <f t="shared" si="28"/>
        <v>Favourite web sites12</v>
      </c>
      <c r="F517" s="86" t="s">
        <v>1203</v>
      </c>
      <c r="G517" s="242">
        <v>2.0903225806451615E-2</v>
      </c>
      <c r="H517" s="245">
        <v>103.54132670106537</v>
      </c>
    </row>
    <row r="518" spans="1:8">
      <c r="A518" s="86" t="str">
        <v>site_boots</v>
      </c>
      <c r="B518" s="239">
        <v>517</v>
      </c>
      <c r="C518" s="86" t="s">
        <v>1180</v>
      </c>
      <c r="D518" s="241">
        <f>COUNTIF($C$1:$C518,C518)</f>
        <v>13</v>
      </c>
      <c r="E518" s="241" t="str">
        <f t="shared" si="28"/>
        <v>Favourite web sites13</v>
      </c>
      <c r="F518" s="86" t="s">
        <v>1205</v>
      </c>
      <c r="G518" s="242">
        <v>0.1079709677419355</v>
      </c>
      <c r="H518" s="245">
        <v>99.918812743052058</v>
      </c>
    </row>
    <row r="519" spans="1:8">
      <c r="A519" s="86" t="str">
        <v>site_buzzfeed</v>
      </c>
      <c r="B519" s="239">
        <v>518</v>
      </c>
      <c r="C519" s="86" t="s">
        <v>1180</v>
      </c>
      <c r="D519" s="241">
        <f>COUNTIF($C$1:$C519,C519)</f>
        <v>14</v>
      </c>
      <c r="E519" s="241" t="str">
        <f t="shared" si="28"/>
        <v>Favourite web sites14</v>
      </c>
      <c r="F519" s="86" t="s">
        <v>1207</v>
      </c>
      <c r="G519" s="242">
        <v>3.6161290322580648E-2</v>
      </c>
      <c r="H519" s="245">
        <v>100.41452716246036</v>
      </c>
    </row>
    <row r="520" spans="1:8">
      <c r="A520" s="86" t="str">
        <v>site_carphonewarehouse</v>
      </c>
      <c r="B520" s="239">
        <v>519</v>
      </c>
      <c r="C520" s="86" t="s">
        <v>1180</v>
      </c>
      <c r="D520" s="241">
        <f>COUNTIF($C$1:$C520,C520)</f>
        <v>15</v>
      </c>
      <c r="E520" s="241" t="str">
        <f t="shared" si="28"/>
        <v>Favourite web sites15</v>
      </c>
      <c r="F520" s="86" t="s">
        <v>1209</v>
      </c>
      <c r="G520" s="242">
        <v>1.8519354838709676E-2</v>
      </c>
      <c r="H520" s="245">
        <v>103.2386359832544</v>
      </c>
    </row>
    <row r="521" spans="1:8">
      <c r="A521" s="86" t="str">
        <v>site_comparethemarket</v>
      </c>
      <c r="B521" s="239">
        <v>520</v>
      </c>
      <c r="C521" s="86" t="s">
        <v>1180</v>
      </c>
      <c r="D521" s="241">
        <f>COUNTIF($C$1:$C521,C521)</f>
        <v>16</v>
      </c>
      <c r="E521" s="241" t="str">
        <f t="shared" si="28"/>
        <v>Favourite web sites16</v>
      </c>
      <c r="F521" s="86" t="s">
        <v>1211</v>
      </c>
      <c r="G521" s="242">
        <v>6.5706451612903241E-2</v>
      </c>
      <c r="H521" s="245">
        <v>99.385408548162005</v>
      </c>
    </row>
    <row r="522" spans="1:8">
      <c r="A522" s="86" t="str">
        <v>site_confused</v>
      </c>
      <c r="B522" s="239">
        <v>521</v>
      </c>
      <c r="C522" s="86" t="s">
        <v>1180</v>
      </c>
      <c r="D522" s="241">
        <f>COUNTIF($C$1:$C522,C522)</f>
        <v>17</v>
      </c>
      <c r="E522" s="241" t="str">
        <f t="shared" si="28"/>
        <v>Favourite web sites17</v>
      </c>
      <c r="F522" s="86" t="s">
        <v>1213</v>
      </c>
      <c r="G522" s="242">
        <v>2.7206451612903228E-2</v>
      </c>
      <c r="H522" s="245">
        <v>101.03968467686238</v>
      </c>
    </row>
    <row r="523" spans="1:8">
      <c r="A523" s="86" t="str">
        <v>site_currys</v>
      </c>
      <c r="B523" s="239">
        <v>522</v>
      </c>
      <c r="C523" s="86" t="s">
        <v>1180</v>
      </c>
      <c r="D523" s="241">
        <f>COUNTIF($C$1:$C523,C523)</f>
        <v>18</v>
      </c>
      <c r="E523" s="241" t="str">
        <f t="shared" si="28"/>
        <v>Favourite web sites18</v>
      </c>
      <c r="F523" s="86" t="s">
        <v>1215</v>
      </c>
      <c r="G523" s="242">
        <v>6.1874193548387087E-2</v>
      </c>
      <c r="H523" s="245">
        <v>100.86802089791907</v>
      </c>
    </row>
    <row r="524" spans="1:8">
      <c r="A524" s="86" t="str">
        <v>site_digitalspy</v>
      </c>
      <c r="B524" s="239">
        <v>523</v>
      </c>
      <c r="C524" s="86" t="s">
        <v>1180</v>
      </c>
      <c r="D524" s="241">
        <f>COUNTIF($C$1:$C524,C524)</f>
        <v>19</v>
      </c>
      <c r="E524" s="241" t="str">
        <f t="shared" si="28"/>
        <v>Favourite web sites19</v>
      </c>
      <c r="F524" s="86" t="s">
        <v>1217</v>
      </c>
      <c r="G524" s="242">
        <v>2.134193548387097E-2</v>
      </c>
      <c r="H524" s="245">
        <v>97.299867213526753</v>
      </c>
    </row>
    <row r="525" spans="1:8">
      <c r="A525" s="86" t="str">
        <v>site_direct</v>
      </c>
      <c r="B525" s="239">
        <v>524</v>
      </c>
      <c r="C525" s="86" t="s">
        <v>1180</v>
      </c>
      <c r="D525" s="241">
        <f>COUNTIF($C$1:$C525,C525)</f>
        <v>20</v>
      </c>
      <c r="E525" s="241" t="str">
        <f t="shared" si="28"/>
        <v>Favourite web sites20</v>
      </c>
      <c r="F525" s="86" t="s">
        <v>1219</v>
      </c>
      <c r="G525" s="242">
        <v>7.328064516129032E-2</v>
      </c>
      <c r="H525" s="245">
        <v>100.38860263774974</v>
      </c>
    </row>
    <row r="526" spans="1:8">
      <c r="A526" s="86" t="str">
        <v>site_ebay</v>
      </c>
      <c r="B526" s="239">
        <v>525</v>
      </c>
      <c r="C526" s="86" t="s">
        <v>1180</v>
      </c>
      <c r="D526" s="241">
        <f>COUNTIF($C$1:$C526,C526)</f>
        <v>21</v>
      </c>
      <c r="E526" s="241" t="str">
        <f t="shared" si="28"/>
        <v>Favourite web sites21</v>
      </c>
      <c r="F526" s="86" t="s">
        <v>1221</v>
      </c>
      <c r="G526" s="242">
        <v>0.29709354838709678</v>
      </c>
      <c r="H526" s="245">
        <v>100.04635491400668</v>
      </c>
    </row>
    <row r="527" spans="1:8">
      <c r="A527" s="86" t="str">
        <v>site_etsy</v>
      </c>
      <c r="B527" s="239">
        <v>526</v>
      </c>
      <c r="C527" s="86" t="s">
        <v>1180</v>
      </c>
      <c r="D527" s="241">
        <f>COUNTIF($C$1:$C527,C527)</f>
        <v>22</v>
      </c>
      <c r="E527" s="241" t="str">
        <f t="shared" si="28"/>
        <v>Favourite web sites22</v>
      </c>
      <c r="F527" s="86" t="s">
        <v>1223</v>
      </c>
      <c r="G527" s="242">
        <v>6.8919354838709687E-2</v>
      </c>
      <c r="H527" s="245">
        <v>101.27473998286266</v>
      </c>
    </row>
    <row r="528" spans="1:8">
      <c r="A528" s="86" t="str">
        <v>site_expedia</v>
      </c>
      <c r="B528" s="239">
        <v>527</v>
      </c>
      <c r="C528" s="86" t="s">
        <v>1180</v>
      </c>
      <c r="D528" s="241">
        <f>COUNTIF($C$1:$C528,C528)</f>
        <v>23</v>
      </c>
      <c r="E528" s="241" t="str">
        <f t="shared" si="28"/>
        <v>Favourite web sites23</v>
      </c>
      <c r="F528" s="86" t="s">
        <v>1225</v>
      </c>
      <c r="G528" s="242">
        <v>4.1567741935483876E-2</v>
      </c>
      <c r="H528" s="245">
        <v>101.83966767868995</v>
      </c>
    </row>
    <row r="529" spans="1:8">
      <c r="A529" s="86" t="str">
        <v>site_freecycle</v>
      </c>
      <c r="B529" s="239">
        <v>528</v>
      </c>
      <c r="C529" s="86" t="s">
        <v>1180</v>
      </c>
      <c r="D529" s="241">
        <f>COUNTIF($C$1:$C529,C529)</f>
        <v>24</v>
      </c>
      <c r="E529" s="241" t="str">
        <f t="shared" si="28"/>
        <v>Favourite web sites24</v>
      </c>
      <c r="F529" s="86" t="s">
        <v>1227</v>
      </c>
      <c r="G529" s="242">
        <v>2.6103225806451615E-2</v>
      </c>
      <c r="H529" s="245">
        <v>96.942635349357857</v>
      </c>
    </row>
    <row r="530" spans="1:8">
      <c r="A530" s="86" t="str">
        <v>site_game</v>
      </c>
      <c r="B530" s="239">
        <v>529</v>
      </c>
      <c r="C530" s="86" t="s">
        <v>1180</v>
      </c>
      <c r="D530" s="241">
        <f>COUNTIF($C$1:$C530,C530)</f>
        <v>25</v>
      </c>
      <c r="E530" s="241" t="str">
        <f t="shared" si="28"/>
        <v>Favourite web sites25</v>
      </c>
      <c r="F530" s="86" t="s">
        <v>1229</v>
      </c>
      <c r="G530" s="242">
        <v>3.2451612903225811E-2</v>
      </c>
      <c r="H530" s="245">
        <v>106.23177078415718</v>
      </c>
    </row>
    <row r="531" spans="1:8">
      <c r="A531" s="86" t="str">
        <v>site_gmail</v>
      </c>
      <c r="B531" s="239">
        <v>530</v>
      </c>
      <c r="C531" s="86" t="s">
        <v>1180</v>
      </c>
      <c r="D531" s="241">
        <f>COUNTIF($C$1:$C531,C531)</f>
        <v>26</v>
      </c>
      <c r="E531" s="241" t="str">
        <f t="shared" si="28"/>
        <v>Favourite web sites26</v>
      </c>
      <c r="F531" s="86" t="s">
        <v>1231</v>
      </c>
      <c r="G531" s="242">
        <v>0.24732903225806452</v>
      </c>
      <c r="H531" s="245">
        <v>102.50214691987425</v>
      </c>
    </row>
    <row r="532" spans="1:8">
      <c r="A532" s="86" t="str">
        <v>site_google</v>
      </c>
      <c r="B532" s="239">
        <v>531</v>
      </c>
      <c r="C532" s="86" t="s">
        <v>1180</v>
      </c>
      <c r="D532" s="241">
        <f>COUNTIF($C$1:$C532,C532)</f>
        <v>27</v>
      </c>
      <c r="E532" s="241" t="str">
        <f t="shared" si="28"/>
        <v>Favourite web sites27</v>
      </c>
      <c r="F532" s="86" t="s">
        <v>1233</v>
      </c>
      <c r="G532" s="242">
        <v>0.41108387096774196</v>
      </c>
      <c r="H532" s="245">
        <v>100.11315106899113</v>
      </c>
    </row>
    <row r="533" spans="1:8">
      <c r="A533" s="86" t="str">
        <v>site_groupon</v>
      </c>
      <c r="B533" s="239">
        <v>532</v>
      </c>
      <c r="C533" s="86" t="s">
        <v>1180</v>
      </c>
      <c r="D533" s="241">
        <f>COUNTIF($C$1:$C533,C533)</f>
        <v>28</v>
      </c>
      <c r="E533" s="241" t="str">
        <f t="shared" si="28"/>
        <v>Favourite web sites28</v>
      </c>
      <c r="F533" s="86" t="s">
        <v>1235</v>
      </c>
      <c r="G533" s="242">
        <v>7.1309677419354831E-2</v>
      </c>
      <c r="H533" s="245">
        <v>98.93829299281623</v>
      </c>
    </row>
    <row r="534" spans="1:8">
      <c r="A534" s="86" t="str">
        <v>site_gumtree</v>
      </c>
      <c r="B534" s="239">
        <v>533</v>
      </c>
      <c r="C534" s="86" t="s">
        <v>1180</v>
      </c>
      <c r="D534" s="241">
        <f>COUNTIF($C$1:$C534,C534)</f>
        <v>29</v>
      </c>
      <c r="E534" s="241" t="str">
        <f t="shared" si="28"/>
        <v>Favourite web sites29</v>
      </c>
      <c r="F534" s="86" t="s">
        <v>1237</v>
      </c>
      <c r="G534" s="242">
        <v>6.8335483870967731E-2</v>
      </c>
      <c r="H534" s="245">
        <v>102.40411900266014</v>
      </c>
    </row>
    <row r="535" spans="1:8">
      <c r="A535" s="86" t="str">
        <v>site_healthline</v>
      </c>
      <c r="B535" s="239">
        <v>534</v>
      </c>
      <c r="C535" s="86" t="s">
        <v>1180</v>
      </c>
      <c r="D535" s="241">
        <f>COUNTIF($C$1:$C535,C535)</f>
        <v>30</v>
      </c>
      <c r="E535" s="241" t="str">
        <f t="shared" si="28"/>
        <v>Favourite web sites30</v>
      </c>
      <c r="F535" s="86" t="s">
        <v>1239</v>
      </c>
      <c r="G535" s="242">
        <v>1.1593548387096775E-2</v>
      </c>
      <c r="H535" s="245">
        <v>105.10178219841086</v>
      </c>
    </row>
    <row r="536" spans="1:8">
      <c r="A536" s="86" t="str">
        <v>site_hotels</v>
      </c>
      <c r="B536" s="239">
        <v>535</v>
      </c>
      <c r="C536" s="86" t="s">
        <v>1180</v>
      </c>
      <c r="D536" s="241">
        <f>COUNTIF($C$1:$C536,C536)</f>
        <v>31</v>
      </c>
      <c r="E536" s="241" t="str">
        <f t="shared" si="28"/>
        <v>Favourite web sites31</v>
      </c>
      <c r="F536" s="86" t="s">
        <v>1241</v>
      </c>
      <c r="G536" s="242">
        <v>3.889999999999999E-2</v>
      </c>
      <c r="H536" s="245">
        <v>102.54502387953576</v>
      </c>
    </row>
    <row r="537" spans="1:8">
      <c r="A537" s="86" t="str">
        <v>site_hotukdeals</v>
      </c>
      <c r="B537" s="239">
        <v>536</v>
      </c>
      <c r="C537" s="86" t="s">
        <v>1180</v>
      </c>
      <c r="D537" s="241">
        <f>COUNTIF($C$1:$C537,C537)</f>
        <v>32</v>
      </c>
      <c r="E537" s="241" t="str">
        <f t="shared" si="28"/>
        <v>Favourite web sites32</v>
      </c>
      <c r="F537" s="86" t="s">
        <v>1243</v>
      </c>
      <c r="G537" s="242">
        <v>4.51516129032258E-2</v>
      </c>
      <c r="H537" s="245">
        <v>101.00192474048812</v>
      </c>
    </row>
    <row r="538" spans="1:8">
      <c r="A538" s="86" t="str">
        <v>site_huffingtonpost</v>
      </c>
      <c r="B538" s="239">
        <v>537</v>
      </c>
      <c r="C538" s="86" t="s">
        <v>1180</v>
      </c>
      <c r="D538" s="241">
        <f>COUNTIF($C$1:$C538,C538)</f>
        <v>33</v>
      </c>
      <c r="E538" s="241" t="str">
        <f t="shared" si="28"/>
        <v>Favourite web sites33</v>
      </c>
      <c r="F538" s="86" t="s">
        <v>1245</v>
      </c>
      <c r="G538" s="242">
        <v>2.5329032258064516E-2</v>
      </c>
      <c r="H538" s="245">
        <v>99.66671576713567</v>
      </c>
    </row>
    <row r="539" spans="1:8">
      <c r="A539" s="86" t="str">
        <v>site_hungryhouse</v>
      </c>
      <c r="B539" s="239">
        <v>538</v>
      </c>
      <c r="C539" s="86" t="s">
        <v>1180</v>
      </c>
      <c r="D539" s="241">
        <f>COUNTIF($C$1:$C539,C539)</f>
        <v>34</v>
      </c>
      <c r="E539" s="241" t="str">
        <f t="shared" si="28"/>
        <v>Favourite web sites34</v>
      </c>
      <c r="F539" s="86" t="s">
        <v>1247</v>
      </c>
      <c r="G539" s="242">
        <v>1.3380645161290325E-2</v>
      </c>
      <c r="H539" s="245">
        <v>104.85282446534272</v>
      </c>
    </row>
    <row r="540" spans="1:8">
      <c r="A540" s="86" t="str">
        <v>site_ikea</v>
      </c>
      <c r="B540" s="239">
        <v>539</v>
      </c>
      <c r="C540" s="86" t="s">
        <v>1180</v>
      </c>
      <c r="D540" s="241">
        <f>COUNTIF($C$1:$C540,C540)</f>
        <v>35</v>
      </c>
      <c r="E540" s="241" t="str">
        <f t="shared" si="28"/>
        <v>Favourite web sites35</v>
      </c>
      <c r="F540" s="86" t="s">
        <v>1249</v>
      </c>
      <c r="G540" s="242">
        <v>8.6209677419354841E-2</v>
      </c>
      <c r="H540" s="245">
        <v>109.19003203565919</v>
      </c>
    </row>
    <row r="541" spans="1:8">
      <c r="A541" s="86" t="str">
        <v>site_imdb</v>
      </c>
      <c r="B541" s="239">
        <v>540</v>
      </c>
      <c r="C541" s="86" t="s">
        <v>1180</v>
      </c>
      <c r="D541" s="241">
        <f>COUNTIF($C$1:$C541,C541)</f>
        <v>36</v>
      </c>
      <c r="E541" s="241" t="str">
        <f t="shared" si="28"/>
        <v>Favourite web sites36</v>
      </c>
      <c r="F541" s="86" t="s">
        <v>1251</v>
      </c>
      <c r="G541" s="242">
        <v>5.4745161290322579E-2</v>
      </c>
      <c r="H541" s="245">
        <v>103.30989152704629</v>
      </c>
    </row>
    <row r="542" spans="1:8">
      <c r="A542" s="86" t="str">
        <v>site_jamieoliver</v>
      </c>
      <c r="B542" s="239">
        <v>541</v>
      </c>
      <c r="C542" s="86" t="s">
        <v>1180</v>
      </c>
      <c r="D542" s="241">
        <f>COUNTIF($C$1:$C542,C542)</f>
        <v>37</v>
      </c>
      <c r="E542" s="241" t="str">
        <f t="shared" si="28"/>
        <v>Favourite web sites37</v>
      </c>
      <c r="F542" s="86" t="s">
        <v>1253</v>
      </c>
      <c r="G542" s="242">
        <v>2.0025806451612903E-2</v>
      </c>
      <c r="H542" s="245">
        <v>96.115952994718072</v>
      </c>
    </row>
    <row r="543" spans="1:8">
      <c r="A543" s="86" t="str">
        <v>site_johnlewis</v>
      </c>
      <c r="B543" s="239">
        <v>542</v>
      </c>
      <c r="C543" s="86" t="s">
        <v>1180</v>
      </c>
      <c r="D543" s="241">
        <f>COUNTIF($C$1:$C543,C543)</f>
        <v>38</v>
      </c>
      <c r="E543" s="241" t="str">
        <f t="shared" si="28"/>
        <v>Favourite web sites38</v>
      </c>
      <c r="F543" s="86" t="s">
        <v>1255</v>
      </c>
      <c r="G543" s="242">
        <v>8.472903225806451E-2</v>
      </c>
      <c r="H543" s="245">
        <v>100.12437199581392</v>
      </c>
    </row>
    <row r="544" spans="1:8">
      <c r="A544" s="86" t="str">
        <v>site_justeat</v>
      </c>
      <c r="B544" s="239">
        <v>543</v>
      </c>
      <c r="C544" s="86" t="s">
        <v>1180</v>
      </c>
      <c r="D544" s="241">
        <f>COUNTIF($C$1:$C544,C544)</f>
        <v>39</v>
      </c>
      <c r="E544" s="241" t="str">
        <f t="shared" si="28"/>
        <v>Favourite web sites39</v>
      </c>
      <c r="F544" s="86" t="s">
        <v>1257</v>
      </c>
      <c r="G544" s="242">
        <v>0.11672903225806451</v>
      </c>
      <c r="H544" s="245">
        <v>105.21833444381963</v>
      </c>
    </row>
    <row r="545" spans="1:8">
      <c r="A545" s="86" t="str">
        <v>site_lastminute</v>
      </c>
      <c r="B545" s="239">
        <v>544</v>
      </c>
      <c r="C545" s="86" t="s">
        <v>1180</v>
      </c>
      <c r="D545" s="241">
        <f>COUNTIF($C$1:$C545,C545)</f>
        <v>40</v>
      </c>
      <c r="E545" s="241" t="str">
        <f t="shared" si="28"/>
        <v>Favourite web sites40</v>
      </c>
      <c r="F545" s="86" t="s">
        <v>1259</v>
      </c>
      <c r="G545" s="242">
        <v>3.0493548387096777E-2</v>
      </c>
      <c r="H545" s="245">
        <v>102.72793360228529</v>
      </c>
    </row>
    <row r="546" spans="1:8">
      <c r="A546" s="86" t="str">
        <v>site_marksandspencer</v>
      </c>
      <c r="B546" s="239">
        <v>545</v>
      </c>
      <c r="C546" s="86" t="s">
        <v>1180</v>
      </c>
      <c r="D546" s="241">
        <f>COUNTIF($C$1:$C546,C546)</f>
        <v>41</v>
      </c>
      <c r="E546" s="241" t="str">
        <f t="shared" si="28"/>
        <v>Favourite web sites41</v>
      </c>
      <c r="F546" s="86" t="s">
        <v>1261</v>
      </c>
      <c r="G546" s="242">
        <v>0.11981612903225806</v>
      </c>
      <c r="H546" s="245">
        <v>99.818900820088132</v>
      </c>
    </row>
    <row r="547" spans="1:8">
      <c r="A547" s="86" t="str">
        <v>site_microsoft</v>
      </c>
      <c r="B547" s="239">
        <v>546</v>
      </c>
      <c r="C547" s="86" t="s">
        <v>1180</v>
      </c>
      <c r="D547" s="241">
        <f>COUNTIF($C$1:$C547,C547)</f>
        <v>42</v>
      </c>
      <c r="E547" s="241" t="str">
        <f t="shared" si="28"/>
        <v>Favourite web sites42</v>
      </c>
      <c r="F547" s="86" t="s">
        <v>1263</v>
      </c>
      <c r="G547" s="242">
        <v>8.221612903225807E-2</v>
      </c>
      <c r="H547" s="245">
        <v>97.806639361838975</v>
      </c>
    </row>
    <row r="548" spans="1:8">
      <c r="A548" s="86" t="str">
        <v>site_moneysavingexpert</v>
      </c>
      <c r="B548" s="239">
        <v>547</v>
      </c>
      <c r="C548" s="86" t="s">
        <v>1180</v>
      </c>
      <c r="D548" s="241">
        <f>COUNTIF($C$1:$C548,C548)</f>
        <v>43</v>
      </c>
      <c r="E548" s="241" t="str">
        <f t="shared" si="28"/>
        <v>Favourite web sites43</v>
      </c>
      <c r="F548" s="86" t="s">
        <v>1265</v>
      </c>
      <c r="G548" s="242">
        <v>0.16858387096774191</v>
      </c>
      <c r="H548" s="245">
        <v>100.34849452069501</v>
      </c>
    </row>
    <row r="549" spans="1:8">
      <c r="A549" s="86" t="str">
        <v>site_moneysupermarket</v>
      </c>
      <c r="B549" s="239">
        <v>548</v>
      </c>
      <c r="C549" s="86" t="s">
        <v>1180</v>
      </c>
      <c r="D549" s="241">
        <f>COUNTIF($C$1:$C549,C549)</f>
        <v>44</v>
      </c>
      <c r="E549" s="241" t="str">
        <f t="shared" si="28"/>
        <v>Favourite web sites44</v>
      </c>
      <c r="F549" s="86" t="s">
        <v>1267</v>
      </c>
      <c r="G549" s="242">
        <v>7.5458064516129048E-2</v>
      </c>
      <c r="H549" s="245">
        <v>98.445771718898996</v>
      </c>
    </row>
    <row r="550" spans="1:8">
      <c r="A550" s="86" t="str">
        <v>site_msn</v>
      </c>
      <c r="B550" s="239">
        <v>549</v>
      </c>
      <c r="C550" s="86" t="s">
        <v>1180</v>
      </c>
      <c r="D550" s="241">
        <f>COUNTIF($C$1:$C550,C550)</f>
        <v>45</v>
      </c>
      <c r="E550" s="241" t="str">
        <f t="shared" si="28"/>
        <v>Favourite web sites45</v>
      </c>
      <c r="F550" s="86" t="s">
        <v>1269</v>
      </c>
      <c r="G550" s="242">
        <v>3.3796774193548387E-2</v>
      </c>
      <c r="H550" s="245">
        <v>101.75780347792973</v>
      </c>
    </row>
    <row r="551" spans="1:8">
      <c r="A551" s="86" t="str">
        <v>site_mumsnet</v>
      </c>
      <c r="B551" s="239">
        <v>550</v>
      </c>
      <c r="C551" s="86" t="s">
        <v>1180</v>
      </c>
      <c r="D551" s="241">
        <f>COUNTIF($C$1:$C551,C551)</f>
        <v>46</v>
      </c>
      <c r="E551" s="241" t="str">
        <f t="shared" si="28"/>
        <v>Favourite web sites46</v>
      </c>
      <c r="F551" s="86" t="s">
        <v>1271</v>
      </c>
      <c r="G551" s="242">
        <v>1.9487096774193552E-2</v>
      </c>
      <c r="H551" s="245">
        <v>99.259307861102883</v>
      </c>
    </row>
    <row r="552" spans="1:8">
      <c r="A552" s="86" t="str">
        <v>site_nationallottery</v>
      </c>
      <c r="B552" s="239">
        <v>551</v>
      </c>
      <c r="C552" s="86" t="s">
        <v>1180</v>
      </c>
      <c r="D552" s="241">
        <f>COUNTIF($C$1:$C552,C552)</f>
        <v>47</v>
      </c>
      <c r="E552" s="241" t="str">
        <f t="shared" si="28"/>
        <v>Favourite web sites47</v>
      </c>
      <c r="F552" s="86" t="s">
        <v>1273</v>
      </c>
      <c r="G552" s="242">
        <v>0.1076774193548387</v>
      </c>
      <c r="H552" s="245">
        <v>101.0051756862799</v>
      </c>
    </row>
    <row r="553" spans="1:8">
      <c r="A553" s="86" t="str">
        <v>site_nationalrail</v>
      </c>
      <c r="B553" s="239">
        <v>552</v>
      </c>
      <c r="C553" s="86" t="s">
        <v>1180</v>
      </c>
      <c r="D553" s="241">
        <f>COUNTIF($C$1:$C553,C553)</f>
        <v>48</v>
      </c>
      <c r="E553" s="241" t="str">
        <f t="shared" si="28"/>
        <v>Favourite web sites48</v>
      </c>
      <c r="F553" s="86" t="s">
        <v>1275</v>
      </c>
      <c r="G553" s="242">
        <v>5.6670967741935488E-2</v>
      </c>
      <c r="H553" s="245">
        <v>103.22147781435973</v>
      </c>
    </row>
    <row r="554" spans="1:8">
      <c r="A554" s="86" t="str">
        <v>site_netnums</v>
      </c>
      <c r="B554" s="239">
        <v>553</v>
      </c>
      <c r="C554" s="86" t="s">
        <v>1180</v>
      </c>
      <c r="D554" s="241">
        <f>COUNTIF($C$1:$C554,C554)</f>
        <v>49</v>
      </c>
      <c r="E554" s="241" t="str">
        <f t="shared" si="28"/>
        <v>Favourite web sites49</v>
      </c>
      <c r="F554" s="86" t="s">
        <v>1277</v>
      </c>
      <c r="G554" s="242">
        <v>1.5338709677419357E-2</v>
      </c>
      <c r="H554" s="245">
        <v>102.08365527578249</v>
      </c>
    </row>
    <row r="555" spans="1:8">
      <c r="A555" s="86" t="str">
        <v>site_nhs</v>
      </c>
      <c r="B555" s="239">
        <v>554</v>
      </c>
      <c r="C555" s="86" t="s">
        <v>1180</v>
      </c>
      <c r="D555" s="241">
        <f>COUNTIF($C$1:$C555,C555)</f>
        <v>50</v>
      </c>
      <c r="E555" s="241" t="str">
        <f t="shared" si="28"/>
        <v>Favourite web sites50</v>
      </c>
      <c r="F555" s="86" t="s">
        <v>1279</v>
      </c>
      <c r="G555" s="242">
        <v>6.5961290322580662E-2</v>
      </c>
      <c r="H555" s="245">
        <v>102.79056853880209</v>
      </c>
    </row>
    <row r="556" spans="1:8">
      <c r="A556" s="86" t="str">
        <v>site_notonthehighstreet</v>
      </c>
      <c r="B556" s="239">
        <v>555</v>
      </c>
      <c r="C556" s="86" t="s">
        <v>1180</v>
      </c>
      <c r="D556" s="241">
        <f>COUNTIF($C$1:$C556,C556)</f>
        <v>51</v>
      </c>
      <c r="E556" s="241" t="str">
        <f t="shared" si="28"/>
        <v>Favourite web sites51</v>
      </c>
      <c r="F556" s="86" t="s">
        <v>1281</v>
      </c>
      <c r="G556" s="242">
        <v>4.5877419354838703E-2</v>
      </c>
      <c r="H556" s="245">
        <v>101.52974249532734</v>
      </c>
    </row>
    <row r="557" spans="1:8">
      <c r="A557" s="86" t="str">
        <v>site_premierleague</v>
      </c>
      <c r="B557" s="239">
        <v>556</v>
      </c>
      <c r="C557" s="86" t="s">
        <v>1180</v>
      </c>
      <c r="D557" s="241">
        <f>COUNTIF($C$1:$C557,C557)</f>
        <v>52</v>
      </c>
      <c r="E557" s="241" t="str">
        <f t="shared" si="28"/>
        <v>Favourite web sites52</v>
      </c>
      <c r="F557" s="86" t="s">
        <v>1283</v>
      </c>
      <c r="G557" s="242">
        <v>5.6961290322580647E-2</v>
      </c>
      <c r="H557" s="245">
        <v>98.657796500376449</v>
      </c>
    </row>
    <row r="558" spans="1:8">
      <c r="A558" s="86" t="str">
        <v>site_quidco</v>
      </c>
      <c r="B558" s="239">
        <v>557</v>
      </c>
      <c r="C558" s="86" t="s">
        <v>1180</v>
      </c>
      <c r="D558" s="241">
        <f>COUNTIF($C$1:$C558,C558)</f>
        <v>53</v>
      </c>
      <c r="E558" s="241" t="str">
        <f t="shared" si="28"/>
        <v>Favourite web sites53</v>
      </c>
      <c r="F558" s="86" t="s">
        <v>1285</v>
      </c>
      <c r="G558" s="242">
        <v>3.5658064516129032E-2</v>
      </c>
      <c r="H558" s="245">
        <v>99.318695422617381</v>
      </c>
    </row>
    <row r="559" spans="1:8">
      <c r="A559" s="86" t="str">
        <v>site_quora</v>
      </c>
      <c r="B559" s="239">
        <v>558</v>
      </c>
      <c r="C559" s="86" t="s">
        <v>1180</v>
      </c>
      <c r="D559" s="241">
        <f>COUNTIF($C$1:$C559,C559)</f>
        <v>54</v>
      </c>
      <c r="E559" s="241" t="str">
        <f t="shared" si="28"/>
        <v>Favourite web sites54</v>
      </c>
      <c r="F559" s="86" t="s">
        <v>1287</v>
      </c>
      <c r="G559" s="242">
        <v>1.9819354838709682E-2</v>
      </c>
      <c r="H559" s="245">
        <v>106.69459442486668</v>
      </c>
    </row>
    <row r="560" spans="1:8">
      <c r="A560" s="86" t="str">
        <v>site_rightmove</v>
      </c>
      <c r="B560" s="239">
        <v>559</v>
      </c>
      <c r="C560" s="86" t="s">
        <v>1180</v>
      </c>
      <c r="D560" s="241">
        <f>COUNTIF($C$1:$C560,C560)</f>
        <v>55</v>
      </c>
      <c r="E560" s="241" t="str">
        <f t="shared" si="28"/>
        <v>Favourite web sites55</v>
      </c>
      <c r="F560" s="86" t="s">
        <v>1289</v>
      </c>
      <c r="G560" s="242">
        <v>7.93064516129032E-2</v>
      </c>
      <c r="H560" s="245">
        <v>96.995591605160371</v>
      </c>
    </row>
    <row r="561" spans="1:8">
      <c r="A561" s="86" t="str">
        <v>site_santander</v>
      </c>
      <c r="B561" s="239">
        <v>560</v>
      </c>
      <c r="C561" s="86" t="s">
        <v>1180</v>
      </c>
      <c r="D561" s="241">
        <f>COUNTIF($C$1:$C561,C561)</f>
        <v>56</v>
      </c>
      <c r="E561" s="241" t="str">
        <f t="shared" si="28"/>
        <v>Favourite web sites56</v>
      </c>
      <c r="F561" s="86" t="s">
        <v>1291</v>
      </c>
      <c r="G561" s="242">
        <v>6.7835483870967758E-2</v>
      </c>
      <c r="H561" s="245">
        <v>97.924721199434018</v>
      </c>
    </row>
    <row r="562" spans="1:8">
      <c r="A562" s="86" t="str">
        <v>site_selfridges</v>
      </c>
      <c r="B562" s="239">
        <v>561</v>
      </c>
      <c r="C562" s="86" t="s">
        <v>1180</v>
      </c>
      <c r="D562" s="241">
        <f>COUNTIF($C$1:$C562,C562)</f>
        <v>57</v>
      </c>
      <c r="E562" s="241" t="str">
        <f t="shared" si="28"/>
        <v>Favourite web sites57</v>
      </c>
      <c r="F562" s="86" t="s">
        <v>1293</v>
      </c>
      <c r="G562" s="242">
        <v>1.9867741935483872E-2</v>
      </c>
      <c r="H562" s="245">
        <v>99.755756398270236</v>
      </c>
    </row>
    <row r="563" spans="1:8">
      <c r="A563" s="86" t="str">
        <v>site_skynews</v>
      </c>
      <c r="B563" s="239">
        <v>562</v>
      </c>
      <c r="C563" s="86" t="s">
        <v>1180</v>
      </c>
      <c r="D563" s="241">
        <f>COUNTIF($C$1:$C563,C563)</f>
        <v>58</v>
      </c>
      <c r="E563" s="241" t="str">
        <f t="shared" si="28"/>
        <v>Favourite web sites58</v>
      </c>
      <c r="F563" s="86" t="s">
        <v>1295</v>
      </c>
      <c r="G563" s="242">
        <v>8.8148387096774181E-2</v>
      </c>
      <c r="H563" s="245">
        <v>100.92843836862713</v>
      </c>
    </row>
    <row r="564" spans="1:8">
      <c r="A564" s="86" t="str">
        <v>site_skysports</v>
      </c>
      <c r="B564" s="239">
        <v>563</v>
      </c>
      <c r="C564" s="86" t="s">
        <v>1180</v>
      </c>
      <c r="D564" s="241">
        <f>COUNTIF($C$1:$C564,C564)</f>
        <v>59</v>
      </c>
      <c r="E564" s="241" t="str">
        <f t="shared" si="28"/>
        <v>Favourite web sites59</v>
      </c>
      <c r="F564" s="86" t="s">
        <v>1297</v>
      </c>
      <c r="G564" s="242">
        <v>9.2174193548387087E-2</v>
      </c>
      <c r="H564" s="245">
        <v>99.205956378885972</v>
      </c>
    </row>
    <row r="565" spans="1:8">
      <c r="A565" s="86" t="str">
        <v>site_soundcloud</v>
      </c>
      <c r="B565" s="239">
        <v>564</v>
      </c>
      <c r="C565" s="86" t="s">
        <v>1180</v>
      </c>
      <c r="D565" s="241">
        <f>COUNTIF($C$1:$C565,C565)</f>
        <v>60</v>
      </c>
      <c r="E565" s="241" t="str">
        <f t="shared" si="28"/>
        <v>Favourite web sites60</v>
      </c>
      <c r="F565" s="86" t="s">
        <v>1299</v>
      </c>
      <c r="G565" s="242">
        <v>2.8029032258064517E-2</v>
      </c>
      <c r="H565" s="245">
        <v>98.234775199118673</v>
      </c>
    </row>
    <row r="566" spans="1:8">
      <c r="A566" s="86" t="str">
        <v>site_spotify</v>
      </c>
      <c r="B566" s="239">
        <v>565</v>
      </c>
      <c r="C566" s="86" t="s">
        <v>1180</v>
      </c>
      <c r="D566" s="241">
        <f>COUNTIF($C$1:$C566,C566)</f>
        <v>61</v>
      </c>
      <c r="E566" s="241" t="str">
        <f t="shared" si="28"/>
        <v>Favourite web sites61</v>
      </c>
      <c r="F566" s="86" t="s">
        <v>1301</v>
      </c>
      <c r="G566" s="242">
        <v>0.1821709677419355</v>
      </c>
      <c r="H566" s="245">
        <v>103.66367448035025</v>
      </c>
    </row>
    <row r="567" spans="1:8">
      <c r="A567" s="86" t="str">
        <v>site_tesco</v>
      </c>
      <c r="B567" s="239">
        <v>566</v>
      </c>
      <c r="C567" s="86" t="s">
        <v>1180</v>
      </c>
      <c r="D567" s="241">
        <f>COUNTIF($C$1:$C567,C567)</f>
        <v>62</v>
      </c>
      <c r="E567" s="241" t="str">
        <f t="shared" si="28"/>
        <v>Favourite web sites62</v>
      </c>
      <c r="F567" s="86" t="s">
        <v>1303</v>
      </c>
      <c r="G567" s="242">
        <v>0.14853870967741933</v>
      </c>
      <c r="H567" s="245">
        <v>100.30155472205318</v>
      </c>
    </row>
    <row r="568" spans="1:8">
      <c r="A568" s="86" t="str">
        <v>site_theladbible</v>
      </c>
      <c r="B568" s="239">
        <v>567</v>
      </c>
      <c r="C568" s="86" t="s">
        <v>1180</v>
      </c>
      <c r="D568" s="241">
        <f>COUNTIF($C$1:$C568,C568)</f>
        <v>63</v>
      </c>
      <c r="E568" s="241" t="str">
        <f t="shared" si="28"/>
        <v>Favourite web sites63</v>
      </c>
      <c r="F568" s="86" t="s">
        <v>1305</v>
      </c>
      <c r="G568" s="242">
        <v>3.5364516129032256E-2</v>
      </c>
      <c r="H568" s="245">
        <v>102.07808230485627</v>
      </c>
    </row>
    <row r="569" spans="1:8">
      <c r="A569" s="86" t="str">
        <v>site_ticketmaster</v>
      </c>
      <c r="B569" s="239">
        <v>568</v>
      </c>
      <c r="C569" s="86" t="s">
        <v>1180</v>
      </c>
      <c r="D569" s="241">
        <f>COUNTIF($C$1:$C569,C569)</f>
        <v>64</v>
      </c>
      <c r="E569" s="241" t="str">
        <f t="shared" si="28"/>
        <v>Favourite web sites64</v>
      </c>
      <c r="F569" s="86" t="s">
        <v>1307</v>
      </c>
      <c r="G569" s="242">
        <v>3.3964516129032257E-2</v>
      </c>
      <c r="H569" s="245">
        <v>102.00676482323425</v>
      </c>
    </row>
    <row r="570" spans="1:8">
      <c r="A570" s="86" t="str">
        <v>site_topshop</v>
      </c>
      <c r="B570" s="239">
        <v>569</v>
      </c>
      <c r="C570" s="86" t="s">
        <v>1180</v>
      </c>
      <c r="D570" s="241">
        <f>COUNTIF($C$1:$C570,C570)</f>
        <v>65</v>
      </c>
      <c r="E570" s="241" t="str">
        <f t="shared" si="28"/>
        <v>Favourite web sites65</v>
      </c>
      <c r="F570" s="86" t="s">
        <v>1309</v>
      </c>
      <c r="G570" s="242">
        <v>3.1229032258064515E-2</v>
      </c>
      <c r="H570" s="245">
        <v>100.9358993161096</v>
      </c>
    </row>
    <row r="571" spans="1:8">
      <c r="A571" s="86" t="str">
        <v>site_tripadvisor</v>
      </c>
      <c r="B571" s="239">
        <v>570</v>
      </c>
      <c r="C571" s="86" t="s">
        <v>1180</v>
      </c>
      <c r="D571" s="241">
        <f>COUNTIF($C$1:$C571,C571)</f>
        <v>66</v>
      </c>
      <c r="E571" s="241" t="str">
        <f t="shared" si="28"/>
        <v>Favourite web sites66</v>
      </c>
      <c r="F571" s="86" t="s">
        <v>1311</v>
      </c>
      <c r="G571" s="242">
        <v>0.10660967741935486</v>
      </c>
      <c r="H571" s="245">
        <v>98.442704736510052</v>
      </c>
    </row>
    <row r="572" spans="1:8">
      <c r="A572" s="86" t="str">
        <v>site_trivago</v>
      </c>
      <c r="B572" s="239">
        <v>571</v>
      </c>
      <c r="C572" s="86" t="s">
        <v>1180</v>
      </c>
      <c r="D572" s="241">
        <f>COUNTIF($C$1:$C572,C572)</f>
        <v>67</v>
      </c>
      <c r="E572" s="241" t="str">
        <f t="shared" si="28"/>
        <v>Favourite web sites67</v>
      </c>
      <c r="F572" s="86" t="s">
        <v>1313</v>
      </c>
      <c r="G572" s="242">
        <v>3.6209677419354845E-2</v>
      </c>
      <c r="H572" s="245">
        <v>103.85475880390749</v>
      </c>
    </row>
    <row r="573" spans="1:8">
      <c r="A573" s="86" t="str">
        <v>site_tui</v>
      </c>
      <c r="B573" s="239">
        <v>572</v>
      </c>
      <c r="C573" s="86" t="s">
        <v>1180</v>
      </c>
      <c r="D573" s="241">
        <f>COUNTIF($C$1:$C573,C573)</f>
        <v>68</v>
      </c>
      <c r="E573" s="241" t="str">
        <f t="shared" si="28"/>
        <v>Favourite web sites68</v>
      </c>
      <c r="F573" s="86" t="s">
        <v>1315</v>
      </c>
      <c r="G573" s="242">
        <v>2.7848387096774192E-2</v>
      </c>
      <c r="H573" s="245">
        <v>98.837211700727195</v>
      </c>
    </row>
    <row r="574" spans="1:8">
      <c r="A574" s="86" t="str">
        <v>site_twitch</v>
      </c>
      <c r="B574" s="239">
        <v>573</v>
      </c>
      <c r="C574" s="86" t="s">
        <v>1180</v>
      </c>
      <c r="D574" s="241">
        <f>COUNTIF($C$1:$C574,C574)</f>
        <v>69</v>
      </c>
      <c r="E574" s="241" t="str">
        <f t="shared" si="28"/>
        <v>Favourite web sites69</v>
      </c>
      <c r="F574" s="86" t="s">
        <v>1317</v>
      </c>
      <c r="G574" s="242">
        <v>2.9054838709677414E-2</v>
      </c>
      <c r="H574" s="245">
        <v>98.892592043643774</v>
      </c>
    </row>
    <row r="575" spans="1:8">
      <c r="A575" s="86" t="str">
        <v>site_very</v>
      </c>
      <c r="B575" s="239">
        <v>574</v>
      </c>
      <c r="C575" s="86" t="s">
        <v>1180</v>
      </c>
      <c r="D575" s="241">
        <f>COUNTIF($C$1:$C575,C575)</f>
        <v>70</v>
      </c>
      <c r="E575" s="241" t="str">
        <f t="shared" si="28"/>
        <v>Favourite web sites70</v>
      </c>
      <c r="F575" s="86" t="s">
        <v>1319</v>
      </c>
      <c r="G575" s="242">
        <v>3.6893548387096783E-2</v>
      </c>
      <c r="H575" s="245">
        <v>103.15572167403877</v>
      </c>
    </row>
    <row r="576" spans="1:8">
      <c r="A576" s="86" t="str">
        <v>site_vevo</v>
      </c>
      <c r="B576" s="239">
        <v>575</v>
      </c>
      <c r="C576" s="86" t="s">
        <v>1180</v>
      </c>
      <c r="D576" s="241">
        <f>COUNTIF($C$1:$C576,C576)</f>
        <v>71</v>
      </c>
      <c r="E576" s="241" t="str">
        <f t="shared" si="28"/>
        <v>Favourite web sites71</v>
      </c>
      <c r="F576" s="86" t="s">
        <v>1321</v>
      </c>
      <c r="G576" s="242">
        <v>1.3806451612903224E-2</v>
      </c>
      <c r="H576" s="245">
        <v>100.02581589868851</v>
      </c>
    </row>
    <row r="577" spans="1:8">
      <c r="A577" s="86" t="str">
        <v>site_vice</v>
      </c>
      <c r="B577" s="239">
        <v>576</v>
      </c>
      <c r="C577" s="86" t="s">
        <v>1180</v>
      </c>
      <c r="D577" s="241">
        <f>COUNTIF($C$1:$C577,C577)</f>
        <v>72</v>
      </c>
      <c r="E577" s="241" t="str">
        <f t="shared" si="28"/>
        <v>Favourite web sites72</v>
      </c>
      <c r="F577" s="86" t="s">
        <v>1323</v>
      </c>
      <c r="G577" s="242">
        <v>1.1561290322580646E-2</v>
      </c>
      <c r="H577" s="245">
        <v>104.64105639506707</v>
      </c>
    </row>
    <row r="578" spans="1:8">
      <c r="A578" s="86" t="str">
        <v>site_wikihow</v>
      </c>
      <c r="B578" s="239">
        <v>577</v>
      </c>
      <c r="C578" s="86" t="s">
        <v>1180</v>
      </c>
      <c r="D578" s="241">
        <f>COUNTIF($C$1:$C578,C578)</f>
        <v>73</v>
      </c>
      <c r="E578" s="241" t="str">
        <f t="shared" si="28"/>
        <v>Favourite web sites73</v>
      </c>
      <c r="F578" s="86" t="s">
        <v>1325</v>
      </c>
      <c r="G578" s="242">
        <v>2.453225806451613E-2</v>
      </c>
      <c r="H578" s="245">
        <v>103.62308578920133</v>
      </c>
    </row>
    <row r="579" spans="1:8">
      <c r="A579" s="86" t="str">
        <v>site_wiki</v>
      </c>
      <c r="B579" s="239">
        <v>578</v>
      </c>
      <c r="C579" s="86" t="s">
        <v>1180</v>
      </c>
      <c r="D579" s="241">
        <f>COUNTIF($C$1:$C579,C579)</f>
        <v>74</v>
      </c>
      <c r="E579" s="241" t="str">
        <f t="shared" ref="E579:E642" si="29">C579&amp;D579</f>
        <v>Favourite web sites74</v>
      </c>
      <c r="F579" s="86" t="s">
        <v>1327</v>
      </c>
      <c r="G579" s="242">
        <v>0.18713225806451617</v>
      </c>
      <c r="H579" s="245">
        <v>102.22909143456602</v>
      </c>
    </row>
    <row r="580" spans="1:8">
      <c r="A580" s="86" t="str">
        <v>site_williamhill</v>
      </c>
      <c r="B580" s="239">
        <v>579</v>
      </c>
      <c r="C580" s="86" t="s">
        <v>1180</v>
      </c>
      <c r="D580" s="241">
        <f>COUNTIF($C$1:$C580,C580)</f>
        <v>75</v>
      </c>
      <c r="E580" s="241" t="str">
        <f t="shared" si="29"/>
        <v>Favourite web sites75</v>
      </c>
      <c r="F580" s="86" t="s">
        <v>1329</v>
      </c>
      <c r="G580" s="242">
        <v>2.6090322580645163E-2</v>
      </c>
      <c r="H580" s="245">
        <v>100.9792686511804</v>
      </c>
    </row>
    <row r="581" spans="1:8">
      <c r="A581" s="86" t="str">
        <v>site_yahoo</v>
      </c>
      <c r="B581" s="239">
        <v>580</v>
      </c>
      <c r="C581" s="86" t="s">
        <v>1180</v>
      </c>
      <c r="D581" s="241">
        <f>COUNTIF($C$1:$C581,C581)</f>
        <v>76</v>
      </c>
      <c r="E581" s="241" t="str">
        <f t="shared" si="29"/>
        <v>Favourite web sites76</v>
      </c>
      <c r="F581" s="86" t="s">
        <v>1331</v>
      </c>
      <c r="G581" s="242">
        <v>6.9625806451612898E-2</v>
      </c>
      <c r="H581" s="245">
        <v>100.09183965396848</v>
      </c>
    </row>
    <row r="582" spans="1:8">
      <c r="A582" s="86" t="str">
        <v>site_zoopla</v>
      </c>
      <c r="B582" s="239">
        <v>581</v>
      </c>
      <c r="C582" s="86" t="s">
        <v>1180</v>
      </c>
      <c r="D582" s="241">
        <f>COUNTIF($C$1:$C582,C582)</f>
        <v>77</v>
      </c>
      <c r="E582" s="241" t="str">
        <f t="shared" si="29"/>
        <v>Favourite web sites77</v>
      </c>
      <c r="F582" s="86" t="s">
        <v>1333</v>
      </c>
      <c r="G582" s="242">
        <v>4.6890322580645162E-2</v>
      </c>
      <c r="H582" s="245">
        <v>105.03148723863083</v>
      </c>
    </row>
    <row r="583" spans="1:8">
      <c r="A583" s="86" t="str">
        <v>shopm10</v>
      </c>
      <c r="B583" s="239">
        <v>582</v>
      </c>
      <c r="C583" s="86" t="s">
        <v>1336</v>
      </c>
      <c r="D583" s="241">
        <f>COUNTIF($C$1:$C583,C583)</f>
        <v>1</v>
      </c>
      <c r="E583" s="241" t="str">
        <f t="shared" si="29"/>
        <v>Supermarket: shop at (1+ times per month)1</v>
      </c>
      <c r="F583" s="86" t="s">
        <v>1337</v>
      </c>
      <c r="G583" s="242">
        <v>0.38364516129032256</v>
      </c>
      <c r="H583" s="245">
        <v>98.972070242813487</v>
      </c>
    </row>
    <row r="584" spans="1:8">
      <c r="A584" s="86" t="str">
        <v>shopm1</v>
      </c>
      <c r="B584" s="239">
        <v>583</v>
      </c>
      <c r="C584" s="86" t="s">
        <v>1336</v>
      </c>
      <c r="D584" s="241">
        <f>COUNTIF($C$1:$C584,C584)</f>
        <v>2</v>
      </c>
      <c r="E584" s="241" t="str">
        <f t="shared" si="29"/>
        <v>Supermarket: shop at (1+ times per month)2</v>
      </c>
      <c r="F584" s="86" t="s">
        <v>1339</v>
      </c>
      <c r="G584" s="242">
        <v>0.42168709677419353</v>
      </c>
      <c r="H584" s="245">
        <v>102.52908241203937</v>
      </c>
    </row>
    <row r="585" spans="1:8">
      <c r="A585" s="86" t="str">
        <v>shopm2</v>
      </c>
      <c r="B585" s="239">
        <v>584</v>
      </c>
      <c r="C585" s="86" t="s">
        <v>1336</v>
      </c>
      <c r="D585" s="241">
        <f>COUNTIF($C$1:$C585,C585)</f>
        <v>3</v>
      </c>
      <c r="E585" s="241" t="str">
        <f t="shared" si="29"/>
        <v>Supermarket: shop at (1+ times per month)3</v>
      </c>
      <c r="F585" s="86" t="s">
        <v>1341</v>
      </c>
      <c r="G585" s="242">
        <v>0.24106129032258058</v>
      </c>
      <c r="H585" s="245">
        <v>98.220744269277986</v>
      </c>
    </row>
    <row r="586" spans="1:8">
      <c r="A586" s="86" t="str">
        <v>shopm11</v>
      </c>
      <c r="B586" s="239">
        <v>585</v>
      </c>
      <c r="C586" s="86" t="s">
        <v>1336</v>
      </c>
      <c r="D586" s="241">
        <f>COUNTIF($C$1:$C586,C586)</f>
        <v>4</v>
      </c>
      <c r="E586" s="241" t="str">
        <f t="shared" si="29"/>
        <v>Supermarket: shop at (1+ times per month)4</v>
      </c>
      <c r="F586" s="86" t="s">
        <v>1343</v>
      </c>
      <c r="G586" s="242">
        <v>0.30890645161290325</v>
      </c>
      <c r="H586" s="245">
        <v>101.53802869667862</v>
      </c>
    </row>
    <row r="587" spans="1:8">
      <c r="A587" s="86" t="str">
        <v>shopm3</v>
      </c>
      <c r="B587" s="239">
        <v>586</v>
      </c>
      <c r="C587" s="86" t="s">
        <v>1336</v>
      </c>
      <c r="D587" s="241">
        <f>COUNTIF($C$1:$C587,C587)</f>
        <v>5</v>
      </c>
      <c r="E587" s="241" t="str">
        <f t="shared" si="29"/>
        <v>Supermarket: shop at (1+ times per month)5</v>
      </c>
      <c r="F587" s="86" t="s">
        <v>1345</v>
      </c>
      <c r="G587" s="242">
        <v>0.22881935483870966</v>
      </c>
      <c r="H587" s="245">
        <v>96.87007250787687</v>
      </c>
    </row>
    <row r="588" spans="1:8">
      <c r="A588" s="86" t="str">
        <v>shopm4</v>
      </c>
      <c r="B588" s="239">
        <v>587</v>
      </c>
      <c r="C588" s="86" t="s">
        <v>1336</v>
      </c>
      <c r="D588" s="241">
        <f>COUNTIF($C$1:$C588,C588)</f>
        <v>6</v>
      </c>
      <c r="E588" s="241" t="str">
        <f t="shared" si="29"/>
        <v>Supermarket: shop at (1+ times per month)6</v>
      </c>
      <c r="F588" s="86" t="s">
        <v>1347</v>
      </c>
      <c r="G588" s="242">
        <v>0.33848387096774185</v>
      </c>
      <c r="H588" s="245">
        <v>100.11533900862364</v>
      </c>
    </row>
    <row r="589" spans="1:8">
      <c r="A589" s="86" t="str">
        <v>shopm5</v>
      </c>
      <c r="B589" s="239">
        <v>588</v>
      </c>
      <c r="C589" s="86" t="s">
        <v>1336</v>
      </c>
      <c r="D589" s="241">
        <f>COUNTIF($C$1:$C589,C589)</f>
        <v>7</v>
      </c>
      <c r="E589" s="241" t="str">
        <f t="shared" si="29"/>
        <v>Supermarket: shop at (1+ times per month)7</v>
      </c>
      <c r="F589" s="86" t="s">
        <v>1349</v>
      </c>
      <c r="G589" s="242">
        <v>0.44264193548387104</v>
      </c>
      <c r="H589" s="245">
        <v>100.28865105114309</v>
      </c>
    </row>
    <row r="590" spans="1:8">
      <c r="A590" s="86" t="str">
        <v>shopm6</v>
      </c>
      <c r="B590" s="239">
        <v>589</v>
      </c>
      <c r="C590" s="86" t="s">
        <v>1336</v>
      </c>
      <c r="D590" s="241">
        <f>COUNTIF($C$1:$C590,C590)</f>
        <v>8</v>
      </c>
      <c r="E590" s="241" t="str">
        <f t="shared" si="29"/>
        <v>Supermarket: shop at (1+ times per month)8</v>
      </c>
      <c r="F590" s="86" t="s">
        <v>1303</v>
      </c>
      <c r="G590" s="242">
        <v>0.61425161290322583</v>
      </c>
      <c r="H590" s="245">
        <v>100.14060611572249</v>
      </c>
    </row>
    <row r="591" spans="1:8">
      <c r="A591" s="86" t="str">
        <v>shopm8</v>
      </c>
      <c r="B591" s="239">
        <v>590</v>
      </c>
      <c r="C591" s="86" t="s">
        <v>1336</v>
      </c>
      <c r="D591" s="241">
        <f>COUNTIF($C$1:$C591,C591)</f>
        <v>9</v>
      </c>
      <c r="E591" s="241" t="str">
        <f t="shared" si="29"/>
        <v>Supermarket: shop at (1+ times per month)9</v>
      </c>
      <c r="F591" s="86" t="s">
        <v>1352</v>
      </c>
      <c r="G591" s="242">
        <v>0.14921612903225806</v>
      </c>
      <c r="H591" s="245">
        <v>89.535926978072339</v>
      </c>
    </row>
    <row r="592" spans="1:8">
      <c r="A592" s="86" t="str">
        <v>DAILY11</v>
      </c>
      <c r="B592" s="239">
        <v>591</v>
      </c>
      <c r="C592" s="86" t="s">
        <v>1355</v>
      </c>
      <c r="D592" s="241">
        <f>COUNTIF($C$1:$C592,C592)</f>
        <v>1</v>
      </c>
      <c r="E592" s="241" t="str">
        <f t="shared" si="29"/>
        <v>Daily Newspapers1</v>
      </c>
      <c r="F592" s="86" t="s">
        <v>1356</v>
      </c>
      <c r="G592" s="242">
        <v>9.4425806451612901E-2</v>
      </c>
      <c r="H592" s="245">
        <v>100.64894687113444</v>
      </c>
    </row>
    <row r="593" spans="1:8">
      <c r="A593" s="86" t="str">
        <v>DAILY3</v>
      </c>
      <c r="B593" s="239">
        <v>592</v>
      </c>
      <c r="C593" s="86" t="s">
        <v>1355</v>
      </c>
      <c r="D593" s="241">
        <f>COUNTIF($C$1:$C593,C593)</f>
        <v>2</v>
      </c>
      <c r="E593" s="241" t="str">
        <f t="shared" si="29"/>
        <v>Daily Newspapers2</v>
      </c>
      <c r="F593" s="86" t="s">
        <v>1358</v>
      </c>
      <c r="G593" s="242">
        <v>3.7451612903225802E-2</v>
      </c>
      <c r="H593" s="245">
        <v>102.79528716041169</v>
      </c>
    </row>
    <row r="594" spans="1:8">
      <c r="A594" s="86" t="str">
        <v>DAILY4</v>
      </c>
      <c r="B594" s="239">
        <v>593</v>
      </c>
      <c r="C594" s="86" t="s">
        <v>1355</v>
      </c>
      <c r="D594" s="241">
        <f>COUNTIF($C$1:$C594,C594)</f>
        <v>3</v>
      </c>
      <c r="E594" s="241" t="str">
        <f t="shared" si="29"/>
        <v>Daily Newspapers3</v>
      </c>
      <c r="F594" s="86" t="s">
        <v>1360</v>
      </c>
      <c r="G594" s="242">
        <v>9.3419354838709667E-3</v>
      </c>
      <c r="H594" s="245">
        <v>113.46685250036199</v>
      </c>
    </row>
    <row r="595" spans="1:8">
      <c r="A595" s="86" t="str">
        <v>DAILY10</v>
      </c>
      <c r="B595" s="239">
        <v>594</v>
      </c>
      <c r="C595" s="86" t="s">
        <v>1355</v>
      </c>
      <c r="D595" s="241">
        <f>COUNTIF($C$1:$C595,C595)</f>
        <v>4</v>
      </c>
      <c r="E595" s="241" t="str">
        <f t="shared" si="29"/>
        <v>Daily Newspapers4</v>
      </c>
      <c r="F595" s="86" t="s">
        <v>1362</v>
      </c>
      <c r="G595" s="242">
        <v>1.8419354838709677E-2</v>
      </c>
      <c r="H595" s="245">
        <v>103.33949605300703</v>
      </c>
    </row>
    <row r="596" spans="1:8">
      <c r="A596" s="86" t="str">
        <v>DAILY2</v>
      </c>
      <c r="B596" s="239">
        <v>595</v>
      </c>
      <c r="C596" s="86" t="s">
        <v>1355</v>
      </c>
      <c r="D596" s="241">
        <f>COUNTIF($C$1:$C596,C596)</f>
        <v>5</v>
      </c>
      <c r="E596" s="241" t="str">
        <f t="shared" si="29"/>
        <v>Daily Newspapers5</v>
      </c>
      <c r="F596" s="86" t="s">
        <v>1364</v>
      </c>
      <c r="G596" s="242">
        <v>7.4877419354838715E-2</v>
      </c>
      <c r="H596" s="245">
        <v>94.280755809138213</v>
      </c>
    </row>
    <row r="597" spans="1:8">
      <c r="A597" s="86" t="str">
        <v>DAILY1</v>
      </c>
      <c r="B597" s="239">
        <v>596</v>
      </c>
      <c r="C597" s="86" t="s">
        <v>1355</v>
      </c>
      <c r="D597" s="241">
        <f>COUNTIF($C$1:$C597,C597)</f>
        <v>6</v>
      </c>
      <c r="E597" s="241" t="str">
        <f t="shared" si="29"/>
        <v>Daily Newspapers6</v>
      </c>
      <c r="F597" s="86" t="s">
        <v>1366</v>
      </c>
      <c r="G597" s="242">
        <v>1.7399999999999999E-2</v>
      </c>
      <c r="H597" s="245">
        <v>98.500118690108337</v>
      </c>
    </row>
    <row r="598" spans="1:8">
      <c r="A598" s="86" t="str">
        <v>DAILY6</v>
      </c>
      <c r="B598" s="239">
        <v>597</v>
      </c>
      <c r="C598" s="86" t="s">
        <v>1355</v>
      </c>
      <c r="D598" s="241">
        <f>COUNTIF($C$1:$C598,C598)</f>
        <v>7</v>
      </c>
      <c r="E598" s="241" t="str">
        <f t="shared" si="29"/>
        <v>Daily Newspapers7</v>
      </c>
      <c r="F598" s="86" t="s">
        <v>1368</v>
      </c>
      <c r="G598" s="242">
        <v>2.2232258064516133E-2</v>
      </c>
      <c r="H598" s="245">
        <v>84.223773251833137</v>
      </c>
    </row>
    <row r="599" spans="1:8">
      <c r="A599" s="86" t="str">
        <v>DAILY8</v>
      </c>
      <c r="B599" s="239">
        <v>598</v>
      </c>
      <c r="C599" s="86" t="s">
        <v>1355</v>
      </c>
      <c r="D599" s="241">
        <f>COUNTIF($C$1:$C599,C599)</f>
        <v>8</v>
      </c>
      <c r="E599" s="241" t="str">
        <f t="shared" si="29"/>
        <v>Daily Newspapers8</v>
      </c>
      <c r="F599" s="86" t="s">
        <v>1370</v>
      </c>
      <c r="G599" s="242">
        <v>2.062903225806452E-2</v>
      </c>
      <c r="H599" s="245">
        <v>106.00253032931346</v>
      </c>
    </row>
    <row r="600" spans="1:8">
      <c r="A600" s="86" t="str">
        <v>DAILY12</v>
      </c>
      <c r="B600" s="239">
        <v>599</v>
      </c>
      <c r="C600" s="86" t="s">
        <v>1355</v>
      </c>
      <c r="D600" s="241">
        <f>COUNTIF($C$1:$C600,C600)</f>
        <v>9</v>
      </c>
      <c r="E600" s="241" t="str">
        <f t="shared" si="29"/>
        <v>Daily Newspapers9</v>
      </c>
      <c r="F600" s="86" t="s">
        <v>1372</v>
      </c>
      <c r="G600" s="242">
        <v>2.7351612903225811E-2</v>
      </c>
      <c r="H600" s="245">
        <v>89.743289711487733</v>
      </c>
    </row>
    <row r="601" spans="1:8">
      <c r="A601" s="86" t="str">
        <v>MAGBIZEDU</v>
      </c>
      <c r="B601" s="239">
        <v>600</v>
      </c>
      <c r="C601" s="86" t="s">
        <v>1374</v>
      </c>
      <c r="D601" s="241">
        <f>COUNTIF($C$1:$C601,C601)</f>
        <v>1</v>
      </c>
      <c r="E601" s="241" t="str">
        <f t="shared" si="29"/>
        <v>Magazines Read1</v>
      </c>
      <c r="F601" s="86" t="s">
        <v>1375</v>
      </c>
      <c r="G601" s="242">
        <v>2.7709677419354838E-2</v>
      </c>
      <c r="H601" s="245">
        <v>108.62262616073122</v>
      </c>
    </row>
    <row r="602" spans="1:8">
      <c r="A602" s="86" t="str">
        <v>MAGCELEB</v>
      </c>
      <c r="B602" s="239">
        <v>601</v>
      </c>
      <c r="C602" s="86" t="s">
        <v>1374</v>
      </c>
      <c r="D602" s="241">
        <f>COUNTIF($C$1:$C602,C602)</f>
        <v>2</v>
      </c>
      <c r="E602" s="241" t="str">
        <f t="shared" si="29"/>
        <v>Magazines Read2</v>
      </c>
      <c r="F602" s="86" t="s">
        <v>1377</v>
      </c>
      <c r="G602" s="242">
        <v>2.5148387096774191E-2</v>
      </c>
      <c r="H602" s="245">
        <v>110.3034753154167</v>
      </c>
    </row>
    <row r="603" spans="1:8">
      <c r="A603" s="86" t="str">
        <v>MAGFASHION</v>
      </c>
      <c r="B603" s="239">
        <v>602</v>
      </c>
      <c r="C603" s="86" t="s">
        <v>1374</v>
      </c>
      <c r="D603" s="241">
        <f>COUNTIF($C$1:$C603,C603)</f>
        <v>3</v>
      </c>
      <c r="E603" s="241" t="str">
        <f t="shared" si="29"/>
        <v>Magazines Read3</v>
      </c>
      <c r="F603" s="86" t="s">
        <v>1379</v>
      </c>
      <c r="G603" s="242">
        <v>1.4458064516129033E-2</v>
      </c>
      <c r="H603" s="245">
        <v>121.37860690752214</v>
      </c>
    </row>
    <row r="604" spans="1:8">
      <c r="A604" s="86" t="str">
        <v>MAGCOOK</v>
      </c>
      <c r="B604" s="239">
        <v>603</v>
      </c>
      <c r="C604" s="86" t="s">
        <v>1374</v>
      </c>
      <c r="D604" s="241">
        <f>COUNTIF($C$1:$C604,C604)</f>
        <v>4</v>
      </c>
      <c r="E604" s="241" t="str">
        <f t="shared" si="29"/>
        <v>Magazines Read4</v>
      </c>
      <c r="F604" s="86" t="s">
        <v>1381</v>
      </c>
      <c r="G604" s="242">
        <v>8.1374193548387097E-2</v>
      </c>
      <c r="H604" s="245">
        <v>102.26293981945282</v>
      </c>
    </row>
    <row r="605" spans="1:8">
      <c r="A605" s="86" t="str">
        <v>MAGHEALTH</v>
      </c>
      <c r="B605" s="239">
        <v>604</v>
      </c>
      <c r="C605" s="86" t="s">
        <v>1374</v>
      </c>
      <c r="D605" s="241">
        <f>COUNTIF($C$1:$C605,C605)</f>
        <v>5</v>
      </c>
      <c r="E605" s="241" t="str">
        <f t="shared" si="29"/>
        <v>Magazines Read5</v>
      </c>
      <c r="F605" s="86" t="s">
        <v>1383</v>
      </c>
      <c r="G605" s="242">
        <v>2.5451612903225809E-2</v>
      </c>
      <c r="H605" s="245">
        <v>108.31276644837236</v>
      </c>
    </row>
    <row r="606" spans="1:8">
      <c r="A606" s="86" t="str">
        <v>MAGHOME</v>
      </c>
      <c r="B606" s="239">
        <v>605</v>
      </c>
      <c r="C606" s="86" t="s">
        <v>1374</v>
      </c>
      <c r="D606" s="241">
        <f>COUNTIF($C$1:$C606,C606)</f>
        <v>6</v>
      </c>
      <c r="E606" s="241" t="str">
        <f t="shared" si="29"/>
        <v>Magazines Read6</v>
      </c>
      <c r="F606" s="86" t="s">
        <v>1385</v>
      </c>
      <c r="G606" s="242">
        <v>4.3590322580645158E-2</v>
      </c>
      <c r="H606" s="245">
        <v>104.3670555599569</v>
      </c>
    </row>
    <row r="607" spans="1:8">
      <c r="A607" s="86" t="str">
        <v>MAGIT</v>
      </c>
      <c r="B607" s="239">
        <v>606</v>
      </c>
      <c r="C607" s="86" t="s">
        <v>1374</v>
      </c>
      <c r="D607" s="241">
        <f>COUNTIF($C$1:$C607,C607)</f>
        <v>7</v>
      </c>
      <c r="E607" s="241" t="str">
        <f t="shared" si="29"/>
        <v>Magazines Read7</v>
      </c>
      <c r="F607" s="86" t="s">
        <v>1387</v>
      </c>
      <c r="G607" s="242">
        <v>3.0541935483870974E-2</v>
      </c>
      <c r="H607" s="245">
        <v>110.45478381770259</v>
      </c>
    </row>
    <row r="608" spans="1:8">
      <c r="A608" s="86" t="str">
        <v>MAGMENSTYLE</v>
      </c>
      <c r="B608" s="239">
        <v>607</v>
      </c>
      <c r="C608" s="86" t="s">
        <v>1374</v>
      </c>
      <c r="D608" s="241">
        <f>COUNTIF($C$1:$C608,C608)</f>
        <v>8</v>
      </c>
      <c r="E608" s="241" t="str">
        <f t="shared" si="29"/>
        <v>Magazines Read8</v>
      </c>
      <c r="F608" s="86" t="s">
        <v>1389</v>
      </c>
      <c r="G608" s="242">
        <v>3.4764516129032252E-2</v>
      </c>
      <c r="H608" s="245">
        <v>116.32258861910387</v>
      </c>
    </row>
    <row r="609" spans="1:8">
      <c r="A609" s="86" t="str">
        <v>MAGMOTOR</v>
      </c>
      <c r="B609" s="239">
        <v>608</v>
      </c>
      <c r="C609" s="86" t="s">
        <v>1374</v>
      </c>
      <c r="D609" s="241">
        <f>COUNTIF($C$1:$C609,C609)</f>
        <v>9</v>
      </c>
      <c r="E609" s="241" t="str">
        <f t="shared" si="29"/>
        <v>Magazines Read9</v>
      </c>
      <c r="F609" s="86" t="s">
        <v>1391</v>
      </c>
      <c r="G609" s="242">
        <v>2.9522580645161299E-2</v>
      </c>
      <c r="H609" s="245">
        <v>109.69592948149784</v>
      </c>
    </row>
    <row r="610" spans="1:8">
      <c r="A610" s="86" t="str">
        <v>MAGMUSICFILM</v>
      </c>
      <c r="B610" s="239">
        <v>609</v>
      </c>
      <c r="C610" s="86" t="s">
        <v>1374</v>
      </c>
      <c r="D610" s="241">
        <f>COUNTIF($C$1:$C610,C610)</f>
        <v>10</v>
      </c>
      <c r="E610" s="241" t="str">
        <f t="shared" si="29"/>
        <v>Magazines Read10</v>
      </c>
      <c r="F610" s="86" t="s">
        <v>1393</v>
      </c>
      <c r="G610" s="242">
        <v>2.4687096774193548E-2</v>
      </c>
      <c r="H610" s="245">
        <v>114.48273320031515</v>
      </c>
    </row>
    <row r="611" spans="1:8">
      <c r="A611" s="86" t="str">
        <v>MAGSPORT</v>
      </c>
      <c r="B611" s="239">
        <v>610</v>
      </c>
      <c r="C611" s="86" t="s">
        <v>1374</v>
      </c>
      <c r="D611" s="241">
        <f>COUNTIF($C$1:$C611,C611)</f>
        <v>11</v>
      </c>
      <c r="E611" s="241" t="str">
        <f t="shared" si="29"/>
        <v>Magazines Read11</v>
      </c>
      <c r="F611" s="86" t="s">
        <v>1395</v>
      </c>
      <c r="G611" s="242">
        <v>2.5735483870967742E-2</v>
      </c>
      <c r="H611" s="245">
        <v>112.63564371972987</v>
      </c>
    </row>
    <row r="612" spans="1:8">
      <c r="A612" s="86" t="str">
        <v>MAGTRAVEL</v>
      </c>
      <c r="B612" s="239">
        <v>611</v>
      </c>
      <c r="C612" s="86" t="s">
        <v>1374</v>
      </c>
      <c r="D612" s="241">
        <f>COUNTIF($C$1:$C612,C612)</f>
        <v>12</v>
      </c>
      <c r="E612" s="241" t="str">
        <f t="shared" si="29"/>
        <v>Magazines Read12</v>
      </c>
      <c r="F612" s="86" t="s">
        <v>1397</v>
      </c>
      <c r="G612" s="242">
        <v>5.4045161290322587E-2</v>
      </c>
      <c r="H612" s="245">
        <v>98.567213512785131</v>
      </c>
    </row>
    <row r="613" spans="1:8">
      <c r="A613" s="86" t="str">
        <v>MAGTV</v>
      </c>
      <c r="B613" s="239">
        <v>612</v>
      </c>
      <c r="C613" s="86" t="s">
        <v>1374</v>
      </c>
      <c r="D613" s="241">
        <f>COUNTIF($C$1:$C613,C613)</f>
        <v>13</v>
      </c>
      <c r="E613" s="241" t="str">
        <f t="shared" si="29"/>
        <v>Magazines Read13</v>
      </c>
      <c r="F613" s="86" t="s">
        <v>1399</v>
      </c>
      <c r="G613" s="242">
        <v>0.14616129032258063</v>
      </c>
      <c r="H613" s="245">
        <v>101.11633119686114</v>
      </c>
    </row>
    <row r="614" spans="1:8">
      <c r="A614" s="86" t="str">
        <v>MAGWOMEN</v>
      </c>
      <c r="B614" s="239">
        <v>613</v>
      </c>
      <c r="C614" s="86" t="s">
        <v>1374</v>
      </c>
      <c r="D614" s="241">
        <f>COUNTIF($C$1:$C614,C614)</f>
        <v>14</v>
      </c>
      <c r="E614" s="241" t="str">
        <f t="shared" si="29"/>
        <v>Magazines Read14</v>
      </c>
      <c r="F614" s="86" t="s">
        <v>1401</v>
      </c>
      <c r="G614" s="242">
        <v>9.9045161290322578E-2</v>
      </c>
      <c r="H614" s="245">
        <v>104.92679380985301</v>
      </c>
    </row>
    <row r="615" spans="1:8">
      <c r="A615" s="86" t="str">
        <v>MAGWOMENGLOSS</v>
      </c>
      <c r="B615" s="239">
        <v>614</v>
      </c>
      <c r="C615" s="86" t="s">
        <v>1374</v>
      </c>
      <c r="D615" s="241">
        <f>COUNTIF($C$1:$C615,C615)</f>
        <v>15</v>
      </c>
      <c r="E615" s="241" t="str">
        <f t="shared" si="29"/>
        <v>Magazines Read15</v>
      </c>
      <c r="F615" s="86" t="s">
        <v>1403</v>
      </c>
      <c r="G615" s="242">
        <v>4.1306451612903229E-2</v>
      </c>
      <c r="H615" s="245">
        <v>111.85445814614101</v>
      </c>
    </row>
    <row r="616" spans="1:8">
      <c r="A616" s="86" t="str">
        <v>CHARITY1</v>
      </c>
      <c r="B616" s="239">
        <v>615</v>
      </c>
      <c r="C616" s="86" t="s">
        <v>1405</v>
      </c>
      <c r="D616" s="241">
        <f>COUNTIF($C$1:$C616,C616)</f>
        <v>1</v>
      </c>
      <c r="E616" s="241" t="str">
        <f t="shared" si="29"/>
        <v>Charities1</v>
      </c>
      <c r="F616" s="86" t="s">
        <v>1406</v>
      </c>
      <c r="G616" s="242">
        <v>0.13335161290322584</v>
      </c>
      <c r="H616" s="245">
        <v>96.522716065530119</v>
      </c>
    </row>
    <row r="617" spans="1:8">
      <c r="A617" s="86" t="str">
        <v>CHARITY2</v>
      </c>
      <c r="B617" s="239">
        <v>616</v>
      </c>
      <c r="C617" s="86" t="s">
        <v>1405</v>
      </c>
      <c r="D617" s="241">
        <f>COUNTIF($C$1:$C617,C617)</f>
        <v>2</v>
      </c>
      <c r="E617" s="241" t="str">
        <f t="shared" si="29"/>
        <v>Charities2</v>
      </c>
      <c r="F617" s="86" t="s">
        <v>1408</v>
      </c>
      <c r="G617" s="242">
        <v>0.1242483870967742</v>
      </c>
      <c r="H617" s="245">
        <v>98.780126094761798</v>
      </c>
    </row>
    <row r="618" spans="1:8">
      <c r="A618" s="86" t="str">
        <v>CHARITY3</v>
      </c>
      <c r="B618" s="239">
        <v>617</v>
      </c>
      <c r="C618" s="86" t="s">
        <v>1405</v>
      </c>
      <c r="D618" s="241">
        <f>COUNTIF($C$1:$C618,C618)</f>
        <v>3</v>
      </c>
      <c r="E618" s="241" t="str">
        <f t="shared" si="29"/>
        <v>Charities3</v>
      </c>
      <c r="F618" s="86" t="s">
        <v>1410</v>
      </c>
      <c r="G618" s="242">
        <v>4.1938709677419347E-2</v>
      </c>
      <c r="H618" s="245">
        <v>99.144527202485648</v>
      </c>
    </row>
    <row r="619" spans="1:8">
      <c r="A619" s="86" t="str">
        <v>CHARITY5</v>
      </c>
      <c r="B619" s="239">
        <v>618</v>
      </c>
      <c r="C619" s="86" t="s">
        <v>1405</v>
      </c>
      <c r="D619" s="241">
        <f>COUNTIF($C$1:$C619,C619)</f>
        <v>4</v>
      </c>
      <c r="E619" s="241" t="str">
        <f t="shared" si="29"/>
        <v>Charities4</v>
      </c>
      <c r="F619" s="86" t="s">
        <v>1412</v>
      </c>
      <c r="G619" s="242">
        <v>6.2474193548387111E-2</v>
      </c>
      <c r="H619" s="245">
        <v>96.656997930166071</v>
      </c>
    </row>
    <row r="620" spans="1:8">
      <c r="A620" s="86" t="str">
        <v>CHARITY7</v>
      </c>
      <c r="B620" s="239">
        <v>619</v>
      </c>
      <c r="C620" s="86" t="s">
        <v>1405</v>
      </c>
      <c r="D620" s="241">
        <f>COUNTIF($C$1:$C620,C620)</f>
        <v>5</v>
      </c>
      <c r="E620" s="241" t="str">
        <f t="shared" si="29"/>
        <v>Charities5</v>
      </c>
      <c r="F620" s="86" t="s">
        <v>1414</v>
      </c>
      <c r="G620" s="242">
        <v>0.24008064516129032</v>
      </c>
      <c r="H620" s="245">
        <v>96.495583025159178</v>
      </c>
    </row>
    <row r="621" spans="1:8">
      <c r="A621" s="86" t="str">
        <v>CHARITY8</v>
      </c>
      <c r="B621" s="239">
        <v>620</v>
      </c>
      <c r="C621" s="86" t="s">
        <v>1405</v>
      </c>
      <c r="D621" s="241">
        <f>COUNTIF($C$1:$C621,C621)</f>
        <v>6</v>
      </c>
      <c r="E621" s="241" t="str">
        <f t="shared" si="29"/>
        <v>Charities6</v>
      </c>
      <c r="F621" s="86" t="s">
        <v>1416</v>
      </c>
      <c r="G621" s="242">
        <v>3.8006451612903225E-2</v>
      </c>
      <c r="H621" s="245">
        <v>98.685267201129463</v>
      </c>
    </row>
    <row r="622" spans="1:8">
      <c r="A622" s="86" t="str">
        <v>CHARITY11</v>
      </c>
      <c r="B622" s="239">
        <v>621</v>
      </c>
      <c r="C622" s="86" t="s">
        <v>1405</v>
      </c>
      <c r="D622" s="241">
        <f>COUNTIF($C$1:$C622,C622)</f>
        <v>7</v>
      </c>
      <c r="E622" s="241" t="str">
        <f t="shared" si="29"/>
        <v>Charities7</v>
      </c>
      <c r="F622" s="86" t="s">
        <v>1418</v>
      </c>
      <c r="G622" s="242">
        <v>0.28570322580645163</v>
      </c>
      <c r="H622" s="245">
        <v>96.305149131447948</v>
      </c>
    </row>
    <row r="623" spans="1:8">
      <c r="A623" s="86" t="str">
        <v>CHARITY13</v>
      </c>
      <c r="B623" s="239">
        <v>622</v>
      </c>
      <c r="C623" s="86" t="s">
        <v>1405</v>
      </c>
      <c r="D623" s="241">
        <f>COUNTIF($C$1:$C623,C623)</f>
        <v>8</v>
      </c>
      <c r="E623" s="241" t="str">
        <f t="shared" si="29"/>
        <v>Charities8</v>
      </c>
      <c r="F623" s="86" t="s">
        <v>1420</v>
      </c>
      <c r="G623" s="242">
        <v>2.9690322580645162E-2</v>
      </c>
      <c r="H623" s="245">
        <v>97.08725976955489</v>
      </c>
    </row>
    <row r="624" spans="1:8">
      <c r="A624" s="86" t="str">
        <v>CHARITY15</v>
      </c>
      <c r="B624" s="239">
        <v>623</v>
      </c>
      <c r="C624" s="86" t="s">
        <v>1405</v>
      </c>
      <c r="D624" s="241">
        <f>COUNTIF($C$1:$C624,C624)</f>
        <v>9</v>
      </c>
      <c r="E624" s="241" t="str">
        <f t="shared" si="29"/>
        <v>Charities9</v>
      </c>
      <c r="F624" s="86" t="s">
        <v>1422</v>
      </c>
      <c r="G624" s="242">
        <v>9.4029032258064513E-2</v>
      </c>
      <c r="H624" s="245">
        <v>99.9908793320987</v>
      </c>
    </row>
    <row r="625" spans="1:8">
      <c r="A625" s="86" t="str">
        <v>CHARITY10</v>
      </c>
      <c r="B625" s="239">
        <v>624</v>
      </c>
      <c r="C625" s="86" t="s">
        <v>1405</v>
      </c>
      <c r="D625" s="241">
        <f>COUNTIF($C$1:$C625,C625)</f>
        <v>10</v>
      </c>
      <c r="E625" s="241" t="str">
        <f t="shared" si="29"/>
        <v>Charities10</v>
      </c>
      <c r="F625" s="86" t="s">
        <v>1424</v>
      </c>
      <c r="G625" s="242">
        <v>0.24946129032258069</v>
      </c>
      <c r="H625" s="245">
        <v>96.529717863938643</v>
      </c>
    </row>
    <row r="626" spans="1:8">
      <c r="A626" s="86" t="str">
        <v>INTERESTS1</v>
      </c>
      <c r="B626" s="239">
        <v>625</v>
      </c>
      <c r="C626" s="86" t="s">
        <v>1426</v>
      </c>
      <c r="D626" s="241">
        <f>COUNTIF($C$1:$C626,C626)</f>
        <v>1</v>
      </c>
      <c r="E626" s="241" t="str">
        <f t="shared" si="29"/>
        <v>Interests &amp; Hobbies1</v>
      </c>
      <c r="F626" s="86" t="s">
        <v>1427</v>
      </c>
      <c r="G626" s="242">
        <v>2.7958064516129033E-2</v>
      </c>
      <c r="H626" s="245">
        <v>99.123715630752514</v>
      </c>
    </row>
    <row r="627" spans="1:8">
      <c r="A627" s="86" t="str">
        <v>INTERESTS4</v>
      </c>
      <c r="B627" s="239">
        <v>626</v>
      </c>
      <c r="C627" s="86" t="s">
        <v>1426</v>
      </c>
      <c r="D627" s="241">
        <f>COUNTIF($C$1:$C627,C627)</f>
        <v>2</v>
      </c>
      <c r="E627" s="241" t="str">
        <f t="shared" si="29"/>
        <v>Interests &amp; Hobbies2</v>
      </c>
      <c r="F627" s="86" t="s">
        <v>1429</v>
      </c>
      <c r="G627" s="242">
        <v>0.17278387096774195</v>
      </c>
      <c r="H627" s="245">
        <v>97.349140126278883</v>
      </c>
    </row>
    <row r="628" spans="1:8">
      <c r="A628" s="86" t="str">
        <v>INTERESTS5</v>
      </c>
      <c r="B628" s="239">
        <v>627</v>
      </c>
      <c r="C628" s="86" t="s">
        <v>1426</v>
      </c>
      <c r="D628" s="241">
        <f>COUNTIF($C$1:$C628,C628)</f>
        <v>3</v>
      </c>
      <c r="E628" s="241" t="str">
        <f t="shared" si="29"/>
        <v>Interests &amp; Hobbies3</v>
      </c>
      <c r="F628" s="86" t="s">
        <v>1431</v>
      </c>
      <c r="G628" s="242">
        <v>0.3067548387096774</v>
      </c>
      <c r="H628" s="245">
        <v>103.3772373279002</v>
      </c>
    </row>
    <row r="629" spans="1:8">
      <c r="A629" s="86" t="str">
        <v>INTERESTS6</v>
      </c>
      <c r="B629" s="239">
        <v>628</v>
      </c>
      <c r="C629" s="86" t="s">
        <v>1426</v>
      </c>
      <c r="D629" s="241">
        <f>COUNTIF($C$1:$C629,C629)</f>
        <v>4</v>
      </c>
      <c r="E629" s="241" t="str">
        <f t="shared" si="29"/>
        <v>Interests &amp; Hobbies4</v>
      </c>
      <c r="F629" s="86" t="s">
        <v>1433</v>
      </c>
      <c r="G629" s="242">
        <v>0.361458064516129</v>
      </c>
      <c r="H629" s="245">
        <v>99.329391162885841</v>
      </c>
    </row>
    <row r="630" spans="1:8">
      <c r="A630" s="86" t="str">
        <v>INTERESTS9</v>
      </c>
      <c r="B630" s="239">
        <v>629</v>
      </c>
      <c r="C630" s="86" t="s">
        <v>1426</v>
      </c>
      <c r="D630" s="241">
        <f>COUNTIF($C$1:$C630,C630)</f>
        <v>5</v>
      </c>
      <c r="E630" s="241" t="str">
        <f t="shared" si="29"/>
        <v>Interests &amp; Hobbies5</v>
      </c>
      <c r="F630" s="86" t="s">
        <v>1435</v>
      </c>
      <c r="G630" s="242">
        <v>0.23154193548387098</v>
      </c>
      <c r="H630" s="245">
        <v>95.225441023783461</v>
      </c>
    </row>
    <row r="631" spans="1:8">
      <c r="A631" s="86" t="str">
        <v>INTERESTS55</v>
      </c>
      <c r="B631" s="239">
        <v>630</v>
      </c>
      <c r="C631" s="86" t="s">
        <v>1426</v>
      </c>
      <c r="D631" s="241">
        <f>COUNTIF($C$1:$C631,C631)</f>
        <v>6</v>
      </c>
      <c r="E631" s="241" t="str">
        <f t="shared" si="29"/>
        <v>Interests &amp; Hobbies6</v>
      </c>
      <c r="F631" s="86" t="s">
        <v>1437</v>
      </c>
      <c r="G631" s="242">
        <v>0.2006935483870968</v>
      </c>
      <c r="H631" s="245">
        <v>98.75429458911114</v>
      </c>
    </row>
    <row r="632" spans="1:8">
      <c r="A632" s="86" t="str">
        <v>INTERESTS10</v>
      </c>
      <c r="B632" s="239">
        <v>631</v>
      </c>
      <c r="C632" s="86" t="s">
        <v>1426</v>
      </c>
      <c r="D632" s="241">
        <f>COUNTIF($C$1:$C632,C632)</f>
        <v>7</v>
      </c>
      <c r="E632" s="241" t="str">
        <f t="shared" si="29"/>
        <v>Interests &amp; Hobbies7</v>
      </c>
      <c r="F632" s="86" t="s">
        <v>1439</v>
      </c>
      <c r="G632" s="242">
        <v>0.45105161290322587</v>
      </c>
      <c r="H632" s="245">
        <v>100.87355926457707</v>
      </c>
    </row>
    <row r="633" spans="1:8">
      <c r="A633" s="86" t="str">
        <v>INTERESTS12</v>
      </c>
      <c r="B633" s="239">
        <v>632</v>
      </c>
      <c r="C633" s="86" t="s">
        <v>1426</v>
      </c>
      <c r="D633" s="241">
        <f>COUNTIF($C$1:$C633,C633)</f>
        <v>8</v>
      </c>
      <c r="E633" s="241" t="str">
        <f t="shared" si="29"/>
        <v>Interests &amp; Hobbies8</v>
      </c>
      <c r="F633" s="86" t="s">
        <v>1441</v>
      </c>
      <c r="G633" s="242">
        <v>0.33765161290322582</v>
      </c>
      <c r="H633" s="245">
        <v>99.037644554394959</v>
      </c>
    </row>
    <row r="634" spans="1:8">
      <c r="A634" s="86" t="str">
        <v>INTERESTS17</v>
      </c>
      <c r="B634" s="239">
        <v>633</v>
      </c>
      <c r="C634" s="86" t="s">
        <v>1426</v>
      </c>
      <c r="D634" s="241">
        <f>COUNTIF($C$1:$C634,C634)</f>
        <v>9</v>
      </c>
      <c r="E634" s="241" t="str">
        <f t="shared" si="29"/>
        <v>Interests &amp; Hobbies9</v>
      </c>
      <c r="F634" s="86" t="s">
        <v>1443</v>
      </c>
      <c r="G634" s="242">
        <v>0.37742903225806457</v>
      </c>
      <c r="H634" s="245">
        <v>99.910842292498188</v>
      </c>
    </row>
    <row r="635" spans="1:8">
      <c r="A635" s="86" t="str">
        <v>INTERESTS43</v>
      </c>
      <c r="B635" s="239">
        <v>634</v>
      </c>
      <c r="C635" s="86" t="s">
        <v>1426</v>
      </c>
      <c r="D635" s="241">
        <f>COUNTIF($C$1:$C635,C635)</f>
        <v>10</v>
      </c>
      <c r="E635" s="241" t="str">
        <f t="shared" si="29"/>
        <v>Interests &amp; Hobbies10</v>
      </c>
      <c r="F635" s="86" t="s">
        <v>1445</v>
      </c>
      <c r="G635" s="242">
        <v>7.2364516129032261E-2</v>
      </c>
      <c r="H635" s="245">
        <v>106.38729814892125</v>
      </c>
    </row>
    <row r="636" spans="1:8">
      <c r="A636" s="86" t="str">
        <v>INTERESTS18</v>
      </c>
      <c r="B636" s="239">
        <v>635</v>
      </c>
      <c r="C636" s="86" t="s">
        <v>1426</v>
      </c>
      <c r="D636" s="241">
        <f>COUNTIF($C$1:$C636,C636)</f>
        <v>11</v>
      </c>
      <c r="E636" s="241" t="str">
        <f t="shared" si="29"/>
        <v>Interests &amp; Hobbies11</v>
      </c>
      <c r="F636" s="86" t="s">
        <v>1447</v>
      </c>
      <c r="G636" s="242">
        <v>0.32502258064516132</v>
      </c>
      <c r="H636" s="245">
        <v>94.362379276382953</v>
      </c>
    </row>
    <row r="637" spans="1:8">
      <c r="A637" s="86" t="str">
        <v>INTERESTS19</v>
      </c>
      <c r="B637" s="239">
        <v>636</v>
      </c>
      <c r="C637" s="86" t="s">
        <v>1426</v>
      </c>
      <c r="D637" s="241">
        <f>COUNTIF($C$1:$C637,C637)</f>
        <v>12</v>
      </c>
      <c r="E637" s="241" t="str">
        <f t="shared" si="29"/>
        <v>Interests &amp; Hobbies12</v>
      </c>
      <c r="F637" s="86" t="s">
        <v>1449</v>
      </c>
      <c r="G637" s="242">
        <v>2.7170967741935483E-2</v>
      </c>
      <c r="H637" s="245">
        <v>87.871387884679677</v>
      </c>
    </row>
    <row r="638" spans="1:8">
      <c r="A638" s="86" t="str">
        <v>INTERESTS44</v>
      </c>
      <c r="B638" s="239">
        <v>637</v>
      </c>
      <c r="C638" s="86" t="s">
        <v>1426</v>
      </c>
      <c r="D638" s="241">
        <f>COUNTIF($C$1:$C638,C638)</f>
        <v>13</v>
      </c>
      <c r="E638" s="241" t="str">
        <f t="shared" si="29"/>
        <v>Interests &amp; Hobbies13</v>
      </c>
      <c r="F638" s="86" t="s">
        <v>1451</v>
      </c>
      <c r="G638" s="242">
        <v>0.37122258064516123</v>
      </c>
      <c r="H638" s="245">
        <v>98.643027602643954</v>
      </c>
    </row>
    <row r="639" spans="1:8">
      <c r="A639" s="86" t="str">
        <v>INTERESTS21</v>
      </c>
      <c r="B639" s="239">
        <v>638</v>
      </c>
      <c r="C639" s="86" t="s">
        <v>1426</v>
      </c>
      <c r="D639" s="241">
        <f>COUNTIF($C$1:$C639,C639)</f>
        <v>14</v>
      </c>
      <c r="E639" s="241" t="str">
        <f t="shared" si="29"/>
        <v>Interests &amp; Hobbies14</v>
      </c>
      <c r="F639" s="86" t="s">
        <v>1453</v>
      </c>
      <c r="G639" s="242">
        <v>0.18696129032258063</v>
      </c>
      <c r="H639" s="245">
        <v>94.896721577300227</v>
      </c>
    </row>
    <row r="640" spans="1:8">
      <c r="A640" s="86" t="str">
        <v>INTERESTS47</v>
      </c>
      <c r="B640" s="239">
        <v>639</v>
      </c>
      <c r="C640" s="86" t="s">
        <v>1426</v>
      </c>
      <c r="D640" s="241">
        <f>COUNTIF($C$1:$C640,C640)</f>
        <v>15</v>
      </c>
      <c r="E640" s="241" t="str">
        <f t="shared" si="29"/>
        <v>Interests &amp; Hobbies15</v>
      </c>
      <c r="F640" s="86" t="s">
        <v>1455</v>
      </c>
      <c r="G640" s="242">
        <v>5.4135483870967741E-2</v>
      </c>
      <c r="H640" s="245">
        <v>104.68815327564141</v>
      </c>
    </row>
    <row r="641" spans="1:8">
      <c r="A641" s="86" t="str">
        <v>INTERESTS48</v>
      </c>
      <c r="B641" s="239">
        <v>640</v>
      </c>
      <c r="C641" s="86" t="s">
        <v>1426</v>
      </c>
      <c r="D641" s="241">
        <f>COUNTIF($C$1:$C641,C641)</f>
        <v>16</v>
      </c>
      <c r="E641" s="241" t="str">
        <f t="shared" si="29"/>
        <v>Interests &amp; Hobbies16</v>
      </c>
      <c r="F641" s="86" t="s">
        <v>1457</v>
      </c>
      <c r="G641" s="242">
        <v>0.45163548387096775</v>
      </c>
      <c r="H641" s="245">
        <v>94.741505985450942</v>
      </c>
    </row>
    <row r="642" spans="1:8">
      <c r="A642" s="86" t="str">
        <v>INTERESTS28</v>
      </c>
      <c r="B642" s="239">
        <v>641</v>
      </c>
      <c r="C642" s="86" t="s">
        <v>1426</v>
      </c>
      <c r="D642" s="241">
        <f>COUNTIF($C$1:$C642,C642)</f>
        <v>17</v>
      </c>
      <c r="E642" s="241" t="str">
        <f t="shared" si="29"/>
        <v>Interests &amp; Hobbies17</v>
      </c>
      <c r="F642" s="86" t="s">
        <v>1459</v>
      </c>
      <c r="G642" s="242">
        <v>0.3622129032258064</v>
      </c>
      <c r="H642" s="245">
        <v>99.819413194367243</v>
      </c>
    </row>
    <row r="643" spans="1:8">
      <c r="A643" s="86" t="str">
        <v>INTERESTS29</v>
      </c>
      <c r="B643" s="239">
        <v>642</v>
      </c>
      <c r="C643" s="86" t="s">
        <v>1426</v>
      </c>
      <c r="D643" s="241">
        <f>COUNTIF($C$1:$C643,C643)</f>
        <v>18</v>
      </c>
      <c r="E643" s="241" t="str">
        <f t="shared" ref="E643:E706" si="30">C643&amp;D643</f>
        <v>Interests &amp; Hobbies18</v>
      </c>
      <c r="F643" s="86" t="s">
        <v>1461</v>
      </c>
      <c r="G643" s="242">
        <v>0.4238064516129032</v>
      </c>
      <c r="H643" s="245">
        <v>100.60037915342095</v>
      </c>
    </row>
    <row r="644" spans="1:8">
      <c r="A644" s="86" t="str">
        <v>INTERESTS51</v>
      </c>
      <c r="B644" s="239">
        <v>643</v>
      </c>
      <c r="C644" s="86" t="s">
        <v>1426</v>
      </c>
      <c r="D644" s="241">
        <f>COUNTIF($C$1:$C644,C644)</f>
        <v>19</v>
      </c>
      <c r="E644" s="241" t="str">
        <f t="shared" si="30"/>
        <v>Interests &amp; Hobbies19</v>
      </c>
      <c r="F644" s="86" t="s">
        <v>1399</v>
      </c>
      <c r="G644" s="242">
        <v>0.51716451612903236</v>
      </c>
      <c r="H644" s="245">
        <v>101.17583344043931</v>
      </c>
    </row>
    <row r="645" spans="1:8">
      <c r="A645" s="86" t="str">
        <v>INTERESTS52</v>
      </c>
      <c r="B645" s="239">
        <v>644</v>
      </c>
      <c r="C645" s="86" t="s">
        <v>1426</v>
      </c>
      <c r="D645" s="241">
        <f>COUNTIF($C$1:$C645,C645)</f>
        <v>20</v>
      </c>
      <c r="E645" s="241" t="str">
        <f t="shared" si="30"/>
        <v>Interests &amp; Hobbies20</v>
      </c>
      <c r="F645" s="86" t="s">
        <v>1464</v>
      </c>
      <c r="G645" s="242">
        <v>0.18278064516129031</v>
      </c>
      <c r="H645" s="245">
        <v>104.52090594302676</v>
      </c>
    </row>
    <row r="646" spans="1:8">
      <c r="A646" s="86" t="str">
        <v>holdest6</v>
      </c>
      <c r="B646" s="239">
        <v>645</v>
      </c>
      <c r="C646" s="86" t="s">
        <v>1466</v>
      </c>
      <c r="D646" s="241">
        <f>COUNTIF($C$1:$C646,C646)</f>
        <v>1</v>
      </c>
      <c r="E646" s="241" t="str">
        <f t="shared" si="30"/>
        <v>Holiday Destination/Type1</v>
      </c>
      <c r="F646" s="86" t="s">
        <v>1467</v>
      </c>
      <c r="G646" s="242">
        <v>0.56843548387096787</v>
      </c>
      <c r="H646" s="245">
        <v>97.992865925693735</v>
      </c>
    </row>
    <row r="647" spans="1:8">
      <c r="A647" s="86" t="str">
        <v>holdest1</v>
      </c>
      <c r="B647" s="239">
        <v>646</v>
      </c>
      <c r="C647" s="86" t="s">
        <v>1466</v>
      </c>
      <c r="D647" s="241">
        <f>COUNTIF($C$1:$C647,C647)</f>
        <v>2</v>
      </c>
      <c r="E647" s="241" t="str">
        <f t="shared" si="30"/>
        <v>Holiday Destination/Type2</v>
      </c>
      <c r="F647" s="86" t="s">
        <v>1469</v>
      </c>
      <c r="G647" s="242">
        <v>4.6670967741935486E-2</v>
      </c>
      <c r="H647" s="245">
        <v>108.00114717461213</v>
      </c>
    </row>
    <row r="648" spans="1:8">
      <c r="A648" s="86" t="str">
        <v>holdest2</v>
      </c>
      <c r="B648" s="239">
        <v>647</v>
      </c>
      <c r="C648" s="86" t="s">
        <v>1466</v>
      </c>
      <c r="D648" s="241">
        <f>COUNTIF($C$1:$C648,C648)</f>
        <v>3</v>
      </c>
      <c r="E648" s="241" t="str">
        <f t="shared" si="30"/>
        <v>Holiday Destination/Type3</v>
      </c>
      <c r="F648" s="86" t="s">
        <v>1471</v>
      </c>
      <c r="G648" s="242">
        <v>0.10986129032258066</v>
      </c>
      <c r="H648" s="245">
        <v>106.40947615666843</v>
      </c>
    </row>
    <row r="649" spans="1:8">
      <c r="A649" s="86" t="str">
        <v>holdest3</v>
      </c>
      <c r="B649" s="239">
        <v>648</v>
      </c>
      <c r="C649" s="86" t="s">
        <v>1466</v>
      </c>
      <c r="D649" s="241">
        <f>COUNTIF($C$1:$C649,C649)</f>
        <v>4</v>
      </c>
      <c r="E649" s="241" t="str">
        <f t="shared" si="30"/>
        <v>Holiday Destination/Type4</v>
      </c>
      <c r="F649" s="86" t="s">
        <v>1473</v>
      </c>
      <c r="G649" s="242">
        <v>1.0703225806451612E-2</v>
      </c>
      <c r="H649" s="245">
        <v>95.822123158994614</v>
      </c>
    </row>
    <row r="650" spans="1:8">
      <c r="A650" s="86" t="str">
        <v>holdest4</v>
      </c>
      <c r="B650" s="239">
        <v>649</v>
      </c>
      <c r="C650" s="86" t="s">
        <v>1466</v>
      </c>
      <c r="D650" s="241">
        <f>COUNTIF($C$1:$C650,C650)</f>
        <v>5</v>
      </c>
      <c r="E650" s="241" t="str">
        <f t="shared" si="30"/>
        <v>Holiday Destination/Type5</v>
      </c>
      <c r="F650" s="86" t="s">
        <v>1475</v>
      </c>
      <c r="G650" s="242">
        <v>1.8874193548387097E-2</v>
      </c>
      <c r="H650" s="245">
        <v>101.3342508497243</v>
      </c>
    </row>
    <row r="651" spans="1:8">
      <c r="A651" s="86" t="str">
        <v>holdest5</v>
      </c>
      <c r="B651" s="239">
        <v>650</v>
      </c>
      <c r="C651" s="86" t="s">
        <v>1466</v>
      </c>
      <c r="D651" s="241">
        <f>COUNTIF($C$1:$C651,C651)</f>
        <v>6</v>
      </c>
      <c r="E651" s="241" t="str">
        <f t="shared" si="30"/>
        <v>Holiday Destination/Type6</v>
      </c>
      <c r="F651" s="86" t="s">
        <v>1477</v>
      </c>
      <c r="G651" s="242">
        <v>0.35733870967741937</v>
      </c>
      <c r="H651" s="245">
        <v>99.12250365140703</v>
      </c>
    </row>
    <row r="652" spans="1:8">
      <c r="A652" s="86" t="str">
        <v>holdest7</v>
      </c>
      <c r="B652" s="239">
        <v>651</v>
      </c>
      <c r="C652" s="86" t="s">
        <v>1466</v>
      </c>
      <c r="D652" s="241">
        <f>COUNTIF($C$1:$C652,C652)</f>
        <v>7</v>
      </c>
      <c r="E652" s="241" t="str">
        <f t="shared" si="30"/>
        <v>Holiday Destination/Type7</v>
      </c>
      <c r="F652" s="86" t="s">
        <v>1479</v>
      </c>
      <c r="G652" s="242">
        <v>0.22672903225806451</v>
      </c>
      <c r="H652" s="245">
        <v>102.01479075532785</v>
      </c>
    </row>
    <row r="653" spans="1:8">
      <c r="A653" s="86" t="str">
        <v>holdest8</v>
      </c>
      <c r="B653" s="239">
        <v>652</v>
      </c>
      <c r="C653" s="86" t="s">
        <v>1466</v>
      </c>
      <c r="D653" s="241">
        <f>COUNTIF($C$1:$C653,C653)</f>
        <v>8</v>
      </c>
      <c r="E653" s="241" t="str">
        <f t="shared" si="30"/>
        <v>Holiday Destination/Type8</v>
      </c>
      <c r="F653" s="86" t="s">
        <v>1481</v>
      </c>
      <c r="G653" s="242">
        <v>7.2700000000000015E-2</v>
      </c>
      <c r="H653" s="245">
        <v>97.270193641877242</v>
      </c>
    </row>
    <row r="654" spans="1:8">
      <c r="A654" s="86" t="str">
        <v>holtype1</v>
      </c>
      <c r="B654" s="239">
        <v>653</v>
      </c>
      <c r="C654" s="86" t="s">
        <v>1466</v>
      </c>
      <c r="D654" s="241">
        <f>COUNTIF($C$1:$C654,C654)</f>
        <v>9</v>
      </c>
      <c r="E654" s="241" t="str">
        <f t="shared" si="30"/>
        <v>Holiday Destination/Type9</v>
      </c>
      <c r="F654" s="86" t="s">
        <v>1483</v>
      </c>
      <c r="G654" s="242">
        <v>0.22111612903225805</v>
      </c>
      <c r="H654" s="245">
        <v>97.145471154663326</v>
      </c>
    </row>
    <row r="655" spans="1:8">
      <c r="A655" s="86" t="str">
        <v>holtype3</v>
      </c>
      <c r="B655" s="239">
        <v>654</v>
      </c>
      <c r="C655" s="86" t="s">
        <v>1466</v>
      </c>
      <c r="D655" s="241">
        <f>COUNTIF($C$1:$C655,C655)</f>
        <v>10</v>
      </c>
      <c r="E655" s="241" t="str">
        <f t="shared" si="30"/>
        <v>Holiday Destination/Type10</v>
      </c>
      <c r="F655" s="86" t="s">
        <v>1485</v>
      </c>
      <c r="G655" s="242">
        <v>2.8370967741935489E-2</v>
      </c>
      <c r="H655" s="245">
        <v>92.324546951043871</v>
      </c>
    </row>
    <row r="656" spans="1:8">
      <c r="A656" s="86" t="str">
        <v>holtype4</v>
      </c>
      <c r="B656" s="239">
        <v>655</v>
      </c>
      <c r="C656" s="86" t="s">
        <v>1466</v>
      </c>
      <c r="D656" s="241">
        <f>COUNTIF($C$1:$C656,C656)</f>
        <v>11</v>
      </c>
      <c r="E656" s="241" t="str">
        <f t="shared" si="30"/>
        <v>Holiday Destination/Type11</v>
      </c>
      <c r="F656" s="86" t="s">
        <v>1487</v>
      </c>
      <c r="G656" s="242">
        <v>0.19712580645161287</v>
      </c>
      <c r="H656" s="245">
        <v>97.803101406439623</v>
      </c>
    </row>
    <row r="657" spans="1:8">
      <c r="A657" s="86" t="str">
        <v>holtype6</v>
      </c>
      <c r="B657" s="239">
        <v>656</v>
      </c>
      <c r="C657" s="86" t="s">
        <v>1466</v>
      </c>
      <c r="D657" s="241">
        <f>COUNTIF($C$1:$C657,C657)</f>
        <v>12</v>
      </c>
      <c r="E657" s="241" t="str">
        <f t="shared" si="30"/>
        <v>Holiday Destination/Type12</v>
      </c>
      <c r="F657" s="86" t="s">
        <v>1489</v>
      </c>
      <c r="G657" s="242">
        <v>0.14025806451612902</v>
      </c>
      <c r="H657" s="245">
        <v>95.347191540171863</v>
      </c>
    </row>
    <row r="658" spans="1:8">
      <c r="A658" s="86" t="str">
        <v>car_enqc_app</v>
      </c>
      <c r="B658" s="239">
        <v>657</v>
      </c>
      <c r="C658" s="86" t="s">
        <v>1492</v>
      </c>
      <c r="D658" s="241">
        <f>COUNTIF($C$1:$C658,C658)</f>
        <v>1</v>
      </c>
      <c r="E658" s="241" t="str">
        <f t="shared" si="30"/>
        <v>Make enquiry on car dealership or manufacturer1</v>
      </c>
      <c r="F658" s="86" t="s">
        <v>1493</v>
      </c>
      <c r="G658" s="242">
        <v>0.14727096774193546</v>
      </c>
      <c r="H658" s="245">
        <v>101.93428952445545</v>
      </c>
    </row>
    <row r="659" spans="1:8">
      <c r="A659" s="86" t="str">
        <v>car_enqc_call</v>
      </c>
      <c r="B659" s="239">
        <v>658</v>
      </c>
      <c r="C659" s="86" t="s">
        <v>1492</v>
      </c>
      <c r="D659" s="241">
        <f>COUNTIF($C$1:$C659,C659)</f>
        <v>2</v>
      </c>
      <c r="E659" s="241" t="str">
        <f t="shared" si="30"/>
        <v>Make enquiry on car dealership or manufacturer2</v>
      </c>
      <c r="F659" s="86" t="s">
        <v>1495</v>
      </c>
      <c r="G659" s="242">
        <v>0.45545806451612908</v>
      </c>
      <c r="H659" s="245">
        <v>98.045310517734919</v>
      </c>
    </row>
    <row r="660" spans="1:8">
      <c r="A660" s="86" t="str">
        <v>car_enqc_email</v>
      </c>
      <c r="B660" s="239">
        <v>659</v>
      </c>
      <c r="C660" s="86" t="s">
        <v>1492</v>
      </c>
      <c r="D660" s="241">
        <f>COUNTIF($C$1:$C660,C660)</f>
        <v>3</v>
      </c>
      <c r="E660" s="241" t="str">
        <f t="shared" si="30"/>
        <v>Make enquiry on car dealership or manufacturer3</v>
      </c>
      <c r="F660" s="86" t="s">
        <v>1050</v>
      </c>
      <c r="G660" s="242">
        <v>0.3281</v>
      </c>
      <c r="H660" s="245">
        <v>100.55704707310804</v>
      </c>
    </row>
    <row r="661" spans="1:8">
      <c r="A661" s="86" t="str">
        <v>car_enqc_f2f</v>
      </c>
      <c r="B661" s="239">
        <v>660</v>
      </c>
      <c r="C661" s="86" t="s">
        <v>1492</v>
      </c>
      <c r="D661" s="241">
        <f>COUNTIF($C$1:$C661,C661)</f>
        <v>4</v>
      </c>
      <c r="E661" s="241" t="str">
        <f t="shared" si="30"/>
        <v>Make enquiry on car dealership or manufacturer4</v>
      </c>
      <c r="F661" s="86" t="s">
        <v>1498</v>
      </c>
      <c r="G661" s="242">
        <v>0.52056129032258069</v>
      </c>
      <c r="H661" s="245">
        <v>99.892349757480403</v>
      </c>
    </row>
    <row r="662" spans="1:8">
      <c r="A662" s="86" t="str">
        <v>car_enqc_mail</v>
      </c>
      <c r="B662" s="239">
        <v>661</v>
      </c>
      <c r="C662" s="86" t="s">
        <v>1492</v>
      </c>
      <c r="D662" s="241">
        <f>COUNTIF($C$1:$C662,C662)</f>
        <v>5</v>
      </c>
      <c r="E662" s="241" t="str">
        <f t="shared" si="30"/>
        <v>Make enquiry on car dealership or manufacturer5</v>
      </c>
      <c r="F662" s="86" t="s">
        <v>1500</v>
      </c>
      <c r="G662" s="242">
        <v>0.12101290322580646</v>
      </c>
      <c r="H662" s="245">
        <v>101.05760505401567</v>
      </c>
    </row>
    <row r="663" spans="1:8">
      <c r="A663" s="86" t="str">
        <v>car_enqc_txt</v>
      </c>
      <c r="B663" s="239">
        <v>662</v>
      </c>
      <c r="C663" s="86" t="s">
        <v>1492</v>
      </c>
      <c r="D663" s="241">
        <f>COUNTIF($C$1:$C663,C663)</f>
        <v>6</v>
      </c>
      <c r="E663" s="241" t="str">
        <f t="shared" si="30"/>
        <v>Make enquiry on car dealership or manufacturer6</v>
      </c>
      <c r="F663" s="86" t="s">
        <v>1502</v>
      </c>
      <c r="G663" s="242">
        <v>9.7029032258064515E-2</v>
      </c>
      <c r="H663" s="245">
        <v>107.55492785884182</v>
      </c>
    </row>
    <row r="664" spans="1:8">
      <c r="A664" s="86" t="str">
        <v>car_enqc_web</v>
      </c>
      <c r="B664" s="239">
        <v>663</v>
      </c>
      <c r="C664" s="86" t="s">
        <v>1492</v>
      </c>
      <c r="D664" s="241">
        <f>COUNTIF($C$1:$C664,C664)</f>
        <v>7</v>
      </c>
      <c r="E664" s="241" t="str">
        <f t="shared" si="30"/>
        <v>Make enquiry on car dealership or manufacturer7</v>
      </c>
      <c r="F664" s="86" t="s">
        <v>1504</v>
      </c>
      <c r="G664" s="242">
        <v>0.23869354838709675</v>
      </c>
      <c r="H664" s="245">
        <v>100.31115157424821</v>
      </c>
    </row>
    <row r="665" spans="1:8">
      <c r="A665" s="86" t="str">
        <v>car_sub_app</v>
      </c>
      <c r="B665" s="239">
        <v>664</v>
      </c>
      <c r="C665" s="86" t="s">
        <v>1506</v>
      </c>
      <c r="D665" s="241">
        <f>COUNTIF($C$1:$C665,C665)</f>
        <v>1</v>
      </c>
      <c r="E665" s="241" t="str">
        <f t="shared" si="30"/>
        <v>Submit info to cars dealership or manufacturer1</v>
      </c>
      <c r="F665" s="86" t="s">
        <v>1493</v>
      </c>
      <c r="G665" s="242">
        <v>0.17761290322580645</v>
      </c>
      <c r="H665" s="245">
        <v>106.46565414873695</v>
      </c>
    </row>
    <row r="666" spans="1:8">
      <c r="A666" s="86" t="str">
        <v>car_sub_call</v>
      </c>
      <c r="B666" s="239">
        <v>665</v>
      </c>
      <c r="C666" s="86" t="s">
        <v>1506</v>
      </c>
      <c r="D666" s="241">
        <f>COUNTIF($C$1:$C666,C666)</f>
        <v>2</v>
      </c>
      <c r="E666" s="241" t="str">
        <f t="shared" si="30"/>
        <v>Submit info to cars dealership or manufacturer2</v>
      </c>
      <c r="F666" s="86" t="s">
        <v>1495</v>
      </c>
      <c r="G666" s="242">
        <v>0.42317419354838698</v>
      </c>
      <c r="H666" s="245">
        <v>99.683010362531903</v>
      </c>
    </row>
    <row r="667" spans="1:8">
      <c r="A667" s="86" t="str">
        <v>car_sub_email</v>
      </c>
      <c r="B667" s="239">
        <v>666</v>
      </c>
      <c r="C667" s="86" t="s">
        <v>1506</v>
      </c>
      <c r="D667" s="241">
        <f>COUNTIF($C$1:$C667,C667)</f>
        <v>3</v>
      </c>
      <c r="E667" s="241" t="str">
        <f t="shared" si="30"/>
        <v>Submit info to cars dealership or manufacturer3</v>
      </c>
      <c r="F667" s="86" t="s">
        <v>1050</v>
      </c>
      <c r="G667" s="242">
        <v>0.30046774193548392</v>
      </c>
      <c r="H667" s="245">
        <v>100.25928816657448</v>
      </c>
    </row>
    <row r="668" spans="1:8">
      <c r="A668" s="86" t="str">
        <v>car_sub_f2f</v>
      </c>
      <c r="B668" s="239">
        <v>667</v>
      </c>
      <c r="C668" s="86" t="s">
        <v>1506</v>
      </c>
      <c r="D668" s="241">
        <f>COUNTIF($C$1:$C668,C668)</f>
        <v>4</v>
      </c>
      <c r="E668" s="241" t="str">
        <f t="shared" si="30"/>
        <v>Submit info to cars dealership or manufacturer4</v>
      </c>
      <c r="F668" s="86" t="s">
        <v>1498</v>
      </c>
      <c r="G668" s="242">
        <v>0.49707741935483879</v>
      </c>
      <c r="H668" s="245">
        <v>100.02607111738241</v>
      </c>
    </row>
    <row r="669" spans="1:8">
      <c r="A669" s="86" t="str">
        <v>car_sub_mail</v>
      </c>
      <c r="B669" s="239">
        <v>668</v>
      </c>
      <c r="C669" s="86" t="s">
        <v>1506</v>
      </c>
      <c r="D669" s="241">
        <f>COUNTIF($C$1:$C669,C669)</f>
        <v>5</v>
      </c>
      <c r="E669" s="241" t="str">
        <f t="shared" si="30"/>
        <v>Submit info to cars dealership or manufacturer5</v>
      </c>
      <c r="F669" s="86" t="s">
        <v>1500</v>
      </c>
      <c r="G669" s="242">
        <v>8.883225806451614E-2</v>
      </c>
      <c r="H669" s="245">
        <v>100.63662319253356</v>
      </c>
    </row>
    <row r="670" spans="1:8">
      <c r="A670" s="86" t="str">
        <v>car_sub_txt</v>
      </c>
      <c r="B670" s="239">
        <v>669</v>
      </c>
      <c r="C670" s="86" t="s">
        <v>1506</v>
      </c>
      <c r="D670" s="241">
        <f>COUNTIF($C$1:$C670,C670)</f>
        <v>6</v>
      </c>
      <c r="E670" s="241" t="str">
        <f t="shared" si="30"/>
        <v>Submit info to cars dealership or manufacturer6</v>
      </c>
      <c r="F670" s="86" t="s">
        <v>1502</v>
      </c>
      <c r="G670" s="242">
        <v>0.10769032258064513</v>
      </c>
      <c r="H670" s="245">
        <v>102.71082877654487</v>
      </c>
    </row>
    <row r="671" spans="1:8">
      <c r="A671" s="86" t="str">
        <v>car_sub_web</v>
      </c>
      <c r="B671" s="239">
        <v>670</v>
      </c>
      <c r="C671" s="86" t="s">
        <v>1506</v>
      </c>
      <c r="D671" s="241">
        <f>COUNTIF($C$1:$C671,C671)</f>
        <v>7</v>
      </c>
      <c r="E671" s="241" t="str">
        <f t="shared" si="30"/>
        <v>Submit info to cars dealership or manufacturer7</v>
      </c>
      <c r="F671" s="86" t="s">
        <v>1504</v>
      </c>
      <c r="G671" s="242">
        <v>0.31047741935483875</v>
      </c>
      <c r="H671" s="245">
        <v>100.76880642695383</v>
      </c>
    </row>
    <row r="672" spans="1:8">
      <c r="A672" s="86" t="str">
        <v>car_mark_app</v>
      </c>
      <c r="B672" s="239">
        <v>671</v>
      </c>
      <c r="C672" s="86" t="s">
        <v>1514</v>
      </c>
      <c r="D672" s="241">
        <f>COUNTIF($C$1:$C672,C672)</f>
        <v>1</v>
      </c>
      <c r="E672" s="241" t="str">
        <f t="shared" si="30"/>
        <v>Get info/marketing from car dealership or manufacturer1</v>
      </c>
      <c r="F672" s="86" t="s">
        <v>1493</v>
      </c>
      <c r="G672" s="242">
        <v>0.14406129032258061</v>
      </c>
      <c r="H672" s="245">
        <v>103.79806324626901</v>
      </c>
    </row>
    <row r="673" spans="1:8">
      <c r="A673" s="86" t="str">
        <v>car_mark_call</v>
      </c>
      <c r="B673" s="239">
        <v>672</v>
      </c>
      <c r="C673" s="86" t="s">
        <v>1514</v>
      </c>
      <c r="D673" s="241">
        <f>COUNTIF($C$1:$C673,C673)</f>
        <v>2</v>
      </c>
      <c r="E673" s="241" t="str">
        <f t="shared" si="30"/>
        <v>Get info/marketing from car dealership or manufacturer2</v>
      </c>
      <c r="F673" s="86" t="s">
        <v>1495</v>
      </c>
      <c r="G673" s="242">
        <v>0.23080000000000006</v>
      </c>
      <c r="H673" s="245">
        <v>99.813348956282752</v>
      </c>
    </row>
    <row r="674" spans="1:8">
      <c r="A674" s="86" t="str">
        <v>car_mark_email</v>
      </c>
      <c r="B674" s="239">
        <v>673</v>
      </c>
      <c r="C674" s="86" t="s">
        <v>1514</v>
      </c>
      <c r="D674" s="241">
        <f>COUNTIF($C$1:$C674,C674)</f>
        <v>3</v>
      </c>
      <c r="E674" s="241" t="str">
        <f t="shared" si="30"/>
        <v>Get info/marketing from car dealership or manufacturer3</v>
      </c>
      <c r="F674" s="86" t="s">
        <v>1050</v>
      </c>
      <c r="G674" s="242">
        <v>0.24623870967741937</v>
      </c>
      <c r="H674" s="245">
        <v>101.01795282659442</v>
      </c>
    </row>
    <row r="675" spans="1:8">
      <c r="A675" s="86" t="str">
        <v>car_mark_f2f</v>
      </c>
      <c r="B675" s="239">
        <v>674</v>
      </c>
      <c r="C675" s="86" t="s">
        <v>1514</v>
      </c>
      <c r="D675" s="241">
        <f>COUNTIF($C$1:$C675,C675)</f>
        <v>4</v>
      </c>
      <c r="E675" s="241" t="str">
        <f t="shared" si="30"/>
        <v>Get info/marketing from car dealership or manufacturer4</v>
      </c>
      <c r="F675" s="86" t="s">
        <v>1498</v>
      </c>
      <c r="G675" s="242">
        <v>0.48774516129032258</v>
      </c>
      <c r="H675" s="245">
        <v>99.616091468080313</v>
      </c>
    </row>
    <row r="676" spans="1:8">
      <c r="A676" s="86" t="str">
        <v>car_mark_mail</v>
      </c>
      <c r="B676" s="239">
        <v>675</v>
      </c>
      <c r="C676" s="86" t="s">
        <v>1514</v>
      </c>
      <c r="D676" s="241">
        <f>COUNTIF($C$1:$C676,C676)</f>
        <v>5</v>
      </c>
      <c r="E676" s="241" t="str">
        <f t="shared" si="30"/>
        <v>Get info/marketing from car dealership or manufacturer5</v>
      </c>
      <c r="F676" s="86" t="s">
        <v>1500</v>
      </c>
      <c r="G676" s="242">
        <v>0.14847096774193549</v>
      </c>
      <c r="H676" s="245">
        <v>97.299316616963978</v>
      </c>
    </row>
    <row r="677" spans="1:8">
      <c r="A677" s="86" t="str">
        <v>car_mark_txt</v>
      </c>
      <c r="B677" s="239">
        <v>676</v>
      </c>
      <c r="C677" s="86" t="s">
        <v>1514</v>
      </c>
      <c r="D677" s="241">
        <f>COUNTIF($C$1:$C677,C677)</f>
        <v>6</v>
      </c>
      <c r="E677" s="241" t="str">
        <f t="shared" si="30"/>
        <v>Get info/marketing from car dealership or manufacturer6</v>
      </c>
      <c r="F677" s="86" t="s">
        <v>1502</v>
      </c>
      <c r="G677" s="242">
        <v>9.9567741935483886E-2</v>
      </c>
      <c r="H677" s="245">
        <v>99.334764271645696</v>
      </c>
    </row>
    <row r="678" spans="1:8">
      <c r="A678" s="86" t="str">
        <v>car_mark_web</v>
      </c>
      <c r="B678" s="239">
        <v>677</v>
      </c>
      <c r="C678" s="86" t="s">
        <v>1514</v>
      </c>
      <c r="D678" s="241">
        <f>COUNTIF($C$1:$C678,C678)</f>
        <v>7</v>
      </c>
      <c r="E678" s="241" t="str">
        <f t="shared" si="30"/>
        <v>Get info/marketing from car dealership or manufacturer7</v>
      </c>
      <c r="F678" s="86" t="s">
        <v>1504</v>
      </c>
      <c r="G678" s="242">
        <v>0.30647741935483869</v>
      </c>
      <c r="H678" s="245">
        <v>99.034524302622145</v>
      </c>
    </row>
    <row r="679" spans="1:8">
      <c r="A679" s="86" t="str">
        <v>car_res_app</v>
      </c>
      <c r="B679" s="239">
        <v>678</v>
      </c>
      <c r="C679" s="86" t="s">
        <v>1522</v>
      </c>
      <c r="D679" s="241">
        <f>COUNTIF($C$1:$C679,C679)</f>
        <v>1</v>
      </c>
      <c r="E679" s="241" t="str">
        <f t="shared" si="30"/>
        <v>Research car dealership or manufacturer1</v>
      </c>
      <c r="F679" s="86" t="s">
        <v>1493</v>
      </c>
      <c r="G679" s="242">
        <v>0.13250645161290323</v>
      </c>
      <c r="H679" s="245">
        <v>102.90297188074769</v>
      </c>
    </row>
    <row r="680" spans="1:8">
      <c r="A680" s="86" t="str">
        <v>car_res_call</v>
      </c>
      <c r="B680" s="239">
        <v>679</v>
      </c>
      <c r="C680" s="86" t="s">
        <v>1522</v>
      </c>
      <c r="D680" s="241">
        <f>COUNTIF($C$1:$C680,C680)</f>
        <v>2</v>
      </c>
      <c r="E680" s="241" t="str">
        <f t="shared" si="30"/>
        <v>Research car dealership or manufacturer2</v>
      </c>
      <c r="F680" s="86" t="s">
        <v>1495</v>
      </c>
      <c r="G680" s="242">
        <v>0.21953548387096775</v>
      </c>
      <c r="H680" s="245">
        <v>101.17737016413841</v>
      </c>
    </row>
    <row r="681" spans="1:8">
      <c r="A681" s="86" t="str">
        <v>car_res_email</v>
      </c>
      <c r="B681" s="239">
        <v>680</v>
      </c>
      <c r="C681" s="86" t="s">
        <v>1522</v>
      </c>
      <c r="D681" s="241">
        <f>COUNTIF($C$1:$C681,C681)</f>
        <v>3</v>
      </c>
      <c r="E681" s="241" t="str">
        <f t="shared" si="30"/>
        <v>Research car dealership or manufacturer3</v>
      </c>
      <c r="F681" s="86" t="s">
        <v>1050</v>
      </c>
      <c r="G681" s="242">
        <v>0.17583870967741941</v>
      </c>
      <c r="H681" s="245">
        <v>99.637272156997938</v>
      </c>
    </row>
    <row r="682" spans="1:8">
      <c r="A682" s="86" t="str">
        <v>car_res_f2f</v>
      </c>
      <c r="B682" s="239">
        <v>681</v>
      </c>
      <c r="C682" s="86" t="s">
        <v>1522</v>
      </c>
      <c r="D682" s="241">
        <f>COUNTIF($C$1:$C682,C682)</f>
        <v>4</v>
      </c>
      <c r="E682" s="241" t="str">
        <f t="shared" si="30"/>
        <v>Research car dealership or manufacturer4</v>
      </c>
      <c r="F682" s="86" t="s">
        <v>1498</v>
      </c>
      <c r="G682" s="242">
        <v>0.66592903225806455</v>
      </c>
      <c r="H682" s="245">
        <v>98.65084396718521</v>
      </c>
    </row>
    <row r="683" spans="1:8">
      <c r="A683" s="86" t="str">
        <v>car_res_mail</v>
      </c>
      <c r="B683" s="239">
        <v>682</v>
      </c>
      <c r="C683" s="86" t="s">
        <v>1522</v>
      </c>
      <c r="D683" s="241">
        <f>COUNTIF($C$1:$C683,C683)</f>
        <v>5</v>
      </c>
      <c r="E683" s="241" t="str">
        <f t="shared" si="30"/>
        <v>Research car dealership or manufacturer5</v>
      </c>
      <c r="F683" s="86" t="s">
        <v>1500</v>
      </c>
      <c r="G683" s="242">
        <v>8.7800000000000017E-2</v>
      </c>
      <c r="H683" s="245">
        <v>104.22701226077567</v>
      </c>
    </row>
    <row r="684" spans="1:8">
      <c r="A684" s="86" t="str">
        <v>car_res_txt</v>
      </c>
      <c r="B684" s="239">
        <v>683</v>
      </c>
      <c r="C684" s="86" t="s">
        <v>1522</v>
      </c>
      <c r="D684" s="241">
        <f>COUNTIF($C$1:$C684,C684)</f>
        <v>6</v>
      </c>
      <c r="E684" s="241" t="str">
        <f t="shared" si="30"/>
        <v>Research car dealership or manufacturer6</v>
      </c>
      <c r="F684" s="86" t="s">
        <v>1502</v>
      </c>
      <c r="G684" s="242">
        <v>6.7480645161290306E-2</v>
      </c>
      <c r="H684" s="245">
        <v>106.85863930520615</v>
      </c>
    </row>
    <row r="685" spans="1:8">
      <c r="A685" s="86" t="str">
        <v>car_res_web</v>
      </c>
      <c r="B685" s="239">
        <v>684</v>
      </c>
      <c r="C685" s="86" t="s">
        <v>1522</v>
      </c>
      <c r="D685" s="241">
        <f>COUNTIF($C$1:$C685,C685)</f>
        <v>7</v>
      </c>
      <c r="E685" s="241" t="str">
        <f t="shared" si="30"/>
        <v>Research car dealership or manufacturer7</v>
      </c>
      <c r="F685" s="86" t="s">
        <v>1504</v>
      </c>
      <c r="G685" s="242">
        <v>0.37879032258064521</v>
      </c>
      <c r="H685" s="245">
        <v>98.523358191037602</v>
      </c>
    </row>
    <row r="686" spans="1:8">
      <c r="A686" s="86" t="str">
        <v>hlh_enqc_app</v>
      </c>
      <c r="B686" s="239">
        <v>685</v>
      </c>
      <c r="C686" s="86" t="s">
        <v>1530</v>
      </c>
      <c r="D686" s="241">
        <f>COUNTIF($C$1:$C686,C686)</f>
        <v>1</v>
      </c>
      <c r="E686" s="241" t="str">
        <f t="shared" si="30"/>
        <v>Make enquiry on local health services1</v>
      </c>
      <c r="F686" s="86" t="s">
        <v>1493</v>
      </c>
      <c r="G686" s="242">
        <v>0.12602258064516128</v>
      </c>
      <c r="H686" s="245">
        <v>102.65736997015257</v>
      </c>
    </row>
    <row r="687" spans="1:8">
      <c r="A687" s="86" t="str">
        <v>hlh_enqc_call</v>
      </c>
      <c r="B687" s="239">
        <v>686</v>
      </c>
      <c r="C687" s="86" t="s">
        <v>1530</v>
      </c>
      <c r="D687" s="241">
        <f>COUNTIF($C$1:$C687,C687)</f>
        <v>2</v>
      </c>
      <c r="E687" s="241" t="str">
        <f t="shared" si="30"/>
        <v>Make enquiry on local health services2</v>
      </c>
      <c r="F687" s="86" t="s">
        <v>1495</v>
      </c>
      <c r="G687" s="242">
        <v>0.38681612903225815</v>
      </c>
      <c r="H687" s="245">
        <v>97.017144401246327</v>
      </c>
    </row>
    <row r="688" spans="1:8">
      <c r="A688" s="86" t="str">
        <v>hlh_enqc_email</v>
      </c>
      <c r="B688" s="239">
        <v>687</v>
      </c>
      <c r="C688" s="86" t="s">
        <v>1530</v>
      </c>
      <c r="D688" s="241">
        <f>COUNTIF($C$1:$C688,C688)</f>
        <v>3</v>
      </c>
      <c r="E688" s="241" t="str">
        <f t="shared" si="30"/>
        <v>Make enquiry on local health services3</v>
      </c>
      <c r="F688" s="86" t="s">
        <v>1050</v>
      </c>
      <c r="G688" s="242">
        <v>0.31278064516129039</v>
      </c>
      <c r="H688" s="245">
        <v>99.809669954922057</v>
      </c>
    </row>
    <row r="689" spans="1:8">
      <c r="A689" s="86" t="str">
        <v>hlh_enqc_f2f</v>
      </c>
      <c r="B689" s="239">
        <v>688</v>
      </c>
      <c r="C689" s="86" t="s">
        <v>1530</v>
      </c>
      <c r="D689" s="241">
        <f>COUNTIF($C$1:$C689,C689)</f>
        <v>4</v>
      </c>
      <c r="E689" s="241" t="str">
        <f t="shared" si="30"/>
        <v>Make enquiry on local health services4</v>
      </c>
      <c r="F689" s="86" t="s">
        <v>1498</v>
      </c>
      <c r="G689" s="242">
        <v>0.32885483870967747</v>
      </c>
      <c r="H689" s="245">
        <v>99.306938620930055</v>
      </c>
    </row>
    <row r="690" spans="1:8">
      <c r="A690" s="86" t="str">
        <v>hlh_enqc_mail</v>
      </c>
      <c r="B690" s="239">
        <v>689</v>
      </c>
      <c r="C690" s="86" t="s">
        <v>1530</v>
      </c>
      <c r="D690" s="241">
        <f>COUNTIF($C$1:$C690,C690)</f>
        <v>5</v>
      </c>
      <c r="E690" s="241" t="str">
        <f t="shared" si="30"/>
        <v>Make enquiry on local health services5</v>
      </c>
      <c r="F690" s="86" t="s">
        <v>1500</v>
      </c>
      <c r="G690" s="242">
        <v>0.12376774193548386</v>
      </c>
      <c r="H690" s="245">
        <v>98.795712486995171</v>
      </c>
    </row>
    <row r="691" spans="1:8">
      <c r="A691" s="86" t="str">
        <v>hlh_enqc_txt</v>
      </c>
      <c r="B691" s="239">
        <v>690</v>
      </c>
      <c r="C691" s="86" t="s">
        <v>1530</v>
      </c>
      <c r="D691" s="241">
        <f>COUNTIF($C$1:$C691,C691)</f>
        <v>6</v>
      </c>
      <c r="E691" s="241" t="str">
        <f t="shared" si="30"/>
        <v>Make enquiry on local health services6</v>
      </c>
      <c r="F691" s="86" t="s">
        <v>1502</v>
      </c>
      <c r="G691" s="242">
        <v>8.8522580645161289E-2</v>
      </c>
      <c r="H691" s="245">
        <v>99.037601576931323</v>
      </c>
    </row>
    <row r="692" spans="1:8">
      <c r="A692" s="86" t="str">
        <v>hlh_enqc_web</v>
      </c>
      <c r="B692" s="239">
        <v>691</v>
      </c>
      <c r="C692" s="86" t="s">
        <v>1530</v>
      </c>
      <c r="D692" s="241">
        <f>COUNTIF($C$1:$C692,C692)</f>
        <v>7</v>
      </c>
      <c r="E692" s="241" t="str">
        <f t="shared" si="30"/>
        <v>Make enquiry on local health services7</v>
      </c>
      <c r="F692" s="86" t="s">
        <v>1504</v>
      </c>
      <c r="G692" s="242">
        <v>0.22127419354838709</v>
      </c>
      <c r="H692" s="245">
        <v>99.73223613588857</v>
      </c>
    </row>
    <row r="693" spans="1:8">
      <c r="A693" s="86" t="str">
        <v>hlh_sub_app</v>
      </c>
      <c r="B693" s="239">
        <v>692</v>
      </c>
      <c r="C693" s="86" t="s">
        <v>1538</v>
      </c>
      <c r="D693" s="241">
        <f>COUNTIF($C$1:$C693,C693)</f>
        <v>1</v>
      </c>
      <c r="E693" s="241" t="str">
        <f t="shared" si="30"/>
        <v>Submit info to local health services1</v>
      </c>
      <c r="F693" s="86" t="s">
        <v>1493</v>
      </c>
      <c r="G693" s="242">
        <v>0.17113225806451612</v>
      </c>
      <c r="H693" s="245">
        <v>103.64956081609127</v>
      </c>
    </row>
    <row r="694" spans="1:8">
      <c r="A694" s="86" t="str">
        <v>hlh_sub_call</v>
      </c>
      <c r="B694" s="239">
        <v>693</v>
      </c>
      <c r="C694" s="86" t="s">
        <v>1538</v>
      </c>
      <c r="D694" s="241">
        <f>COUNTIF($C$1:$C694,C694)</f>
        <v>2</v>
      </c>
      <c r="E694" s="241" t="str">
        <f t="shared" si="30"/>
        <v>Submit info to local health services2</v>
      </c>
      <c r="F694" s="86" t="s">
        <v>1495</v>
      </c>
      <c r="G694" s="242">
        <v>0.36982258064516133</v>
      </c>
      <c r="H694" s="245">
        <v>96.757998420378186</v>
      </c>
    </row>
    <row r="695" spans="1:8">
      <c r="A695" s="86" t="str">
        <v>hlh_sub_email</v>
      </c>
      <c r="B695" s="239">
        <v>694</v>
      </c>
      <c r="C695" s="86" t="s">
        <v>1538</v>
      </c>
      <c r="D695" s="241">
        <f>COUNTIF($C$1:$C695,C695)</f>
        <v>3</v>
      </c>
      <c r="E695" s="241" t="str">
        <f t="shared" si="30"/>
        <v>Submit info to local health services3</v>
      </c>
      <c r="F695" s="86" t="s">
        <v>1050</v>
      </c>
      <c r="G695" s="242">
        <v>0.27751290322580646</v>
      </c>
      <c r="H695" s="245">
        <v>100.27043754573204</v>
      </c>
    </row>
    <row r="696" spans="1:8">
      <c r="A696" s="86" t="str">
        <v>hlh_sub_f2f</v>
      </c>
      <c r="B696" s="239">
        <v>695</v>
      </c>
      <c r="C696" s="86" t="s">
        <v>1538</v>
      </c>
      <c r="D696" s="241">
        <f>COUNTIF($C$1:$C696,C696)</f>
        <v>4</v>
      </c>
      <c r="E696" s="241" t="str">
        <f t="shared" si="30"/>
        <v>Submit info to local health services4</v>
      </c>
      <c r="F696" s="86" t="s">
        <v>1498</v>
      </c>
      <c r="G696" s="242">
        <v>0.40174838709677424</v>
      </c>
      <c r="H696" s="245">
        <v>99.696862236033979</v>
      </c>
    </row>
    <row r="697" spans="1:8">
      <c r="A697" s="86" t="str">
        <v>hlh_sub_mail</v>
      </c>
      <c r="B697" s="239">
        <v>696</v>
      </c>
      <c r="C697" s="86" t="s">
        <v>1538</v>
      </c>
      <c r="D697" s="241">
        <f>COUNTIF($C$1:$C697,C697)</f>
        <v>5</v>
      </c>
      <c r="E697" s="241" t="str">
        <f t="shared" si="30"/>
        <v>Submit info to local health services5</v>
      </c>
      <c r="F697" s="86" t="s">
        <v>1500</v>
      </c>
      <c r="G697" s="242">
        <v>0.11814193548387095</v>
      </c>
      <c r="H697" s="245">
        <v>98.865218888386323</v>
      </c>
    </row>
    <row r="698" spans="1:8">
      <c r="A698" s="86" t="str">
        <v>hlh_sub_txt</v>
      </c>
      <c r="B698" s="239">
        <v>697</v>
      </c>
      <c r="C698" s="86" t="s">
        <v>1538</v>
      </c>
      <c r="D698" s="241">
        <f>COUNTIF($C$1:$C698,C698)</f>
        <v>6</v>
      </c>
      <c r="E698" s="241" t="str">
        <f t="shared" si="30"/>
        <v>Submit info to local health services6</v>
      </c>
      <c r="F698" s="86" t="s">
        <v>1502</v>
      </c>
      <c r="G698" s="242">
        <v>0.10443870967741935</v>
      </c>
      <c r="H698" s="245">
        <v>99.366987560490344</v>
      </c>
    </row>
    <row r="699" spans="1:8">
      <c r="A699" s="86" t="str">
        <v>hlh_sub_web</v>
      </c>
      <c r="B699" s="239">
        <v>698</v>
      </c>
      <c r="C699" s="86" t="s">
        <v>1538</v>
      </c>
      <c r="D699" s="241">
        <f>COUNTIF($C$1:$C699,C699)</f>
        <v>7</v>
      </c>
      <c r="E699" s="241" t="str">
        <f t="shared" si="30"/>
        <v>Submit info to local health services7</v>
      </c>
      <c r="F699" s="86" t="s">
        <v>1504</v>
      </c>
      <c r="G699" s="242">
        <v>0.26717419354838712</v>
      </c>
      <c r="H699" s="245">
        <v>99.729660664394132</v>
      </c>
    </row>
    <row r="700" spans="1:8">
      <c r="A700" s="86" t="str">
        <v>hlh_mark_app</v>
      </c>
      <c r="B700" s="239">
        <v>699</v>
      </c>
      <c r="C700" s="86" t="s">
        <v>1546</v>
      </c>
      <c r="D700" s="241">
        <f>COUNTIF($C$1:$C700,C700)</f>
        <v>1</v>
      </c>
      <c r="E700" s="241" t="str">
        <f t="shared" si="30"/>
        <v>Get info/marketing on local health services1</v>
      </c>
      <c r="F700" s="86" t="s">
        <v>1493</v>
      </c>
      <c r="G700" s="242">
        <v>0.14300645161290321</v>
      </c>
      <c r="H700" s="245">
        <v>104.9606901385082</v>
      </c>
    </row>
    <row r="701" spans="1:8">
      <c r="A701" s="86" t="str">
        <v>hlh_mark_call</v>
      </c>
      <c r="B701" s="239">
        <v>700</v>
      </c>
      <c r="C701" s="86" t="s">
        <v>1546</v>
      </c>
      <c r="D701" s="241">
        <f>COUNTIF($C$1:$C701,C701)</f>
        <v>2</v>
      </c>
      <c r="E701" s="241" t="str">
        <f t="shared" si="30"/>
        <v>Get info/marketing on local health services2</v>
      </c>
      <c r="F701" s="86" t="s">
        <v>1495</v>
      </c>
      <c r="G701" s="242">
        <v>0.25565161290322586</v>
      </c>
      <c r="H701" s="245">
        <v>98.701379816531158</v>
      </c>
    </row>
    <row r="702" spans="1:8">
      <c r="A702" s="86" t="str">
        <v>hlh_mark_email</v>
      </c>
      <c r="B702" s="239">
        <v>701</v>
      </c>
      <c r="C702" s="86" t="s">
        <v>1546</v>
      </c>
      <c r="D702" s="241">
        <f>COUNTIF($C$1:$C702,C702)</f>
        <v>3</v>
      </c>
      <c r="E702" s="241" t="str">
        <f t="shared" si="30"/>
        <v>Get info/marketing on local health services3</v>
      </c>
      <c r="F702" s="86" t="s">
        <v>1050</v>
      </c>
      <c r="G702" s="242">
        <v>0.32800000000000001</v>
      </c>
      <c r="H702" s="245">
        <v>100.00000000000003</v>
      </c>
    </row>
    <row r="703" spans="1:8">
      <c r="A703" s="86" t="str">
        <v>hlh_mark_f2f</v>
      </c>
      <c r="B703" s="239">
        <v>702</v>
      </c>
      <c r="C703" s="86" t="s">
        <v>1546</v>
      </c>
      <c r="D703" s="241">
        <f>COUNTIF($C$1:$C703,C703)</f>
        <v>4</v>
      </c>
      <c r="E703" s="241" t="str">
        <f t="shared" si="30"/>
        <v>Get info/marketing on local health services4</v>
      </c>
      <c r="F703" s="86" t="s">
        <v>1498</v>
      </c>
      <c r="G703" s="242">
        <v>0.26248064516129033</v>
      </c>
      <c r="H703" s="245">
        <v>99.911290863943819</v>
      </c>
    </row>
    <row r="704" spans="1:8">
      <c r="A704" s="86" t="str">
        <v>hlh_mark_mail</v>
      </c>
      <c r="B704" s="239">
        <v>703</v>
      </c>
      <c r="C704" s="86" t="s">
        <v>1546</v>
      </c>
      <c r="D704" s="241">
        <f>COUNTIF($C$1:$C704,C704)</f>
        <v>5</v>
      </c>
      <c r="E704" s="241" t="str">
        <f t="shared" si="30"/>
        <v>Get info/marketing on local health services5</v>
      </c>
      <c r="F704" s="86" t="s">
        <v>1500</v>
      </c>
      <c r="G704" s="242">
        <v>0.18160645161290323</v>
      </c>
      <c r="H704" s="245">
        <v>101.40185744051729</v>
      </c>
    </row>
    <row r="705" spans="1:8">
      <c r="A705" s="86" t="str">
        <v>hlh_mark_txt</v>
      </c>
      <c r="B705" s="239">
        <v>704</v>
      </c>
      <c r="C705" s="86" t="s">
        <v>1546</v>
      </c>
      <c r="D705" s="241">
        <f>COUNTIF($C$1:$C705,C705)</f>
        <v>6</v>
      </c>
      <c r="E705" s="241" t="str">
        <f t="shared" si="30"/>
        <v>Get info/marketing on local health services6</v>
      </c>
      <c r="F705" s="86" t="s">
        <v>1502</v>
      </c>
      <c r="G705" s="242">
        <v>0.13733870967741937</v>
      </c>
      <c r="H705" s="245">
        <v>98.871680359847275</v>
      </c>
    </row>
    <row r="706" spans="1:8">
      <c r="A706" s="86" t="str">
        <v>hlh_mark_web</v>
      </c>
      <c r="B706" s="239">
        <v>705</v>
      </c>
      <c r="C706" s="86" t="s">
        <v>1546</v>
      </c>
      <c r="D706" s="241">
        <f>COUNTIF($C$1:$C706,C706)</f>
        <v>7</v>
      </c>
      <c r="E706" s="241" t="str">
        <f t="shared" si="30"/>
        <v>Get info/marketing on local health services7</v>
      </c>
      <c r="F706" s="86" t="s">
        <v>1504</v>
      </c>
      <c r="G706" s="242">
        <v>0.26284838709677416</v>
      </c>
      <c r="H706" s="245">
        <v>100.44845030518246</v>
      </c>
    </row>
    <row r="707" spans="1:8">
      <c r="A707" s="86" t="str">
        <v>hlh_res_app</v>
      </c>
      <c r="B707" s="239">
        <v>706</v>
      </c>
      <c r="C707" s="86" t="s">
        <v>1554</v>
      </c>
      <c r="D707" s="241">
        <f>COUNTIF($C$1:$C707,C707)</f>
        <v>1</v>
      </c>
      <c r="E707" s="241" t="str">
        <f t="shared" ref="E707:E770" si="31">C707&amp;D707</f>
        <v>Research local health services1</v>
      </c>
      <c r="F707" s="86" t="s">
        <v>1493</v>
      </c>
      <c r="G707" s="242">
        <v>0.1380064516129032</v>
      </c>
      <c r="H707" s="245">
        <v>105.88384208735874</v>
      </c>
    </row>
    <row r="708" spans="1:8">
      <c r="A708" s="86" t="str">
        <v>hlh_res_call</v>
      </c>
      <c r="B708" s="239">
        <v>707</v>
      </c>
      <c r="C708" s="86" t="s">
        <v>1554</v>
      </c>
      <c r="D708" s="241">
        <f>COUNTIF($C$1:$C708,C708)</f>
        <v>2</v>
      </c>
      <c r="E708" s="241" t="str">
        <f t="shared" si="31"/>
        <v>Research local health services2</v>
      </c>
      <c r="F708" s="86" t="s">
        <v>1495</v>
      </c>
      <c r="G708" s="242">
        <v>0.31878064516129034</v>
      </c>
      <c r="H708" s="245">
        <v>98.796079506225638</v>
      </c>
    </row>
    <row r="709" spans="1:8">
      <c r="A709" s="86" t="str">
        <v>hlh_res_email</v>
      </c>
      <c r="B709" s="239">
        <v>708</v>
      </c>
      <c r="C709" s="86" t="s">
        <v>1554</v>
      </c>
      <c r="D709" s="241">
        <f>COUNTIF($C$1:$C709,C709)</f>
        <v>3</v>
      </c>
      <c r="E709" s="241" t="str">
        <f t="shared" si="31"/>
        <v>Research local health services3</v>
      </c>
      <c r="F709" s="86" t="s">
        <v>1050</v>
      </c>
      <c r="G709" s="242">
        <v>0.20713225806451607</v>
      </c>
      <c r="H709" s="245">
        <v>101.33426536449994</v>
      </c>
    </row>
    <row r="710" spans="1:8">
      <c r="A710" s="86" t="str">
        <v>hlh_res_f2f</v>
      </c>
      <c r="B710" s="239">
        <v>709</v>
      </c>
      <c r="C710" s="86" t="s">
        <v>1554</v>
      </c>
      <c r="D710" s="241">
        <f>COUNTIF($C$1:$C710,C710)</f>
        <v>4</v>
      </c>
      <c r="E710" s="241" t="str">
        <f t="shared" si="31"/>
        <v>Research local health services4</v>
      </c>
      <c r="F710" s="86" t="s">
        <v>1498</v>
      </c>
      <c r="G710" s="242">
        <v>0.29540322580645167</v>
      </c>
      <c r="H710" s="245">
        <v>100.17108990516974</v>
      </c>
    </row>
    <row r="711" spans="1:8">
      <c r="A711" s="86" t="str">
        <v>hlh_res_mail</v>
      </c>
      <c r="B711" s="239">
        <v>710</v>
      </c>
      <c r="C711" s="86" t="s">
        <v>1554</v>
      </c>
      <c r="D711" s="241">
        <f>COUNTIF($C$1:$C711,C711)</f>
        <v>5</v>
      </c>
      <c r="E711" s="241" t="str">
        <f t="shared" si="31"/>
        <v>Research local health services5</v>
      </c>
      <c r="F711" s="86" t="s">
        <v>1500</v>
      </c>
      <c r="G711" s="242">
        <v>7.7767741935483886E-2</v>
      </c>
      <c r="H711" s="245">
        <v>101.1255397177971</v>
      </c>
    </row>
    <row r="712" spans="1:8">
      <c r="A712" s="86" t="str">
        <v>hlh_res_txt</v>
      </c>
      <c r="B712" s="239">
        <v>711</v>
      </c>
      <c r="C712" s="86" t="s">
        <v>1554</v>
      </c>
      <c r="D712" s="241">
        <f>COUNTIF($C$1:$C712,C712)</f>
        <v>6</v>
      </c>
      <c r="E712" s="241" t="str">
        <f t="shared" si="31"/>
        <v>Research local health services6</v>
      </c>
      <c r="F712" s="86" t="s">
        <v>1502</v>
      </c>
      <c r="G712" s="242">
        <v>8.7264516129032257E-2</v>
      </c>
      <c r="H712" s="245">
        <v>101.48307062873285</v>
      </c>
    </row>
    <row r="713" spans="1:8">
      <c r="A713" s="86" t="str">
        <v>hlh_res_web</v>
      </c>
      <c r="B713" s="239">
        <v>712</v>
      </c>
      <c r="C713" s="86" t="s">
        <v>1554</v>
      </c>
      <c r="D713" s="241">
        <f>COUNTIF($C$1:$C713,C713)</f>
        <v>7</v>
      </c>
      <c r="E713" s="241" t="str">
        <f t="shared" si="31"/>
        <v>Research local health services7</v>
      </c>
      <c r="F713" s="86" t="s">
        <v>1504</v>
      </c>
      <c r="G713" s="242">
        <v>0.33087741935483872</v>
      </c>
      <c r="H713" s="245">
        <v>99.54458369067838</v>
      </c>
    </row>
    <row r="714" spans="1:8">
      <c r="A714" s="86" t="str">
        <v>loc_enqc_app</v>
      </c>
      <c r="B714" s="239">
        <v>713</v>
      </c>
      <c r="C714" s="86" t="s">
        <v>1562</v>
      </c>
      <c r="D714" s="241">
        <f>COUNTIF($C$1:$C714,C714)</f>
        <v>1</v>
      </c>
      <c r="E714" s="241" t="str">
        <f t="shared" si="31"/>
        <v>Make enquiry on local services, events, news1</v>
      </c>
      <c r="F714" s="86" t="s">
        <v>1493</v>
      </c>
      <c r="G714" s="242">
        <v>0.11027419354838711</v>
      </c>
      <c r="H714" s="245">
        <v>101.43002756963358</v>
      </c>
    </row>
    <row r="715" spans="1:8">
      <c r="A715" s="86" t="str">
        <v>loc_enqc_call</v>
      </c>
      <c r="B715" s="239">
        <v>714</v>
      </c>
      <c r="C715" s="86" t="s">
        <v>1562</v>
      </c>
      <c r="D715" s="241">
        <f>COUNTIF($C$1:$C715,C715)</f>
        <v>2</v>
      </c>
      <c r="E715" s="241" t="str">
        <f t="shared" si="31"/>
        <v>Make enquiry on local services, events, news2</v>
      </c>
      <c r="F715" s="86" t="s">
        <v>1495</v>
      </c>
      <c r="G715" s="242">
        <v>0.34486774193548392</v>
      </c>
      <c r="H715" s="245">
        <v>99.448049581429117</v>
      </c>
    </row>
    <row r="716" spans="1:8">
      <c r="A716" s="86" t="str">
        <v>loc_enqc_email</v>
      </c>
      <c r="B716" s="239">
        <v>715</v>
      </c>
      <c r="C716" s="86" t="s">
        <v>1562</v>
      </c>
      <c r="D716" s="241">
        <f>COUNTIF($C$1:$C716,C716)</f>
        <v>3</v>
      </c>
      <c r="E716" s="241" t="str">
        <f t="shared" si="31"/>
        <v>Make enquiry on local services, events, news3</v>
      </c>
      <c r="F716" s="86" t="s">
        <v>1050</v>
      </c>
      <c r="G716" s="242">
        <v>0.40257419354838714</v>
      </c>
      <c r="H716" s="245">
        <v>100.63461393012358</v>
      </c>
    </row>
    <row r="717" spans="1:8">
      <c r="A717" s="86" t="str">
        <v>loc_enqc_f2f</v>
      </c>
      <c r="B717" s="239">
        <v>716</v>
      </c>
      <c r="C717" s="86" t="s">
        <v>1562</v>
      </c>
      <c r="D717" s="241">
        <f>COUNTIF($C$1:$C717,C717)</f>
        <v>4</v>
      </c>
      <c r="E717" s="241" t="str">
        <f t="shared" si="31"/>
        <v>Make enquiry on local services, events, news4</v>
      </c>
      <c r="F717" s="86" t="s">
        <v>1498</v>
      </c>
      <c r="G717" s="242">
        <v>0.19448064516129029</v>
      </c>
      <c r="H717" s="245">
        <v>99.573748144990432</v>
      </c>
    </row>
    <row r="718" spans="1:8">
      <c r="A718" s="86" t="str">
        <v>loc_enqc_mail</v>
      </c>
      <c r="B718" s="239">
        <v>717</v>
      </c>
      <c r="C718" s="86" t="s">
        <v>1562</v>
      </c>
      <c r="D718" s="241">
        <f>COUNTIF($C$1:$C718,C718)</f>
        <v>5</v>
      </c>
      <c r="E718" s="241" t="str">
        <f t="shared" si="31"/>
        <v>Make enquiry on local services, events, news5</v>
      </c>
      <c r="F718" s="86" t="s">
        <v>1500</v>
      </c>
      <c r="G718" s="242">
        <v>0.11672903225806451</v>
      </c>
      <c r="H718" s="245">
        <v>98.538430700470045</v>
      </c>
    </row>
    <row r="719" spans="1:8">
      <c r="A719" s="86" t="str">
        <v>loc_enqc_txt</v>
      </c>
      <c r="B719" s="239">
        <v>718</v>
      </c>
      <c r="C719" s="86" t="s">
        <v>1562</v>
      </c>
      <c r="D719" s="241">
        <f>COUNTIF($C$1:$C719,C719)</f>
        <v>6</v>
      </c>
      <c r="E719" s="241" t="str">
        <f t="shared" si="31"/>
        <v>Make enquiry on local services, events, news6</v>
      </c>
      <c r="F719" s="86" t="s">
        <v>1502</v>
      </c>
      <c r="G719" s="242">
        <v>6.5070967741935493E-2</v>
      </c>
      <c r="H719" s="245">
        <v>101.07544404749731</v>
      </c>
    </row>
    <row r="720" spans="1:8">
      <c r="A720" s="86" t="str">
        <v>loc_enqc_web</v>
      </c>
      <c r="B720" s="239">
        <v>719</v>
      </c>
      <c r="C720" s="86" t="s">
        <v>1562</v>
      </c>
      <c r="D720" s="241">
        <f>COUNTIF($C$1:$C720,C720)</f>
        <v>7</v>
      </c>
      <c r="E720" s="241" t="str">
        <f t="shared" si="31"/>
        <v>Make enquiry on local services, events, news7</v>
      </c>
      <c r="F720" s="86" t="s">
        <v>1504</v>
      </c>
      <c r="G720" s="242">
        <v>0.24917419354838705</v>
      </c>
      <c r="H720" s="245">
        <v>99.742953984646917</v>
      </c>
    </row>
    <row r="721" spans="1:8">
      <c r="A721" s="86" t="str">
        <v>loc_sub_app</v>
      </c>
      <c r="B721" s="239">
        <v>720</v>
      </c>
      <c r="C721" s="86" t="s">
        <v>1570</v>
      </c>
      <c r="D721" s="241">
        <f>COUNTIF($C$1:$C721,C721)</f>
        <v>1</v>
      </c>
      <c r="E721" s="241" t="str">
        <f t="shared" si="31"/>
        <v>Submit info to local services, events, news1</v>
      </c>
      <c r="F721" s="86" t="s">
        <v>1493</v>
      </c>
      <c r="G721" s="242">
        <v>0.15602903225806453</v>
      </c>
      <c r="H721" s="245">
        <v>107.53253997517673</v>
      </c>
    </row>
    <row r="722" spans="1:8">
      <c r="A722" s="86" t="str">
        <v>loc_sub_call</v>
      </c>
      <c r="B722" s="239">
        <v>721</v>
      </c>
      <c r="C722" s="86" t="s">
        <v>1570</v>
      </c>
      <c r="D722" s="241">
        <f>COUNTIF($C$1:$C722,C722)</f>
        <v>2</v>
      </c>
      <c r="E722" s="241" t="str">
        <f t="shared" si="31"/>
        <v>Submit info to local services, events, news2</v>
      </c>
      <c r="F722" s="86" t="s">
        <v>1495</v>
      </c>
      <c r="G722" s="242">
        <v>0.18749677419354838</v>
      </c>
      <c r="H722" s="245">
        <v>100.99227582372821</v>
      </c>
    </row>
    <row r="723" spans="1:8">
      <c r="A723" s="86" t="str">
        <v>loc_sub_email</v>
      </c>
      <c r="B723" s="239">
        <v>722</v>
      </c>
      <c r="C723" s="86" t="s">
        <v>1570</v>
      </c>
      <c r="D723" s="241">
        <f>COUNTIF($C$1:$C723,C723)</f>
        <v>3</v>
      </c>
      <c r="E723" s="241" t="str">
        <f t="shared" si="31"/>
        <v>Submit info to local services, events, news3</v>
      </c>
      <c r="F723" s="86" t="s">
        <v>1050</v>
      </c>
      <c r="G723" s="242">
        <v>0.33035806451612904</v>
      </c>
      <c r="H723" s="245">
        <v>100.0777513868679</v>
      </c>
    </row>
    <row r="724" spans="1:8">
      <c r="A724" s="86" t="str">
        <v>loc_sub_f2f</v>
      </c>
      <c r="B724" s="239">
        <v>723</v>
      </c>
      <c r="C724" s="86" t="s">
        <v>1570</v>
      </c>
      <c r="D724" s="241">
        <f>COUNTIF($C$1:$C724,C724)</f>
        <v>4</v>
      </c>
      <c r="E724" s="241" t="str">
        <f t="shared" si="31"/>
        <v>Submit info to local services, events, news4</v>
      </c>
      <c r="F724" s="86" t="s">
        <v>1498</v>
      </c>
      <c r="G724" s="242">
        <v>0.16021935483870967</v>
      </c>
      <c r="H724" s="245">
        <v>100.28710164959116</v>
      </c>
    </row>
    <row r="725" spans="1:8">
      <c r="A725" s="86" t="str">
        <v>loc_sub_mail</v>
      </c>
      <c r="B725" s="239">
        <v>724</v>
      </c>
      <c r="C725" s="86" t="s">
        <v>1570</v>
      </c>
      <c r="D725" s="241">
        <f>COUNTIF($C$1:$C725,C725)</f>
        <v>5</v>
      </c>
      <c r="E725" s="241" t="str">
        <f t="shared" si="31"/>
        <v>Submit info to local services, events, news5</v>
      </c>
      <c r="F725" s="86" t="s">
        <v>1500</v>
      </c>
      <c r="G725" s="242">
        <v>0.12875483870967741</v>
      </c>
      <c r="H725" s="245">
        <v>103.07706101514296</v>
      </c>
    </row>
    <row r="726" spans="1:8">
      <c r="A726" s="86" t="str">
        <v>loc_sub_txt</v>
      </c>
      <c r="B726" s="239">
        <v>725</v>
      </c>
      <c r="C726" s="86" t="s">
        <v>1570</v>
      </c>
      <c r="D726" s="241">
        <f>COUNTIF($C$1:$C726,C726)</f>
        <v>6</v>
      </c>
      <c r="E726" s="241" t="str">
        <f t="shared" si="31"/>
        <v>Submit info to local services, events, news6</v>
      </c>
      <c r="F726" s="86" t="s">
        <v>1502</v>
      </c>
      <c r="G726" s="242">
        <v>8.8906451612903226E-2</v>
      </c>
      <c r="H726" s="245">
        <v>105.91713951974636</v>
      </c>
    </row>
    <row r="727" spans="1:8">
      <c r="A727" s="86" t="str">
        <v>loc_sub_web</v>
      </c>
      <c r="B727" s="239">
        <v>726</v>
      </c>
      <c r="C727" s="86" t="s">
        <v>1570</v>
      </c>
      <c r="D727" s="241">
        <f>COUNTIF($C$1:$C727,C727)</f>
        <v>7</v>
      </c>
      <c r="E727" s="241" t="str">
        <f t="shared" si="31"/>
        <v>Submit info to local services, events, news7</v>
      </c>
      <c r="F727" s="86" t="s">
        <v>1504</v>
      </c>
      <c r="G727" s="242">
        <v>0.28408709677419347</v>
      </c>
      <c r="H727" s="245">
        <v>100.34504880700266</v>
      </c>
    </row>
    <row r="728" spans="1:8">
      <c r="A728" s="86" t="str">
        <v>loc_mark_app</v>
      </c>
      <c r="B728" s="239">
        <v>727</v>
      </c>
      <c r="C728" s="86" t="s">
        <v>1578</v>
      </c>
      <c r="D728" s="241">
        <f>COUNTIF($C$1:$C728,C728)</f>
        <v>1</v>
      </c>
      <c r="E728" s="241" t="str">
        <f t="shared" si="31"/>
        <v>Get info/marketing on local services, events, news1</v>
      </c>
      <c r="F728" s="86" t="s">
        <v>1493</v>
      </c>
      <c r="G728" s="242">
        <v>0.136841935483871</v>
      </c>
      <c r="H728" s="245">
        <v>103.14781522277192</v>
      </c>
    </row>
    <row r="729" spans="1:8">
      <c r="A729" s="86" t="str">
        <v>loc_mark_call</v>
      </c>
      <c r="B729" s="239">
        <v>728</v>
      </c>
      <c r="C729" s="86" t="s">
        <v>1578</v>
      </c>
      <c r="D729" s="241">
        <f>COUNTIF($C$1:$C729,C729)</f>
        <v>2</v>
      </c>
      <c r="E729" s="241" t="str">
        <f t="shared" si="31"/>
        <v>Get info/marketing on local services, events, news2</v>
      </c>
      <c r="F729" s="86" t="s">
        <v>1495</v>
      </c>
      <c r="G729" s="242">
        <v>0.15646129032258063</v>
      </c>
      <c r="H729" s="245">
        <v>99.074653845241755</v>
      </c>
    </row>
    <row r="730" spans="1:8">
      <c r="A730" s="86" t="str">
        <v>loc_mark_email</v>
      </c>
      <c r="B730" s="239">
        <v>729</v>
      </c>
      <c r="C730" s="86" t="s">
        <v>1578</v>
      </c>
      <c r="D730" s="241">
        <f>COUNTIF($C$1:$C730,C730)</f>
        <v>3</v>
      </c>
      <c r="E730" s="241" t="str">
        <f t="shared" si="31"/>
        <v>Get info/marketing on local services, events, news3</v>
      </c>
      <c r="F730" s="86" t="s">
        <v>1050</v>
      </c>
      <c r="G730" s="242">
        <v>0.34441290322580642</v>
      </c>
      <c r="H730" s="245">
        <v>101.09547088454509</v>
      </c>
    </row>
    <row r="731" spans="1:8">
      <c r="A731" s="86" t="str">
        <v>loc_mark_f2f</v>
      </c>
      <c r="B731" s="239">
        <v>730</v>
      </c>
      <c r="C731" s="86" t="s">
        <v>1578</v>
      </c>
      <c r="D731" s="241">
        <f>COUNTIF($C$1:$C731,C731)</f>
        <v>4</v>
      </c>
      <c r="E731" s="241" t="str">
        <f t="shared" si="31"/>
        <v>Get info/marketing on local services, events, news4</v>
      </c>
      <c r="F731" s="86" t="s">
        <v>1498</v>
      </c>
      <c r="G731" s="242">
        <v>0.13470967741935486</v>
      </c>
      <c r="H731" s="245">
        <v>99.617448340485396</v>
      </c>
    </row>
    <row r="732" spans="1:8">
      <c r="A732" s="86" t="str">
        <v>loc_mark_mail</v>
      </c>
      <c r="B732" s="239">
        <v>731</v>
      </c>
      <c r="C732" s="86" t="s">
        <v>1578</v>
      </c>
      <c r="D732" s="241">
        <f>COUNTIF($C$1:$C732,C732)</f>
        <v>5</v>
      </c>
      <c r="E732" s="241" t="str">
        <f t="shared" si="31"/>
        <v>Get info/marketing on local services, events, news5</v>
      </c>
      <c r="F732" s="86" t="s">
        <v>1500</v>
      </c>
      <c r="G732" s="242">
        <v>0.15508387096774193</v>
      </c>
      <c r="H732" s="245">
        <v>98.464212421599981</v>
      </c>
    </row>
    <row r="733" spans="1:8">
      <c r="A733" s="86" t="str">
        <v>loc_mark_txt</v>
      </c>
      <c r="B733" s="239">
        <v>732</v>
      </c>
      <c r="C733" s="86" t="s">
        <v>1578</v>
      </c>
      <c r="D733" s="241">
        <f>COUNTIF($C$1:$C733,C733)</f>
        <v>6</v>
      </c>
      <c r="E733" s="241" t="str">
        <f t="shared" si="31"/>
        <v>Get info/marketing on local services, events, news6</v>
      </c>
      <c r="F733" s="86" t="s">
        <v>1502</v>
      </c>
      <c r="G733" s="242">
        <v>0.10655483870967743</v>
      </c>
      <c r="H733" s="245">
        <v>101.45713882601493</v>
      </c>
    </row>
    <row r="734" spans="1:8">
      <c r="A734" s="86" t="str">
        <v>loc_mark_web</v>
      </c>
      <c r="B734" s="239">
        <v>733</v>
      </c>
      <c r="C734" s="86" t="s">
        <v>1578</v>
      </c>
      <c r="D734" s="241">
        <f>COUNTIF($C$1:$C734,C734)</f>
        <v>7</v>
      </c>
      <c r="E734" s="241" t="str">
        <f t="shared" si="31"/>
        <v>Get info/marketing on local services, events, news7</v>
      </c>
      <c r="F734" s="86" t="s">
        <v>1504</v>
      </c>
      <c r="G734" s="242">
        <v>0.24447741935483869</v>
      </c>
      <c r="H734" s="245">
        <v>99.582558483357957</v>
      </c>
    </row>
    <row r="735" spans="1:8">
      <c r="A735" s="86" t="str">
        <v>loc_res_app</v>
      </c>
      <c r="B735" s="239">
        <v>734</v>
      </c>
      <c r="C735" s="86" t="s">
        <v>1586</v>
      </c>
      <c r="D735" s="241">
        <f>COUNTIF($C$1:$C735,C735)</f>
        <v>1</v>
      </c>
      <c r="E735" s="241" t="str">
        <f t="shared" si="31"/>
        <v>Research local services, events, news1</v>
      </c>
      <c r="F735" s="86" t="s">
        <v>1493</v>
      </c>
      <c r="G735" s="242">
        <v>0.12532903225806449</v>
      </c>
      <c r="H735" s="245">
        <v>101.78368593478879</v>
      </c>
    </row>
    <row r="736" spans="1:8">
      <c r="A736" s="86" t="str">
        <v>loc_res_call</v>
      </c>
      <c r="B736" s="239">
        <v>735</v>
      </c>
      <c r="C736" s="86" t="s">
        <v>1586</v>
      </c>
      <c r="D736" s="241">
        <f>COUNTIF($C$1:$C736,C736)</f>
        <v>2</v>
      </c>
      <c r="E736" s="241" t="str">
        <f t="shared" si="31"/>
        <v>Research local services, events, news2</v>
      </c>
      <c r="F736" s="86" t="s">
        <v>1495</v>
      </c>
      <c r="G736" s="242">
        <v>0.16583870967741934</v>
      </c>
      <c r="H736" s="245">
        <v>101.33529117149524</v>
      </c>
    </row>
    <row r="737" spans="1:8">
      <c r="A737" s="86" t="str">
        <v>loc_res_email</v>
      </c>
      <c r="B737" s="239">
        <v>736</v>
      </c>
      <c r="C737" s="86" t="s">
        <v>1586</v>
      </c>
      <c r="D737" s="241">
        <f>COUNTIF($C$1:$C737,C737)</f>
        <v>3</v>
      </c>
      <c r="E737" s="241" t="str">
        <f t="shared" si="31"/>
        <v>Research local services, events, news3</v>
      </c>
      <c r="F737" s="86" t="s">
        <v>1050</v>
      </c>
      <c r="G737" s="242">
        <v>0.25717096774193554</v>
      </c>
      <c r="H737" s="245">
        <v>100.69569954642748</v>
      </c>
    </row>
    <row r="738" spans="1:8">
      <c r="A738" s="86" t="str">
        <v>loc_res_f2f</v>
      </c>
      <c r="B738" s="239">
        <v>737</v>
      </c>
      <c r="C738" s="86" t="s">
        <v>1586</v>
      </c>
      <c r="D738" s="241">
        <f>COUNTIF($C$1:$C738,C738)</f>
        <v>4</v>
      </c>
      <c r="E738" s="241" t="str">
        <f t="shared" si="31"/>
        <v>Research local services, events, news4</v>
      </c>
      <c r="F738" s="86" t="s">
        <v>1498</v>
      </c>
      <c r="G738" s="242">
        <v>0.11262580645161291</v>
      </c>
      <c r="H738" s="245">
        <v>98.819213458429161</v>
      </c>
    </row>
    <row r="739" spans="1:8">
      <c r="A739" s="86" t="str">
        <v>loc_res_mail</v>
      </c>
      <c r="B739" s="239">
        <v>738</v>
      </c>
      <c r="C739" s="86" t="s">
        <v>1586</v>
      </c>
      <c r="D739" s="241">
        <f>COUNTIF($C$1:$C739,C739)</f>
        <v>5</v>
      </c>
      <c r="E739" s="241" t="str">
        <f t="shared" si="31"/>
        <v>Research local services, events, news5</v>
      </c>
      <c r="F739" s="86" t="s">
        <v>1500</v>
      </c>
      <c r="G739" s="242">
        <v>7.9764516129032265E-2</v>
      </c>
      <c r="H739" s="245">
        <v>105.21703666438474</v>
      </c>
    </row>
    <row r="740" spans="1:8">
      <c r="A740" s="86" t="str">
        <v>loc_res_txt</v>
      </c>
      <c r="B740" s="239">
        <v>739</v>
      </c>
      <c r="C740" s="86" t="s">
        <v>1586</v>
      </c>
      <c r="D740" s="241">
        <f>COUNTIF($C$1:$C740,C740)</f>
        <v>6</v>
      </c>
      <c r="E740" s="241" t="str">
        <f t="shared" si="31"/>
        <v>Research local services, events, news6</v>
      </c>
      <c r="F740" s="86" t="s">
        <v>1502</v>
      </c>
      <c r="G740" s="242">
        <v>6.97548387096774E-2</v>
      </c>
      <c r="H740" s="245">
        <v>105.14845981676501</v>
      </c>
    </row>
    <row r="741" spans="1:8">
      <c r="A741" s="86" t="str">
        <v>loc_res_web</v>
      </c>
      <c r="B741" s="239">
        <v>740</v>
      </c>
      <c r="C741" s="86" t="s">
        <v>1586</v>
      </c>
      <c r="D741" s="241">
        <f>COUNTIF($C$1:$C741,C741)</f>
        <v>7</v>
      </c>
      <c r="E741" s="241" t="str">
        <f t="shared" si="31"/>
        <v>Research local services, events, news7</v>
      </c>
      <c r="F741" s="86" t="s">
        <v>1504</v>
      </c>
      <c r="G741" s="242">
        <v>0.31259032258064512</v>
      </c>
      <c r="H741" s="245">
        <v>100.23070610031746</v>
      </c>
    </row>
    <row r="742" spans="1:8">
      <c r="A742" s="86" t="str">
        <v>utl_enqc_app</v>
      </c>
      <c r="B742" s="239">
        <v>741</v>
      </c>
      <c r="C742" s="86" t="s">
        <v>1594</v>
      </c>
      <c r="D742" s="241">
        <f>COUNTIF($C$1:$C742,C742)</f>
        <v>1</v>
      </c>
      <c r="E742" s="241" t="str">
        <f t="shared" si="31"/>
        <v>Make enquiry on utilities1</v>
      </c>
      <c r="F742" s="86" t="s">
        <v>1493</v>
      </c>
      <c r="G742" s="242">
        <v>0.14184516129032254</v>
      </c>
      <c r="H742" s="245">
        <v>100.74253767330545</v>
      </c>
    </row>
    <row r="743" spans="1:8">
      <c r="A743" s="86" t="str">
        <v>utl_enqc_call</v>
      </c>
      <c r="B743" s="239">
        <v>742</v>
      </c>
      <c r="C743" s="86" t="s">
        <v>1594</v>
      </c>
      <c r="D743" s="241">
        <f>COUNTIF($C$1:$C743,C743)</f>
        <v>2</v>
      </c>
      <c r="E743" s="241" t="str">
        <f t="shared" si="31"/>
        <v>Make enquiry on utilities2</v>
      </c>
      <c r="F743" s="86" t="s">
        <v>1495</v>
      </c>
      <c r="G743" s="242">
        <v>0.35356774193548385</v>
      </c>
      <c r="H743" s="245">
        <v>98.575519020541563</v>
      </c>
    </row>
    <row r="744" spans="1:8">
      <c r="A744" s="86" t="str">
        <v>utl_enqc_email</v>
      </c>
      <c r="B744" s="239">
        <v>743</v>
      </c>
      <c r="C744" s="86" t="s">
        <v>1594</v>
      </c>
      <c r="D744" s="241">
        <f>COUNTIF($C$1:$C744,C744)</f>
        <v>3</v>
      </c>
      <c r="E744" s="241" t="str">
        <f t="shared" si="31"/>
        <v>Make enquiry on utilities3</v>
      </c>
      <c r="F744" s="86" t="s">
        <v>1050</v>
      </c>
      <c r="G744" s="242">
        <v>0.3698419354838709</v>
      </c>
      <c r="H744" s="245">
        <v>99.964457924766819</v>
      </c>
    </row>
    <row r="745" spans="1:8">
      <c r="A745" s="86" t="str">
        <v>utl_enqc_f2f</v>
      </c>
      <c r="B745" s="239">
        <v>744</v>
      </c>
      <c r="C745" s="86" t="s">
        <v>1594</v>
      </c>
      <c r="D745" s="241">
        <f>COUNTIF($C$1:$C745,C745)</f>
        <v>4</v>
      </c>
      <c r="E745" s="241" t="str">
        <f t="shared" si="31"/>
        <v>Make enquiry on utilities4</v>
      </c>
      <c r="F745" s="86" t="s">
        <v>1498</v>
      </c>
      <c r="G745" s="242">
        <v>0.20070645161290326</v>
      </c>
      <c r="H745" s="245">
        <v>99.342119042846633</v>
      </c>
    </row>
    <row r="746" spans="1:8">
      <c r="A746" s="86" t="str">
        <v>utl_enqc_mail</v>
      </c>
      <c r="B746" s="239">
        <v>745</v>
      </c>
      <c r="C746" s="86" t="s">
        <v>1594</v>
      </c>
      <c r="D746" s="241">
        <f>COUNTIF($C$1:$C746,C746)</f>
        <v>5</v>
      </c>
      <c r="E746" s="241" t="str">
        <f t="shared" si="31"/>
        <v>Make enquiry on utilities5</v>
      </c>
      <c r="F746" s="86" t="s">
        <v>1500</v>
      </c>
      <c r="G746" s="242">
        <v>0.13761290322580647</v>
      </c>
      <c r="H746" s="245">
        <v>100.31688008378832</v>
      </c>
    </row>
    <row r="747" spans="1:8">
      <c r="A747" s="86" t="str">
        <v>utl_enqc_txt</v>
      </c>
      <c r="B747" s="239">
        <v>746</v>
      </c>
      <c r="C747" s="86" t="s">
        <v>1594</v>
      </c>
      <c r="D747" s="241">
        <f>COUNTIF($C$1:$C747,C747)</f>
        <v>6</v>
      </c>
      <c r="E747" s="241" t="str">
        <f t="shared" si="31"/>
        <v>Make enquiry on utilities6</v>
      </c>
      <c r="F747" s="86" t="s">
        <v>1502</v>
      </c>
      <c r="G747" s="242">
        <v>7.6299999999999979E-2</v>
      </c>
      <c r="H747" s="245">
        <v>102.79360978536528</v>
      </c>
    </row>
    <row r="748" spans="1:8">
      <c r="A748" s="86" t="str">
        <v>utl_enqc_web</v>
      </c>
      <c r="B748" s="239">
        <v>747</v>
      </c>
      <c r="C748" s="86" t="s">
        <v>1594</v>
      </c>
      <c r="D748" s="241">
        <f>COUNTIF($C$1:$C748,C748)</f>
        <v>7</v>
      </c>
      <c r="E748" s="241" t="str">
        <f t="shared" si="31"/>
        <v>Make enquiry on utilities7</v>
      </c>
      <c r="F748" s="86" t="s">
        <v>1504</v>
      </c>
      <c r="G748" s="242">
        <v>0.29176129032258069</v>
      </c>
      <c r="H748" s="245">
        <v>99.876788630962949</v>
      </c>
    </row>
    <row r="749" spans="1:8">
      <c r="A749" s="86" t="str">
        <v>utl_sub_app</v>
      </c>
      <c r="B749" s="239">
        <v>748</v>
      </c>
      <c r="C749" s="86" t="s">
        <v>1602</v>
      </c>
      <c r="D749" s="241">
        <f>COUNTIF($C$1:$C749,C749)</f>
        <v>1</v>
      </c>
      <c r="E749" s="241" t="str">
        <f t="shared" si="31"/>
        <v>Submit info to on utilities1</v>
      </c>
      <c r="F749" s="86" t="s">
        <v>1493</v>
      </c>
      <c r="G749" s="242">
        <v>0.20050000000000004</v>
      </c>
      <c r="H749" s="245">
        <v>103.46647519023516</v>
      </c>
    </row>
    <row r="750" spans="1:8">
      <c r="A750" s="86" t="str">
        <v>utl_sub_call</v>
      </c>
      <c r="B750" s="239">
        <v>749</v>
      </c>
      <c r="C750" s="86" t="s">
        <v>1602</v>
      </c>
      <c r="D750" s="241">
        <f>COUNTIF($C$1:$C750,C750)</f>
        <v>2</v>
      </c>
      <c r="E750" s="241" t="str">
        <f t="shared" si="31"/>
        <v>Submit info to on utilities2</v>
      </c>
      <c r="F750" s="86" t="s">
        <v>1495</v>
      </c>
      <c r="G750" s="242">
        <v>0.26319999999999999</v>
      </c>
      <c r="H750" s="245">
        <v>100.22086799905297</v>
      </c>
    </row>
    <row r="751" spans="1:8">
      <c r="A751" s="86" t="str">
        <v>utl_sub_email</v>
      </c>
      <c r="B751" s="239">
        <v>750</v>
      </c>
      <c r="C751" s="86" t="s">
        <v>1602</v>
      </c>
      <c r="D751" s="241">
        <f>COUNTIF($C$1:$C751,C751)</f>
        <v>3</v>
      </c>
      <c r="E751" s="241" t="str">
        <f t="shared" si="31"/>
        <v>Submit info to on utilities3</v>
      </c>
      <c r="F751" s="86" t="s">
        <v>1050</v>
      </c>
      <c r="G751" s="242">
        <v>0.28941612903225816</v>
      </c>
      <c r="H751" s="245">
        <v>100.82024636371831</v>
      </c>
    </row>
    <row r="752" spans="1:8">
      <c r="A752" s="86" t="str">
        <v>utl_sub_f2f</v>
      </c>
      <c r="B752" s="239">
        <v>751</v>
      </c>
      <c r="C752" s="86" t="s">
        <v>1602</v>
      </c>
      <c r="D752" s="241">
        <f>COUNTIF($C$1:$C752,C752)</f>
        <v>4</v>
      </c>
      <c r="E752" s="241" t="str">
        <f t="shared" si="31"/>
        <v>Submit info to on utilities4</v>
      </c>
      <c r="F752" s="86" t="s">
        <v>1498</v>
      </c>
      <c r="G752" s="242">
        <v>0.18900645161290322</v>
      </c>
      <c r="H752" s="245">
        <v>99.293038381735897</v>
      </c>
    </row>
    <row r="753" spans="1:8">
      <c r="A753" s="86" t="str">
        <v>utl_sub_mail</v>
      </c>
      <c r="B753" s="239">
        <v>752</v>
      </c>
      <c r="C753" s="86" t="s">
        <v>1602</v>
      </c>
      <c r="D753" s="241">
        <f>COUNTIF($C$1:$C753,C753)</f>
        <v>5</v>
      </c>
      <c r="E753" s="241" t="str">
        <f t="shared" si="31"/>
        <v>Submit info to on utilities5</v>
      </c>
      <c r="F753" s="86" t="s">
        <v>1500</v>
      </c>
      <c r="G753" s="242">
        <v>0.12348064516129031</v>
      </c>
      <c r="H753" s="245">
        <v>99.540974113550746</v>
      </c>
    </row>
    <row r="754" spans="1:8">
      <c r="A754" s="86" t="str">
        <v>utl_sub_txt</v>
      </c>
      <c r="B754" s="239">
        <v>753</v>
      </c>
      <c r="C754" s="86" t="s">
        <v>1602</v>
      </c>
      <c r="D754" s="241">
        <f>COUNTIF($C$1:$C754,C754)</f>
        <v>6</v>
      </c>
      <c r="E754" s="241" t="str">
        <f t="shared" si="31"/>
        <v>Submit info to on utilities6</v>
      </c>
      <c r="F754" s="86" t="s">
        <v>1502</v>
      </c>
      <c r="G754" s="242">
        <v>8.5532258064516115E-2</v>
      </c>
      <c r="H754" s="245">
        <v>102.4586567928026</v>
      </c>
    </row>
    <row r="755" spans="1:8">
      <c r="A755" s="86" t="str">
        <v>utl_sub_web</v>
      </c>
      <c r="B755" s="239">
        <v>754</v>
      </c>
      <c r="C755" s="86" t="s">
        <v>1602</v>
      </c>
      <c r="D755" s="241">
        <f>COUNTIF($C$1:$C755,C755)</f>
        <v>7</v>
      </c>
      <c r="E755" s="241" t="str">
        <f t="shared" si="31"/>
        <v>Submit info to on utilities7</v>
      </c>
      <c r="F755" s="86" t="s">
        <v>1504</v>
      </c>
      <c r="G755" s="242">
        <v>0.33133870967741935</v>
      </c>
      <c r="H755" s="245">
        <v>100.35105138276334</v>
      </c>
    </row>
    <row r="756" spans="1:8">
      <c r="A756" s="86" t="str">
        <v>utl_mark_app</v>
      </c>
      <c r="B756" s="239">
        <v>755</v>
      </c>
      <c r="C756" s="86" t="s">
        <v>1610</v>
      </c>
      <c r="D756" s="241">
        <f>COUNTIF($C$1:$C756,C756)</f>
        <v>1</v>
      </c>
      <c r="E756" s="241" t="str">
        <f t="shared" si="31"/>
        <v>Get info/marketing on utilities1</v>
      </c>
      <c r="F756" s="86" t="s">
        <v>1493</v>
      </c>
      <c r="G756" s="242">
        <v>0.1586806451612903</v>
      </c>
      <c r="H756" s="245">
        <v>103.77975828190338</v>
      </c>
    </row>
    <row r="757" spans="1:8">
      <c r="A757" s="86" t="str">
        <v>utl_mark_call</v>
      </c>
      <c r="B757" s="239">
        <v>756</v>
      </c>
      <c r="C757" s="86" t="s">
        <v>1610</v>
      </c>
      <c r="D757" s="241">
        <f>COUNTIF($C$1:$C757,C757)</f>
        <v>2</v>
      </c>
      <c r="E757" s="241" t="str">
        <f t="shared" si="31"/>
        <v>Get info/marketing on utilities2</v>
      </c>
      <c r="F757" s="86" t="s">
        <v>1495</v>
      </c>
      <c r="G757" s="242">
        <v>0.21888709677419352</v>
      </c>
      <c r="H757" s="245">
        <v>101.32597289226433</v>
      </c>
    </row>
    <row r="758" spans="1:8">
      <c r="A758" s="86" t="str">
        <v>utl_mark_email</v>
      </c>
      <c r="B758" s="239">
        <v>757</v>
      </c>
      <c r="C758" s="86" t="s">
        <v>1610</v>
      </c>
      <c r="D758" s="241">
        <f>COUNTIF($C$1:$C758,C758)</f>
        <v>3</v>
      </c>
      <c r="E758" s="241" t="str">
        <f t="shared" si="31"/>
        <v>Get info/marketing on utilities3</v>
      </c>
      <c r="F758" s="86" t="s">
        <v>1050</v>
      </c>
      <c r="G758" s="242">
        <v>0.32601935483870964</v>
      </c>
      <c r="H758" s="245">
        <v>99.78568018922266</v>
      </c>
    </row>
    <row r="759" spans="1:8">
      <c r="A759" s="86" t="str">
        <v>utl_mark_f2f</v>
      </c>
      <c r="B759" s="239">
        <v>758</v>
      </c>
      <c r="C759" s="86" t="s">
        <v>1610</v>
      </c>
      <c r="D759" s="241">
        <f>COUNTIF($C$1:$C759,C759)</f>
        <v>4</v>
      </c>
      <c r="E759" s="241" t="str">
        <f t="shared" si="31"/>
        <v>Get info/marketing on utilities4</v>
      </c>
      <c r="F759" s="86" t="s">
        <v>1498</v>
      </c>
      <c r="G759" s="242">
        <v>0.16642258064516127</v>
      </c>
      <c r="H759" s="245">
        <v>99.971881455498789</v>
      </c>
    </row>
    <row r="760" spans="1:8">
      <c r="A760" s="86" t="str">
        <v>utl_mark_mail</v>
      </c>
      <c r="B760" s="239">
        <v>759</v>
      </c>
      <c r="C760" s="86" t="s">
        <v>1610</v>
      </c>
      <c r="D760" s="241">
        <f>COUNTIF($C$1:$C760,C760)</f>
        <v>5</v>
      </c>
      <c r="E760" s="241" t="str">
        <f t="shared" si="31"/>
        <v>Get info/marketing on utilities5</v>
      </c>
      <c r="F760" s="86" t="s">
        <v>1500</v>
      </c>
      <c r="G760" s="242">
        <v>0.18946129032258069</v>
      </c>
      <c r="H760" s="245">
        <v>97.955347912778961</v>
      </c>
    </row>
    <row r="761" spans="1:8">
      <c r="A761" s="86" t="str">
        <v>utl_mark_txt</v>
      </c>
      <c r="B761" s="239">
        <v>760</v>
      </c>
      <c r="C761" s="86" t="s">
        <v>1610</v>
      </c>
      <c r="D761" s="241">
        <f>COUNTIF($C$1:$C761,C761)</f>
        <v>6</v>
      </c>
      <c r="E761" s="241" t="str">
        <f t="shared" si="31"/>
        <v>Get info/marketing on utilities6</v>
      </c>
      <c r="F761" s="86" t="s">
        <v>1502</v>
      </c>
      <c r="G761" s="242">
        <v>8.9477419354838703E-2</v>
      </c>
      <c r="H761" s="245">
        <v>100.97412772990586</v>
      </c>
    </row>
    <row r="762" spans="1:8">
      <c r="A762" s="86" t="str">
        <v>utl_mark_web</v>
      </c>
      <c r="B762" s="239">
        <v>761</v>
      </c>
      <c r="C762" s="86" t="s">
        <v>1610</v>
      </c>
      <c r="D762" s="241">
        <f>COUNTIF($C$1:$C762,C762)</f>
        <v>7</v>
      </c>
      <c r="E762" s="241" t="str">
        <f t="shared" si="31"/>
        <v>Get info/marketing on utilities7</v>
      </c>
      <c r="F762" s="86" t="s">
        <v>1504</v>
      </c>
      <c r="G762" s="242">
        <v>0.31141290322580639</v>
      </c>
      <c r="H762" s="245">
        <v>100.27135372045393</v>
      </c>
    </row>
    <row r="763" spans="1:8">
      <c r="A763" s="86" t="str">
        <v>utl_res_app</v>
      </c>
      <c r="B763" s="239">
        <v>762</v>
      </c>
      <c r="C763" s="86" t="s">
        <v>1618</v>
      </c>
      <c r="D763" s="241">
        <f>COUNTIF($C$1:$C763,C763)</f>
        <v>1</v>
      </c>
      <c r="E763" s="241" t="str">
        <f t="shared" si="31"/>
        <v>Research utilities1</v>
      </c>
      <c r="F763" s="86" t="s">
        <v>1493</v>
      </c>
      <c r="G763" s="242">
        <v>0.1482</v>
      </c>
      <c r="H763" s="245">
        <v>103.89042718885759</v>
      </c>
    </row>
    <row r="764" spans="1:8">
      <c r="A764" s="86" t="str">
        <v>utl_res_call</v>
      </c>
      <c r="B764" s="239">
        <v>763</v>
      </c>
      <c r="C764" s="86" t="s">
        <v>1618</v>
      </c>
      <c r="D764" s="241">
        <f>COUNTIF($C$1:$C764,C764)</f>
        <v>2</v>
      </c>
      <c r="E764" s="241" t="str">
        <f t="shared" si="31"/>
        <v>Research utilities2</v>
      </c>
      <c r="F764" s="86" t="s">
        <v>1495</v>
      </c>
      <c r="G764" s="242">
        <v>0.22032903225806449</v>
      </c>
      <c r="H764" s="245">
        <v>98.223414877593711</v>
      </c>
    </row>
    <row r="765" spans="1:8">
      <c r="A765" s="86" t="str">
        <v>utl_res_email</v>
      </c>
      <c r="B765" s="239">
        <v>764</v>
      </c>
      <c r="C765" s="86" t="s">
        <v>1618</v>
      </c>
      <c r="D765" s="241">
        <f>COUNTIF($C$1:$C765,C765)</f>
        <v>3</v>
      </c>
      <c r="E765" s="241" t="str">
        <f t="shared" si="31"/>
        <v>Research utilities3</v>
      </c>
      <c r="F765" s="86" t="s">
        <v>1050</v>
      </c>
      <c r="G765" s="242">
        <v>0.23153225806451616</v>
      </c>
      <c r="H765" s="245">
        <v>100.32844809652897</v>
      </c>
    </row>
    <row r="766" spans="1:8">
      <c r="A766" s="86" t="str">
        <v>utl_res_f2f</v>
      </c>
      <c r="B766" s="239">
        <v>765</v>
      </c>
      <c r="C766" s="86" t="s">
        <v>1618</v>
      </c>
      <c r="D766" s="241">
        <f>COUNTIF($C$1:$C766,C766)</f>
        <v>4</v>
      </c>
      <c r="E766" s="241" t="str">
        <f t="shared" si="31"/>
        <v>Research utilities4</v>
      </c>
      <c r="F766" s="86" t="s">
        <v>1498</v>
      </c>
      <c r="G766" s="242">
        <v>0.13738709677419353</v>
      </c>
      <c r="H766" s="245">
        <v>103.99566828778207</v>
      </c>
    </row>
    <row r="767" spans="1:8">
      <c r="A767" s="86" t="str">
        <v>utl_res_mail</v>
      </c>
      <c r="B767" s="239">
        <v>766</v>
      </c>
      <c r="C767" s="86" t="s">
        <v>1618</v>
      </c>
      <c r="D767" s="241">
        <f>COUNTIF($C$1:$C767,C767)</f>
        <v>5</v>
      </c>
      <c r="E767" s="241" t="str">
        <f t="shared" si="31"/>
        <v>Research utilities5</v>
      </c>
      <c r="F767" s="86" t="s">
        <v>1500</v>
      </c>
      <c r="G767" s="242">
        <v>8.3019354838709675E-2</v>
      </c>
      <c r="H767" s="245">
        <v>100.75280602624186</v>
      </c>
    </row>
    <row r="768" spans="1:8">
      <c r="A768" s="86" t="str">
        <v>utl_res_txt</v>
      </c>
      <c r="B768" s="239">
        <v>767</v>
      </c>
      <c r="C768" s="86" t="s">
        <v>1618</v>
      </c>
      <c r="D768" s="241">
        <f>COUNTIF($C$1:$C768,C768)</f>
        <v>6</v>
      </c>
      <c r="E768" s="241" t="str">
        <f t="shared" si="31"/>
        <v>Research utilities6</v>
      </c>
      <c r="F768" s="86" t="s">
        <v>1502</v>
      </c>
      <c r="G768" s="242">
        <v>7.2145161290322571E-2</v>
      </c>
      <c r="H768" s="245">
        <v>106.46681244187755</v>
      </c>
    </row>
    <row r="769" spans="1:8">
      <c r="A769" s="86" t="str">
        <v>utl_res_web</v>
      </c>
      <c r="B769" s="239">
        <v>768</v>
      </c>
      <c r="C769" s="86" t="s">
        <v>1618</v>
      </c>
      <c r="D769" s="241">
        <f>COUNTIF($C$1:$C769,C769)</f>
        <v>7</v>
      </c>
      <c r="E769" s="241" t="str">
        <f t="shared" si="31"/>
        <v>Research utilities7</v>
      </c>
      <c r="F769" s="86" t="s">
        <v>1504</v>
      </c>
      <c r="G769" s="242">
        <v>0.41515806451612908</v>
      </c>
      <c r="H769" s="245">
        <v>99.054008196412127</v>
      </c>
    </row>
    <row r="770" spans="1:8">
      <c r="A770" s="86" t="str">
        <v>retles_enqc_app</v>
      </c>
      <c r="B770" s="239">
        <v>769</v>
      </c>
      <c r="C770" s="86" t="s">
        <v>1626</v>
      </c>
      <c r="D770" s="241">
        <f>COUNTIF($C$1:$C770,C770)</f>
        <v>1</v>
      </c>
      <c r="E770" s="241" t="str">
        <f t="shared" si="31"/>
        <v>Make enquiry on retail and leisure1</v>
      </c>
      <c r="F770" s="86" t="s">
        <v>1493</v>
      </c>
      <c r="G770" s="242">
        <v>0.20280322580645166</v>
      </c>
      <c r="H770" s="245">
        <v>104.18505616262537</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0.39564516129032262</v>
      </c>
      <c r="H771" s="245">
        <v>99.050202595468051</v>
      </c>
    </row>
    <row r="772" spans="1:8">
      <c r="A772" s="86" t="str">
        <v>retles_enqc_eml</v>
      </c>
      <c r="B772" s="239">
        <v>771</v>
      </c>
      <c r="C772" s="86" t="s">
        <v>1626</v>
      </c>
      <c r="D772" s="241">
        <f>COUNTIF($C$1:$C772,C772)</f>
        <v>3</v>
      </c>
      <c r="E772" s="241" t="str">
        <f t="shared" si="32"/>
        <v>Make enquiry on retail and leisure3</v>
      </c>
      <c r="F772" s="86" t="s">
        <v>1050</v>
      </c>
      <c r="G772" s="242">
        <v>0.46296129032258065</v>
      </c>
      <c r="H772" s="245">
        <v>100.18119650927876</v>
      </c>
    </row>
    <row r="773" spans="1:8">
      <c r="A773" s="86" t="str">
        <v>retles_enqc_f2f</v>
      </c>
      <c r="B773" s="239">
        <v>772</v>
      </c>
      <c r="C773" s="86" t="s">
        <v>1626</v>
      </c>
      <c r="D773" s="241">
        <f>COUNTIF($C$1:$C773,C773)</f>
        <v>4</v>
      </c>
      <c r="E773" s="241" t="str">
        <f t="shared" si="32"/>
        <v>Make enquiry on retail and leisure4</v>
      </c>
      <c r="F773" s="86" t="s">
        <v>1498</v>
      </c>
      <c r="G773" s="242">
        <v>0.38254516129032251</v>
      </c>
      <c r="H773" s="245">
        <v>99.76543384017117</v>
      </c>
    </row>
    <row r="774" spans="1:8">
      <c r="A774" s="86" t="str">
        <v>retles_enqc_mail</v>
      </c>
      <c r="B774" s="239">
        <v>773</v>
      </c>
      <c r="C774" s="86" t="s">
        <v>1626</v>
      </c>
      <c r="D774" s="241">
        <f>COUNTIF($C$1:$C774,C774)</f>
        <v>5</v>
      </c>
      <c r="E774" s="241" t="str">
        <f t="shared" si="32"/>
        <v>Make enquiry on retail and leisure5</v>
      </c>
      <c r="F774" s="86" t="s">
        <v>1500</v>
      </c>
      <c r="G774" s="242">
        <v>0.1621483870967742</v>
      </c>
      <c r="H774" s="245">
        <v>98.504845298453674</v>
      </c>
    </row>
    <row r="775" spans="1:8">
      <c r="A775" s="86" t="str">
        <v>retles_enqc_txt</v>
      </c>
      <c r="B775" s="239">
        <v>774</v>
      </c>
      <c r="C775" s="86" t="s">
        <v>1626</v>
      </c>
      <c r="D775" s="241">
        <f>COUNTIF($C$1:$C775,C775)</f>
        <v>6</v>
      </c>
      <c r="E775" s="241" t="str">
        <f t="shared" si="32"/>
        <v>Make enquiry on retail and leisure6</v>
      </c>
      <c r="F775" s="86" t="s">
        <v>1502</v>
      </c>
      <c r="G775" s="242">
        <v>0.11375161290322583</v>
      </c>
      <c r="H775" s="245">
        <v>100.75531849867238</v>
      </c>
    </row>
    <row r="776" spans="1:8">
      <c r="A776" s="86" t="str">
        <v>retles_enqc_web</v>
      </c>
      <c r="B776" s="239">
        <v>775</v>
      </c>
      <c r="C776" s="86" t="s">
        <v>1626</v>
      </c>
      <c r="D776" s="241">
        <f>COUNTIF($C$1:$C776,C776)</f>
        <v>7</v>
      </c>
      <c r="E776" s="241" t="str">
        <f t="shared" si="32"/>
        <v>Make enquiry on retail and leisure7</v>
      </c>
      <c r="F776" s="86" t="s">
        <v>1504</v>
      </c>
      <c r="G776" s="242">
        <v>0.38673548387096773</v>
      </c>
      <c r="H776" s="245">
        <v>99.602575873315786</v>
      </c>
    </row>
    <row r="777" spans="1:8">
      <c r="A777" s="86" t="str">
        <v>retles_sub_app</v>
      </c>
      <c r="B777" s="239">
        <v>776</v>
      </c>
      <c r="C777" s="86" t="s">
        <v>1634</v>
      </c>
      <c r="D777" s="241">
        <f>COUNTIF($C$1:$C777,C777)</f>
        <v>1</v>
      </c>
      <c r="E777" s="241" t="str">
        <f t="shared" si="32"/>
        <v>Submit info to retail and leisure1</v>
      </c>
      <c r="F777" s="86" t="s">
        <v>1493</v>
      </c>
      <c r="G777" s="242">
        <v>0.26346774193548383</v>
      </c>
      <c r="H777" s="245">
        <v>101.88642961670411</v>
      </c>
    </row>
    <row r="778" spans="1:8">
      <c r="A778" s="86" t="str">
        <v>retles_sub_call</v>
      </c>
      <c r="B778" s="239">
        <v>777</v>
      </c>
      <c r="C778" s="86" t="s">
        <v>1634</v>
      </c>
      <c r="D778" s="241">
        <f>COUNTIF($C$1:$C778,C778)</f>
        <v>2</v>
      </c>
      <c r="E778" s="241" t="str">
        <f t="shared" si="32"/>
        <v>Submit info to retail and leisure2</v>
      </c>
      <c r="F778" s="86" t="s">
        <v>1495</v>
      </c>
      <c r="G778" s="242">
        <v>0.36995483870967738</v>
      </c>
      <c r="H778" s="245">
        <v>99.013004739890164</v>
      </c>
    </row>
    <row r="779" spans="1:8">
      <c r="A779" s="86" t="str">
        <v>retles_sub_eml</v>
      </c>
      <c r="B779" s="239">
        <v>778</v>
      </c>
      <c r="C779" s="86" t="s">
        <v>1634</v>
      </c>
      <c r="D779" s="241">
        <f>COUNTIF($C$1:$C779,C779)</f>
        <v>3</v>
      </c>
      <c r="E779" s="241" t="str">
        <f t="shared" si="32"/>
        <v>Submit info to retail and leisure3</v>
      </c>
      <c r="F779" s="86" t="s">
        <v>1050</v>
      </c>
      <c r="G779" s="242">
        <v>0.36813548387096773</v>
      </c>
      <c r="H779" s="245">
        <v>99.885941876665001</v>
      </c>
    </row>
    <row r="780" spans="1:8">
      <c r="A780" s="86" t="str">
        <v>retles_sub_f2f</v>
      </c>
      <c r="B780" s="239">
        <v>779</v>
      </c>
      <c r="C780" s="86" t="s">
        <v>1634</v>
      </c>
      <c r="D780" s="241">
        <f>COUNTIF($C$1:$C780,C780)</f>
        <v>4</v>
      </c>
      <c r="E780" s="241" t="str">
        <f t="shared" si="32"/>
        <v>Submit info to retail and leisure4</v>
      </c>
      <c r="F780" s="86" t="s">
        <v>1498</v>
      </c>
      <c r="G780" s="242">
        <v>0.38402580645161288</v>
      </c>
      <c r="H780" s="245">
        <v>97.741086394428095</v>
      </c>
    </row>
    <row r="781" spans="1:8">
      <c r="A781" s="86" t="str">
        <v>retles_sub_mail</v>
      </c>
      <c r="B781" s="239">
        <v>780</v>
      </c>
      <c r="C781" s="86" t="s">
        <v>1634</v>
      </c>
      <c r="D781" s="241">
        <f>COUNTIF($C$1:$C781,C781)</f>
        <v>5</v>
      </c>
      <c r="E781" s="241" t="str">
        <f t="shared" si="32"/>
        <v>Submit info to retail and leisure5</v>
      </c>
      <c r="F781" s="86" t="s">
        <v>1500</v>
      </c>
      <c r="G781" s="242">
        <v>0.12392580645161291</v>
      </c>
      <c r="H781" s="245">
        <v>97.49479348028386</v>
      </c>
    </row>
    <row r="782" spans="1:8">
      <c r="A782" s="86" t="str">
        <v>retles_sub_txt</v>
      </c>
      <c r="B782" s="239">
        <v>781</v>
      </c>
      <c r="C782" s="86" t="s">
        <v>1634</v>
      </c>
      <c r="D782" s="241">
        <f>COUNTIF($C$1:$C782,C782)</f>
        <v>6</v>
      </c>
      <c r="E782" s="241" t="str">
        <f t="shared" si="32"/>
        <v>Submit info to retail and leisure6</v>
      </c>
      <c r="F782" s="86" t="s">
        <v>1502</v>
      </c>
      <c r="G782" s="242">
        <v>0.11655483870967741</v>
      </c>
      <c r="H782" s="245">
        <v>99.844854556645686</v>
      </c>
    </row>
    <row r="783" spans="1:8">
      <c r="A783" s="86" t="str">
        <v>retles_sub_web</v>
      </c>
      <c r="B783" s="239">
        <v>782</v>
      </c>
      <c r="C783" s="86" t="s">
        <v>1634</v>
      </c>
      <c r="D783" s="241">
        <f>COUNTIF($C$1:$C783,C783)</f>
        <v>7</v>
      </c>
      <c r="E783" s="241" t="str">
        <f t="shared" si="32"/>
        <v>Submit info to retail and leisure7</v>
      </c>
      <c r="F783" s="86" t="s">
        <v>1504</v>
      </c>
      <c r="G783" s="242">
        <v>0.43701935483870957</v>
      </c>
      <c r="H783" s="245">
        <v>99.613389840175387</v>
      </c>
    </row>
    <row r="784" spans="1:8">
      <c r="A784" s="86" t="str">
        <v>retles_mark_app</v>
      </c>
      <c r="B784" s="239">
        <v>783</v>
      </c>
      <c r="C784" s="86" t="s">
        <v>1642</v>
      </c>
      <c r="D784" s="241">
        <f>COUNTIF($C$1:$C784,C784)</f>
        <v>1</v>
      </c>
      <c r="E784" s="241" t="str">
        <f t="shared" si="32"/>
        <v>Get info/marketing on retail and leisure1</v>
      </c>
      <c r="F784" s="86" t="s">
        <v>1493</v>
      </c>
      <c r="G784" s="242">
        <v>0.216941935483871</v>
      </c>
      <c r="H784" s="245">
        <v>99.561853292877885</v>
      </c>
    </row>
    <row r="785" spans="1:8">
      <c r="A785" s="86" t="str">
        <v>retles_mark_call</v>
      </c>
      <c r="B785" s="239">
        <v>784</v>
      </c>
      <c r="C785" s="86" t="s">
        <v>1642</v>
      </c>
      <c r="D785" s="241">
        <f>COUNTIF($C$1:$C785,C785)</f>
        <v>2</v>
      </c>
      <c r="E785" s="241" t="str">
        <f t="shared" si="32"/>
        <v>Get info/marketing on retail and leisure2</v>
      </c>
      <c r="F785" s="86" t="s">
        <v>1495</v>
      </c>
      <c r="G785" s="242">
        <v>0.22005483870967746</v>
      </c>
      <c r="H785" s="245">
        <v>100.40510991294391</v>
      </c>
    </row>
    <row r="786" spans="1:8">
      <c r="A786" s="86" t="str">
        <v>retles_mark_eml</v>
      </c>
      <c r="B786" s="239">
        <v>785</v>
      </c>
      <c r="C786" s="86" t="s">
        <v>1642</v>
      </c>
      <c r="D786" s="241">
        <f>COUNTIF($C$1:$C786,C786)</f>
        <v>3</v>
      </c>
      <c r="E786" s="241" t="str">
        <f t="shared" si="32"/>
        <v>Get info/marketing on retail and leisure3</v>
      </c>
      <c r="F786" s="86" t="s">
        <v>1050</v>
      </c>
      <c r="G786" s="242">
        <v>0.37809032258064518</v>
      </c>
      <c r="H786" s="245">
        <v>98.914786315821729</v>
      </c>
    </row>
    <row r="787" spans="1:8">
      <c r="A787" s="86" t="str">
        <v>retles_mark_f2f</v>
      </c>
      <c r="B787" s="239">
        <v>786</v>
      </c>
      <c r="C787" s="86" t="s">
        <v>1642</v>
      </c>
      <c r="D787" s="241">
        <f>COUNTIF($C$1:$C787,C787)</f>
        <v>4</v>
      </c>
      <c r="E787" s="241" t="str">
        <f t="shared" si="32"/>
        <v>Get info/marketing on retail and leisure4</v>
      </c>
      <c r="F787" s="86" t="s">
        <v>1498</v>
      </c>
      <c r="G787" s="242">
        <v>0.30274193548387091</v>
      </c>
      <c r="H787" s="245">
        <v>99.301456618324636</v>
      </c>
    </row>
    <row r="788" spans="1:8">
      <c r="A788" s="86" t="str">
        <v>retles_mark_mail</v>
      </c>
      <c r="B788" s="239">
        <v>787</v>
      </c>
      <c r="C788" s="86" t="s">
        <v>1642</v>
      </c>
      <c r="D788" s="241">
        <f>COUNTIF($C$1:$C788,C788)</f>
        <v>5</v>
      </c>
      <c r="E788" s="241" t="str">
        <f t="shared" si="32"/>
        <v>Get info/marketing on retail and leisure5</v>
      </c>
      <c r="F788" s="86" t="s">
        <v>1500</v>
      </c>
      <c r="G788" s="242">
        <v>0.20283548387096773</v>
      </c>
      <c r="H788" s="247">
        <v>99.755594804745286</v>
      </c>
    </row>
    <row r="789" spans="1:8">
      <c r="A789" s="86" t="str">
        <v>retles_mark_txt</v>
      </c>
      <c r="B789" s="239">
        <v>788</v>
      </c>
      <c r="C789" s="86" t="s">
        <v>1642</v>
      </c>
      <c r="D789" s="241">
        <f>COUNTIF($C$1:$C789,C789)</f>
        <v>6</v>
      </c>
      <c r="E789" s="241" t="str">
        <f t="shared" si="32"/>
        <v>Get info/marketing on retail and leisure6</v>
      </c>
      <c r="F789" s="86" t="s">
        <v>1502</v>
      </c>
      <c r="G789" s="242">
        <v>0.12291290322580646</v>
      </c>
      <c r="H789" s="247">
        <v>100.08962685290076</v>
      </c>
    </row>
    <row r="790" spans="1:8">
      <c r="A790" s="86" t="str">
        <v>retles_mark_web</v>
      </c>
      <c r="B790" s="239">
        <v>789</v>
      </c>
      <c r="C790" s="86" t="s">
        <v>1642</v>
      </c>
      <c r="D790" s="241">
        <f>COUNTIF($C$1:$C790,C790)</f>
        <v>7</v>
      </c>
      <c r="E790" s="241" t="str">
        <f t="shared" si="32"/>
        <v>Get info/marketing on retail and leisure7</v>
      </c>
      <c r="F790" s="86" t="s">
        <v>1504</v>
      </c>
      <c r="G790" s="242">
        <v>0.37621290322580642</v>
      </c>
      <c r="H790" s="247">
        <v>99.963976410450712</v>
      </c>
    </row>
    <row r="791" spans="1:8">
      <c r="A791" s="86" t="str">
        <v>retles_res_app</v>
      </c>
      <c r="B791" s="239">
        <v>790</v>
      </c>
      <c r="C791" s="86" t="s">
        <v>1650</v>
      </c>
      <c r="D791" s="241">
        <f>COUNTIF($C$1:$C791,C791)</f>
        <v>1</v>
      </c>
      <c r="E791" s="241" t="str">
        <f t="shared" si="32"/>
        <v>Research retail and leisure1</v>
      </c>
      <c r="F791" s="86" t="s">
        <v>1493</v>
      </c>
      <c r="G791" s="242">
        <v>0.23427741935483873</v>
      </c>
      <c r="H791" s="247">
        <v>100.3514452664548</v>
      </c>
    </row>
    <row r="792" spans="1:8">
      <c r="A792" s="86" t="str">
        <v>retles_res_call</v>
      </c>
      <c r="B792" s="239">
        <v>791</v>
      </c>
      <c r="C792" s="86" t="s">
        <v>1650</v>
      </c>
      <c r="D792" s="241">
        <f>COUNTIF($C$1:$C792,C792)</f>
        <v>2</v>
      </c>
      <c r="E792" s="241" t="str">
        <f t="shared" si="32"/>
        <v>Research retail and leisure2</v>
      </c>
      <c r="F792" s="86" t="s">
        <v>1495</v>
      </c>
      <c r="G792" s="242">
        <v>0.22899354838709676</v>
      </c>
      <c r="H792" s="247">
        <v>101.47720761338212</v>
      </c>
    </row>
    <row r="793" spans="1:8">
      <c r="A793" s="86" t="str">
        <v>retles_res_eml</v>
      </c>
      <c r="B793" s="239">
        <v>792</v>
      </c>
      <c r="C793" s="86" t="s">
        <v>1650</v>
      </c>
      <c r="D793" s="241">
        <f>COUNTIF($C$1:$C793,C793)</f>
        <v>3</v>
      </c>
      <c r="E793" s="241" t="str">
        <f t="shared" si="32"/>
        <v>Research retail and leisure3</v>
      </c>
      <c r="F793" s="86" t="s">
        <v>1050</v>
      </c>
      <c r="G793" s="242">
        <v>0.25840000000000002</v>
      </c>
      <c r="H793" s="247">
        <v>100.98854090937223</v>
      </c>
    </row>
    <row r="794" spans="1:8">
      <c r="A794" s="86" t="str">
        <v>retles_res_f2f</v>
      </c>
      <c r="B794" s="239">
        <v>793</v>
      </c>
      <c r="C794" s="86" t="s">
        <v>1650</v>
      </c>
      <c r="D794" s="241">
        <f>COUNTIF($C$1:$C794,C794)</f>
        <v>4</v>
      </c>
      <c r="E794" s="241" t="str">
        <f t="shared" si="32"/>
        <v>Research retail and leisure4</v>
      </c>
      <c r="F794" s="86" t="s">
        <v>1498</v>
      </c>
      <c r="G794" s="242">
        <v>0.37973548387096778</v>
      </c>
      <c r="H794" s="247">
        <v>99.389300165631454</v>
      </c>
    </row>
    <row r="795" spans="1:8">
      <c r="A795" s="86" t="str">
        <v>retles_res_mail</v>
      </c>
      <c r="B795" s="239">
        <v>794</v>
      </c>
      <c r="C795" s="86" t="s">
        <v>1650</v>
      </c>
      <c r="D795" s="241">
        <f>COUNTIF($C$1:$C795,C795)</f>
        <v>5</v>
      </c>
      <c r="E795" s="241" t="str">
        <f t="shared" si="32"/>
        <v>Research retail and leisure5</v>
      </c>
      <c r="F795" s="86" t="s">
        <v>1500</v>
      </c>
      <c r="G795" s="242">
        <v>9.9816129032258075E-2</v>
      </c>
      <c r="H795" s="247">
        <v>98.75366068575579</v>
      </c>
    </row>
    <row r="796" spans="1:8">
      <c r="A796" s="86" t="str">
        <v>retles_res_txt</v>
      </c>
      <c r="B796" s="240">
        <v>795</v>
      </c>
      <c r="C796" s="86" t="s">
        <v>1650</v>
      </c>
      <c r="D796" s="241">
        <f>COUNTIF($C$1:$C796,C796)</f>
        <v>6</v>
      </c>
      <c r="E796" s="241" t="str">
        <f t="shared" si="32"/>
        <v>Research retail and leisure6</v>
      </c>
      <c r="F796" s="86" t="s">
        <v>1502</v>
      </c>
      <c r="G796" s="244">
        <v>8.7058064516129033E-2</v>
      </c>
      <c r="H796" s="248">
        <v>103.04454477494593</v>
      </c>
    </row>
    <row r="797" spans="1:8">
      <c r="A797" s="86" t="str">
        <v>retles_res_web</v>
      </c>
      <c r="B797" s="1">
        <v>796</v>
      </c>
      <c r="C797" s="86" t="s">
        <v>1650</v>
      </c>
      <c r="D797" s="241">
        <f>COUNTIF($C$1:$C797,C797)</f>
        <v>7</v>
      </c>
      <c r="E797" s="241" t="str">
        <f t="shared" si="32"/>
        <v>Research retail and leisure7</v>
      </c>
      <c r="F797" s="86" t="s">
        <v>1504</v>
      </c>
      <c r="G797" s="68">
        <v>0.50641612903225808</v>
      </c>
      <c r="H797" s="70">
        <v>98.775703555203876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1837F-018C-4C03-8A80-1489E0DD869C}">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Newton &amp; Hoole Ward</v>
      </c>
      <c r="C7" s="1" t="str">
        <f>BASE_PROFILE_DESC</f>
        <v>Associated Base - Cheshire West and Chester</v>
      </c>
      <c r="E7" s="1" t="str">
        <f>"Profile Title: "&amp;B7</f>
        <v>Profile Title: Ward: Newton &amp; Hoole Ward</v>
      </c>
      <c r="F7" s="1" t="str">
        <f>"Base Title: "&amp;C7</f>
        <v>Base Title: Associated Base - Cheshire West and Chester</v>
      </c>
    </row>
    <row r="8" spans="1:6">
      <c r="A8" s="1">
        <v>1</v>
      </c>
      <c r="B8" s="1">
        <v>7</v>
      </c>
      <c r="C8" s="1">
        <v>3787</v>
      </c>
      <c r="D8" s="1">
        <v>1</v>
      </c>
    </row>
    <row r="9" spans="1:6">
      <c r="A9" s="1">
        <v>2</v>
      </c>
      <c r="B9" s="1">
        <v>16</v>
      </c>
      <c r="C9" s="1">
        <v>11136</v>
      </c>
      <c r="D9" s="1">
        <v>2</v>
      </c>
    </row>
    <row r="10" spans="1:6">
      <c r="A10" s="1">
        <v>3</v>
      </c>
      <c r="B10" s="1">
        <v>15</v>
      </c>
      <c r="C10" s="1">
        <v>17099</v>
      </c>
      <c r="D10" s="1">
        <v>3</v>
      </c>
    </row>
    <row r="11" spans="1:6">
      <c r="A11" s="1">
        <v>4</v>
      </c>
      <c r="B11" s="1">
        <v>12</v>
      </c>
      <c r="C11" s="1">
        <v>14210</v>
      </c>
      <c r="D11" s="1">
        <v>4</v>
      </c>
    </row>
    <row r="12" spans="1:6">
      <c r="A12" s="1">
        <v>5</v>
      </c>
      <c r="B12" s="1">
        <v>1</v>
      </c>
      <c r="C12" s="1">
        <v>12098</v>
      </c>
      <c r="D12" s="1">
        <v>5</v>
      </c>
    </row>
    <row r="13" spans="1:6">
      <c r="A13" s="1">
        <v>6</v>
      </c>
      <c r="B13" s="1">
        <v>0</v>
      </c>
      <c r="C13" s="1">
        <v>3360</v>
      </c>
      <c r="D13" s="1">
        <v>6</v>
      </c>
    </row>
    <row r="14" spans="1:6">
      <c r="A14" s="1">
        <v>7</v>
      </c>
      <c r="B14" s="1">
        <v>2</v>
      </c>
      <c r="C14" s="1">
        <v>7077</v>
      </c>
      <c r="D14" s="1">
        <v>7</v>
      </c>
    </row>
    <row r="15" spans="1:6">
      <c r="A15" s="1">
        <v>8</v>
      </c>
      <c r="B15" s="1">
        <v>0</v>
      </c>
      <c r="C15" s="1">
        <v>0</v>
      </c>
      <c r="D15" s="1">
        <v>8</v>
      </c>
    </row>
    <row r="16" spans="1:6">
      <c r="A16" s="1">
        <v>9</v>
      </c>
      <c r="B16" s="1">
        <v>27</v>
      </c>
      <c r="C16" s="1">
        <v>16337</v>
      </c>
      <c r="D16" s="1">
        <v>9</v>
      </c>
    </row>
    <row r="17" spans="1:4">
      <c r="A17" s="1">
        <v>10</v>
      </c>
      <c r="B17" s="1">
        <v>5</v>
      </c>
      <c r="C17" s="1">
        <v>12048</v>
      </c>
      <c r="D17" s="1">
        <v>10</v>
      </c>
    </row>
    <row r="18" spans="1:4">
      <c r="A18" s="1">
        <v>11</v>
      </c>
      <c r="B18" s="1">
        <v>8</v>
      </c>
      <c r="C18" s="1">
        <v>6926</v>
      </c>
      <c r="D18" s="1">
        <v>11</v>
      </c>
    </row>
    <row r="19" spans="1:4">
      <c r="A19" s="1">
        <v>12</v>
      </c>
      <c r="B19" s="1">
        <v>6</v>
      </c>
      <c r="C19" s="1">
        <v>6282</v>
      </c>
      <c r="D19" s="1">
        <v>12</v>
      </c>
    </row>
    <row r="20" spans="1:4">
      <c r="A20" s="1">
        <v>13</v>
      </c>
      <c r="B20" s="1">
        <v>22</v>
      </c>
      <c r="C20" s="1">
        <v>7412</v>
      </c>
      <c r="D20" s="1">
        <v>13</v>
      </c>
    </row>
    <row r="21" spans="1:4">
      <c r="A21" s="1">
        <v>14</v>
      </c>
      <c r="B21" s="1">
        <v>8</v>
      </c>
      <c r="C21" s="1">
        <v>13105</v>
      </c>
      <c r="D21" s="1">
        <v>14</v>
      </c>
    </row>
    <row r="22" spans="1:4">
      <c r="A22" s="1">
        <v>15</v>
      </c>
      <c r="B22" s="1">
        <v>19</v>
      </c>
      <c r="C22" s="1">
        <v>15117</v>
      </c>
      <c r="D22" s="1">
        <v>15</v>
      </c>
    </row>
    <row r="23" spans="1:4">
      <c r="A23" s="1">
        <v>16</v>
      </c>
      <c r="B23" s="1">
        <v>12</v>
      </c>
      <c r="C23" s="1">
        <v>22417</v>
      </c>
      <c r="D23" s="1">
        <v>16</v>
      </c>
    </row>
    <row r="24" spans="1:4">
      <c r="A24" s="1">
        <v>17</v>
      </c>
      <c r="B24" s="1">
        <v>9</v>
      </c>
      <c r="C24" s="1">
        <v>26453</v>
      </c>
      <c r="D24" s="1">
        <v>17</v>
      </c>
    </row>
    <row r="25" spans="1:4">
      <c r="A25" s="1">
        <v>18</v>
      </c>
      <c r="B25" s="1">
        <v>0</v>
      </c>
      <c r="C25" s="1">
        <v>106</v>
      </c>
      <c r="D25" s="1">
        <v>18</v>
      </c>
    </row>
    <row r="26" spans="1:4">
      <c r="A26" s="1">
        <v>19</v>
      </c>
      <c r="B26" s="1">
        <v>9</v>
      </c>
      <c r="C26" s="1">
        <v>48853</v>
      </c>
      <c r="D26" s="1">
        <v>19</v>
      </c>
    </row>
    <row r="27" spans="1:4">
      <c r="A27" s="1">
        <v>20</v>
      </c>
      <c r="B27" s="1">
        <v>44</v>
      </c>
      <c r="C27" s="1">
        <v>25084</v>
      </c>
      <c r="D27" s="1">
        <v>20</v>
      </c>
    </row>
    <row r="28" spans="1:4">
      <c r="A28" s="1">
        <v>21</v>
      </c>
      <c r="B28" s="1">
        <v>6</v>
      </c>
      <c r="C28" s="1">
        <v>5253</v>
      </c>
      <c r="D28" s="1">
        <v>21</v>
      </c>
    </row>
    <row r="29" spans="1:4">
      <c r="A29" s="1">
        <v>22</v>
      </c>
      <c r="B29" s="1">
        <v>7</v>
      </c>
      <c r="C29" s="1">
        <v>1307</v>
      </c>
      <c r="D29" s="1">
        <v>22</v>
      </c>
    </row>
    <row r="30" spans="1:4">
      <c r="A30" s="1">
        <v>23</v>
      </c>
      <c r="B30" s="1">
        <v>34</v>
      </c>
      <c r="C30" s="1">
        <v>15264</v>
      </c>
      <c r="D30" s="1">
        <v>23</v>
      </c>
    </row>
    <row r="31" spans="1:4">
      <c r="A31" s="1">
        <v>24</v>
      </c>
      <c r="B31" s="1">
        <v>2</v>
      </c>
      <c r="C31" s="1">
        <v>30382</v>
      </c>
      <c r="D31" s="1">
        <v>24</v>
      </c>
    </row>
    <row r="32" spans="1:4">
      <c r="A32" s="1">
        <v>25</v>
      </c>
      <c r="B32" s="1">
        <v>39</v>
      </c>
      <c r="C32" s="1">
        <v>23245</v>
      </c>
      <c r="D32" s="1">
        <v>25</v>
      </c>
    </row>
    <row r="33" spans="1:4">
      <c r="A33" s="1">
        <v>26</v>
      </c>
      <c r="B33" s="1">
        <v>0</v>
      </c>
      <c r="C33" s="1">
        <v>237</v>
      </c>
      <c r="D33" s="1">
        <v>26</v>
      </c>
    </row>
    <row r="34" spans="1:4">
      <c r="A34" s="1">
        <v>27</v>
      </c>
      <c r="B34" s="1">
        <v>2</v>
      </c>
      <c r="C34" s="1">
        <v>3786</v>
      </c>
      <c r="D34" s="1">
        <v>27</v>
      </c>
    </row>
    <row r="35" spans="1:4">
      <c r="A35" s="1">
        <v>28</v>
      </c>
      <c r="B35" s="1">
        <v>0</v>
      </c>
      <c r="C35" s="1">
        <v>0</v>
      </c>
      <c r="D35" s="1">
        <v>28</v>
      </c>
    </row>
    <row r="37" spans="1:4">
      <c r="B37" s="1">
        <f>SUM(B8:B35)</f>
        <v>312</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837B7A43-D37C-4B8A-82EB-1B68A2A3F671}"/>
</file>

<file path=customXml/itemProps2.xml><?xml version="1.0" encoding="utf-8"?>
<ds:datastoreItem xmlns:ds="http://schemas.openxmlformats.org/officeDocument/2006/customXml" ds:itemID="{3D908576-7C98-46CB-9B64-EB94B01CB5FD}"/>
</file>

<file path=customXml/itemProps3.xml><?xml version="1.0" encoding="utf-8"?>
<ds:datastoreItem xmlns:ds="http://schemas.openxmlformats.org/officeDocument/2006/customXml" ds:itemID="{2D03FF9D-416B-4B26-BA36-7ED942A6FA8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Newton and Hoole Wellbeing Ward Profile</dc:title>
  <dc:creator>HUXLEY, Lee</dc:creator>
  <cp:lastModifiedBy>HUXLEY, Lee</cp:lastModifiedBy>
  <dcterms:created xsi:type="dcterms:W3CDTF">2022-07-27T08:27:10Z</dcterms:created>
  <dcterms:modified xsi:type="dcterms:W3CDTF">2022-07-27T08:27:30Z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