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76F4B9FA-07B1-4E26-AE6C-D5C1772D0572}" xr6:coauthVersionLast="47" xr6:coauthVersionMax="47" xr10:uidLastSave="{4FF4BAF2-A459-4405-AD9D-5FCC6ED2FBFD}"/>
  <bookViews>
    <workbookView xWindow="760" yWindow="760" windowWidth="14400" windowHeight="7360" xr2:uid="{676BE156-5D31-4A47-836D-3753067F59A3}"/>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E653" i="14"/>
  <c r="D653" i="14"/>
  <c r="D652" i="14"/>
  <c r="E652" i="14" s="1"/>
  <c r="E651" i="14"/>
  <c r="D651" i="14"/>
  <c r="D650" i="14"/>
  <c r="E650" i="14" s="1"/>
  <c r="D649" i="14"/>
  <c r="E649" i="14" s="1"/>
  <c r="D648" i="14"/>
  <c r="E648" i="14" s="1"/>
  <c r="D647" i="14"/>
  <c r="E647" i="14" s="1"/>
  <c r="D646" i="14"/>
  <c r="E646" i="14" s="1"/>
  <c r="E645" i="14"/>
  <c r="D645" i="14"/>
  <c r="D644" i="14"/>
  <c r="E644" i="14" s="1"/>
  <c r="D643" i="14"/>
  <c r="E643" i="14" s="1"/>
  <c r="D642" i="14"/>
  <c r="E642" i="14" s="1"/>
  <c r="E641" i="14"/>
  <c r="D641" i="14"/>
  <c r="D640" i="14"/>
  <c r="E640" i="14" s="1"/>
  <c r="D639" i="14"/>
  <c r="E639" i="14" s="1"/>
  <c r="D638" i="14"/>
  <c r="E638" i="14" s="1"/>
  <c r="E637" i="14"/>
  <c r="D637" i="14"/>
  <c r="D636" i="14"/>
  <c r="E636" i="14" s="1"/>
  <c r="E635" i="14"/>
  <c r="D635" i="14"/>
  <c r="D634" i="14"/>
  <c r="E634" i="14" s="1"/>
  <c r="D633" i="14"/>
  <c r="E633" i="14" s="1"/>
  <c r="D632" i="14"/>
  <c r="E632" i="14" s="1"/>
  <c r="D631" i="14"/>
  <c r="E631" i="14" s="1"/>
  <c r="D630" i="14"/>
  <c r="E630" i="14" s="1"/>
  <c r="E629" i="14"/>
  <c r="D629" i="14"/>
  <c r="D628" i="14"/>
  <c r="E628" i="14" s="1"/>
  <c r="D627" i="14"/>
  <c r="E627" i="14" s="1"/>
  <c r="D626" i="14"/>
  <c r="E626" i="14" s="1"/>
  <c r="E625" i="14"/>
  <c r="D625" i="14"/>
  <c r="D624" i="14"/>
  <c r="E624" i="14" s="1"/>
  <c r="D623" i="14"/>
  <c r="E623" i="14" s="1"/>
  <c r="D622" i="14"/>
  <c r="E622" i="14" s="1"/>
  <c r="E621" i="14"/>
  <c r="D621" i="14"/>
  <c r="D620" i="14"/>
  <c r="E620" i="14" s="1"/>
  <c r="D619" i="14"/>
  <c r="E619" i="14" s="1"/>
  <c r="D618" i="14"/>
  <c r="E618" i="14" s="1"/>
  <c r="E617" i="14"/>
  <c r="D617" i="14"/>
  <c r="D616" i="14"/>
  <c r="E616" i="14" s="1"/>
  <c r="D615" i="14"/>
  <c r="E615" i="14" s="1"/>
  <c r="D614" i="14"/>
  <c r="E614" i="14" s="1"/>
  <c r="E613" i="14"/>
  <c r="D613" i="14"/>
  <c r="D612" i="14"/>
  <c r="E612" i="14" s="1"/>
  <c r="D611" i="14"/>
  <c r="E611" i="14" s="1"/>
  <c r="D610" i="14"/>
  <c r="E610" i="14" s="1"/>
  <c r="E609" i="14"/>
  <c r="D609" i="14"/>
  <c r="D608" i="14"/>
  <c r="E608" i="14" s="1"/>
  <c r="D607" i="14"/>
  <c r="E607" i="14" s="1"/>
  <c r="D606" i="14"/>
  <c r="E606" i="14" s="1"/>
  <c r="E605" i="14"/>
  <c r="D605" i="14"/>
  <c r="D604" i="14"/>
  <c r="E604" i="14" s="1"/>
  <c r="D603" i="14"/>
  <c r="E603" i="14" s="1"/>
  <c r="D602" i="14"/>
  <c r="E602" i="14" s="1"/>
  <c r="E601" i="14"/>
  <c r="D601" i="14"/>
  <c r="D600" i="14"/>
  <c r="E600" i="14" s="1"/>
  <c r="D599" i="14"/>
  <c r="E599" i="14" s="1"/>
  <c r="D598" i="14"/>
  <c r="E598" i="14" s="1"/>
  <c r="E597" i="14"/>
  <c r="D597" i="14"/>
  <c r="D596" i="14"/>
  <c r="E596" i="14" s="1"/>
  <c r="D595" i="14"/>
  <c r="E595" i="14" s="1"/>
  <c r="D594" i="14"/>
  <c r="E594" i="14" s="1"/>
  <c r="E593" i="14"/>
  <c r="D593" i="14"/>
  <c r="D592" i="14"/>
  <c r="E592" i="14" s="1"/>
  <c r="D591" i="14"/>
  <c r="E591" i="14" s="1"/>
  <c r="D590" i="14"/>
  <c r="E590" i="14" s="1"/>
  <c r="E589" i="14"/>
  <c r="D589" i="14"/>
  <c r="D588" i="14"/>
  <c r="E588" i="14" s="1"/>
  <c r="D587" i="14"/>
  <c r="E587" i="14" s="1"/>
  <c r="D586" i="14"/>
  <c r="E586" i="14" s="1"/>
  <c r="E585" i="14"/>
  <c r="D585" i="14"/>
  <c r="D584" i="14"/>
  <c r="E584" i="14" s="1"/>
  <c r="D583" i="14"/>
  <c r="E583" i="14" s="1"/>
  <c r="D582" i="14"/>
  <c r="E582" i="14" s="1"/>
  <c r="D581" i="14"/>
  <c r="E581" i="14" s="1"/>
  <c r="D580" i="14"/>
  <c r="E580" i="14" s="1"/>
  <c r="D579" i="14"/>
  <c r="E579" i="14" s="1"/>
  <c r="D578" i="14"/>
  <c r="E578" i="14" s="1"/>
  <c r="E577" i="14"/>
  <c r="D577" i="14"/>
  <c r="D576" i="14"/>
  <c r="E576" i="14" s="1"/>
  <c r="D575" i="14"/>
  <c r="E575" i="14" s="1"/>
  <c r="D574" i="14"/>
  <c r="E574" i="14" s="1"/>
  <c r="E573" i="14"/>
  <c r="D573" i="14"/>
  <c r="D572" i="14"/>
  <c r="E572" i="14" s="1"/>
  <c r="D571" i="14"/>
  <c r="E571" i="14" s="1"/>
  <c r="D570" i="14"/>
  <c r="E570" i="14" s="1"/>
  <c r="E569" i="14"/>
  <c r="D569" i="14"/>
  <c r="D568" i="14"/>
  <c r="E568" i="14" s="1"/>
  <c r="D567" i="14"/>
  <c r="E567" i="14" s="1"/>
  <c r="D566" i="14"/>
  <c r="E566" i="14" s="1"/>
  <c r="E565" i="14"/>
  <c r="D565" i="14"/>
  <c r="D564" i="14"/>
  <c r="E564" i="14" s="1"/>
  <c r="D563" i="14"/>
  <c r="E563" i="14" s="1"/>
  <c r="D562" i="14"/>
  <c r="E562" i="14" s="1"/>
  <c r="E561" i="14"/>
  <c r="D561" i="14"/>
  <c r="D560" i="14"/>
  <c r="E560" i="14" s="1"/>
  <c r="D559" i="14"/>
  <c r="E559" i="14" s="1"/>
  <c r="D558" i="14"/>
  <c r="E558" i="14" s="1"/>
  <c r="E557" i="14"/>
  <c r="D557" i="14"/>
  <c r="D556" i="14"/>
  <c r="E556" i="14" s="1"/>
  <c r="D555" i="14"/>
  <c r="E555" i="14" s="1"/>
  <c r="D554" i="14"/>
  <c r="E554" i="14" s="1"/>
  <c r="E553" i="14"/>
  <c r="D553" i="14"/>
  <c r="D552" i="14"/>
  <c r="E552" i="14" s="1"/>
  <c r="D551" i="14"/>
  <c r="E551" i="14" s="1"/>
  <c r="D550" i="14"/>
  <c r="E550" i="14" s="1"/>
  <c r="E549" i="14"/>
  <c r="D549" i="14"/>
  <c r="D548" i="14"/>
  <c r="E548" i="14" s="1"/>
  <c r="D547" i="14"/>
  <c r="E547" i="14" s="1"/>
  <c r="D546" i="14"/>
  <c r="E546" i="14" s="1"/>
  <c r="E545" i="14"/>
  <c r="D545" i="14"/>
  <c r="D544" i="14"/>
  <c r="E544" i="14" s="1"/>
  <c r="D543" i="14"/>
  <c r="E543" i="14" s="1"/>
  <c r="D542" i="14"/>
  <c r="E542" i="14" s="1"/>
  <c r="E541" i="14"/>
  <c r="D541" i="14"/>
  <c r="D540" i="14"/>
  <c r="E540" i="14" s="1"/>
  <c r="D539" i="14"/>
  <c r="E539" i="14" s="1"/>
  <c r="D538" i="14"/>
  <c r="E538" i="14" s="1"/>
  <c r="E537" i="14"/>
  <c r="D537" i="14"/>
  <c r="D536" i="14"/>
  <c r="E536" i="14" s="1"/>
  <c r="D535" i="14"/>
  <c r="E535" i="14" s="1"/>
  <c r="D534" i="14"/>
  <c r="E534" i="14" s="1"/>
  <c r="E533" i="14"/>
  <c r="D533" i="14"/>
  <c r="D532" i="14"/>
  <c r="E532" i="14" s="1"/>
  <c r="D531" i="14"/>
  <c r="E531" i="14" s="1"/>
  <c r="D530" i="14"/>
  <c r="E530" i="14" s="1"/>
  <c r="E529" i="14"/>
  <c r="D529" i="14"/>
  <c r="D528" i="14"/>
  <c r="E528" i="14" s="1"/>
  <c r="D527" i="14"/>
  <c r="E527" i="14" s="1"/>
  <c r="D526" i="14"/>
  <c r="E526" i="14" s="1"/>
  <c r="E525" i="14"/>
  <c r="D525" i="14"/>
  <c r="D524" i="14"/>
  <c r="E524" i="14" s="1"/>
  <c r="D523" i="14"/>
  <c r="E523" i="14" s="1"/>
  <c r="D522" i="14"/>
  <c r="E522" i="14" s="1"/>
  <c r="E521" i="14"/>
  <c r="D521" i="14"/>
  <c r="D520" i="14"/>
  <c r="E520" i="14" s="1"/>
  <c r="D519" i="14"/>
  <c r="E519" i="14" s="1"/>
  <c r="D518" i="14"/>
  <c r="E518" i="14" s="1"/>
  <c r="E517" i="14"/>
  <c r="D517" i="14"/>
  <c r="D516" i="14"/>
  <c r="E516" i="14" s="1"/>
  <c r="D515" i="14"/>
  <c r="E515" i="14" s="1"/>
  <c r="D514" i="14"/>
  <c r="E514" i="14" s="1"/>
  <c r="E513" i="14"/>
  <c r="D513" i="14"/>
  <c r="D512" i="14"/>
  <c r="E512" i="14" s="1"/>
  <c r="D511" i="14"/>
  <c r="E511" i="14" s="1"/>
  <c r="D510" i="14"/>
  <c r="E510" i="14" s="1"/>
  <c r="E509" i="14"/>
  <c r="D509" i="14"/>
  <c r="D508" i="14"/>
  <c r="E508" i="14" s="1"/>
  <c r="D507" i="14"/>
  <c r="E507" i="14" s="1"/>
  <c r="D506" i="14"/>
  <c r="E506" i="14" s="1"/>
  <c r="E505" i="14"/>
  <c r="D505" i="14"/>
  <c r="D504" i="14"/>
  <c r="E504" i="14" s="1"/>
  <c r="D503" i="14"/>
  <c r="E503" i="14" s="1"/>
  <c r="D502" i="14"/>
  <c r="E502" i="14" s="1"/>
  <c r="E501" i="14"/>
  <c r="D501" i="14"/>
  <c r="D500" i="14"/>
  <c r="E500" i="14" s="1"/>
  <c r="D499" i="14"/>
  <c r="E499" i="14" s="1"/>
  <c r="D498" i="14"/>
  <c r="E498" i="14" s="1"/>
  <c r="E497" i="14"/>
  <c r="D497" i="14"/>
  <c r="D496" i="14"/>
  <c r="E496" i="14" s="1"/>
  <c r="D495" i="14"/>
  <c r="E495" i="14" s="1"/>
  <c r="D494" i="14"/>
  <c r="E494" i="14" s="1"/>
  <c r="E493" i="14"/>
  <c r="D493" i="14"/>
  <c r="D492" i="14"/>
  <c r="E492" i="14" s="1"/>
  <c r="D491" i="14"/>
  <c r="E491" i="14" s="1"/>
  <c r="D490" i="14"/>
  <c r="E490" i="14" s="1"/>
  <c r="E489" i="14"/>
  <c r="D489" i="14"/>
  <c r="D488" i="14"/>
  <c r="E488" i="14" s="1"/>
  <c r="D487" i="14"/>
  <c r="E487" i="14" s="1"/>
  <c r="D486" i="14"/>
  <c r="E486" i="14" s="1"/>
  <c r="D485" i="14"/>
  <c r="E485" i="14" s="1"/>
  <c r="D484" i="14"/>
  <c r="E484" i="14" s="1"/>
  <c r="D483" i="14"/>
  <c r="E483" i="14" s="1"/>
  <c r="D482" i="14"/>
  <c r="E482" i="14" s="1"/>
  <c r="E481" i="14"/>
  <c r="D481" i="14"/>
  <c r="D480" i="14"/>
  <c r="E480" i="14" s="1"/>
  <c r="D479" i="14"/>
  <c r="E479" i="14" s="1"/>
  <c r="D478" i="14"/>
  <c r="E478" i="14" s="1"/>
  <c r="E477" i="14"/>
  <c r="D477" i="14"/>
  <c r="D476" i="14"/>
  <c r="E476" i="14" s="1"/>
  <c r="D475" i="14"/>
  <c r="E475" i="14" s="1"/>
  <c r="D474" i="14"/>
  <c r="E474" i="14" s="1"/>
  <c r="E473" i="14"/>
  <c r="D473" i="14"/>
  <c r="D472" i="14"/>
  <c r="E472" i="14" s="1"/>
  <c r="E471" i="14"/>
  <c r="D471" i="14"/>
  <c r="D470" i="14"/>
  <c r="E470" i="14" s="1"/>
  <c r="E469" i="14"/>
  <c r="D469" i="14"/>
  <c r="D468" i="14"/>
  <c r="E468" i="14" s="1"/>
  <c r="D467" i="14"/>
  <c r="E467" i="14" s="1"/>
  <c r="D466" i="14"/>
  <c r="E466" i="14" s="1"/>
  <c r="E465" i="14"/>
  <c r="D465" i="14"/>
  <c r="D464" i="14"/>
  <c r="E464" i="14" s="1"/>
  <c r="E463" i="14"/>
  <c r="D463" i="14"/>
  <c r="D462" i="14"/>
  <c r="E462" i="14" s="1"/>
  <c r="D461" i="14"/>
  <c r="E461" i="14" s="1"/>
  <c r="D460" i="14"/>
  <c r="E460" i="14" s="1"/>
  <c r="D459" i="14"/>
  <c r="E459" i="14" s="1"/>
  <c r="D458" i="14"/>
  <c r="E458" i="14" s="1"/>
  <c r="E457" i="14"/>
  <c r="D457" i="14"/>
  <c r="D456" i="14"/>
  <c r="E456" i="14" s="1"/>
  <c r="E455" i="14"/>
  <c r="D455" i="14"/>
  <c r="D454" i="14"/>
  <c r="E454" i="14" s="1"/>
  <c r="D453" i="14"/>
  <c r="E453" i="14" s="1"/>
  <c r="D452" i="14"/>
  <c r="E452" i="14" s="1"/>
  <c r="D451" i="14"/>
  <c r="E451" i="14" s="1"/>
  <c r="D450" i="14"/>
  <c r="E450" i="14" s="1"/>
  <c r="D449" i="14"/>
  <c r="E449" i="14" s="1"/>
  <c r="D448" i="14"/>
  <c r="E448" i="14" s="1"/>
  <c r="E447" i="14"/>
  <c r="D447" i="14"/>
  <c r="D446" i="14"/>
  <c r="E446" i="14" s="1"/>
  <c r="D445" i="14"/>
  <c r="E445" i="14" s="1"/>
  <c r="D444" i="14"/>
  <c r="E444" i="14" s="1"/>
  <c r="D443" i="14"/>
  <c r="E443" i="14" s="1"/>
  <c r="D442" i="14"/>
  <c r="E442" i="14" s="1"/>
  <c r="E441" i="14"/>
  <c r="D441" i="14"/>
  <c r="D440" i="14"/>
  <c r="E440" i="14" s="1"/>
  <c r="E439" i="14"/>
  <c r="D439" i="14"/>
  <c r="D438" i="14"/>
  <c r="E438" i="14" s="1"/>
  <c r="D437" i="14"/>
  <c r="E437" i="14" s="1"/>
  <c r="D436" i="14"/>
  <c r="E436" i="14" s="1"/>
  <c r="D435" i="14"/>
  <c r="E435" i="14" s="1"/>
  <c r="D434" i="14"/>
  <c r="E434" i="14" s="1"/>
  <c r="E433" i="14"/>
  <c r="D433" i="14"/>
  <c r="D432" i="14"/>
  <c r="E432" i="14" s="1"/>
  <c r="E431" i="14"/>
  <c r="D431" i="14"/>
  <c r="D430" i="14"/>
  <c r="E430" i="14" s="1"/>
  <c r="D429" i="14"/>
  <c r="E429" i="14" s="1"/>
  <c r="D428" i="14"/>
  <c r="E428" i="14" s="1"/>
  <c r="D427" i="14"/>
  <c r="E427" i="14" s="1"/>
  <c r="D426" i="14"/>
  <c r="E426" i="14" s="1"/>
  <c r="E425" i="14"/>
  <c r="D425" i="14"/>
  <c r="D424" i="14"/>
  <c r="E424" i="14" s="1"/>
  <c r="E423" i="14"/>
  <c r="D423" i="14"/>
  <c r="D422" i="14"/>
  <c r="E422" i="14" s="1"/>
  <c r="D421" i="14"/>
  <c r="E421" i="14" s="1"/>
  <c r="D420" i="14"/>
  <c r="E420" i="14" s="1"/>
  <c r="D419" i="14"/>
  <c r="E419" i="14" s="1"/>
  <c r="D418" i="14"/>
  <c r="E418" i="14" s="1"/>
  <c r="E417" i="14"/>
  <c r="D417" i="14"/>
  <c r="D416" i="14"/>
  <c r="E416" i="14" s="1"/>
  <c r="E415" i="14"/>
  <c r="D415" i="14"/>
  <c r="D414" i="14"/>
  <c r="E414" i="14" s="1"/>
  <c r="D413" i="14"/>
  <c r="E413" i="14" s="1"/>
  <c r="D412" i="14"/>
  <c r="E412" i="14" s="1"/>
  <c r="D411" i="14"/>
  <c r="E411" i="14" s="1"/>
  <c r="D410" i="14"/>
  <c r="E410" i="14" s="1"/>
  <c r="E409" i="14"/>
  <c r="D409" i="14"/>
  <c r="D408" i="14"/>
  <c r="E408" i="14" s="1"/>
  <c r="E407" i="14"/>
  <c r="D407" i="14"/>
  <c r="D406" i="14"/>
  <c r="E406" i="14" s="1"/>
  <c r="D405" i="14"/>
  <c r="E405" i="14" s="1"/>
  <c r="D404" i="14"/>
  <c r="E404" i="14" s="1"/>
  <c r="D403" i="14"/>
  <c r="E403" i="14" s="1"/>
  <c r="D402" i="14"/>
  <c r="E402" i="14" s="1"/>
  <c r="E401" i="14"/>
  <c r="D401" i="14"/>
  <c r="D400" i="14"/>
  <c r="E400" i="14" s="1"/>
  <c r="E399" i="14"/>
  <c r="D399" i="14"/>
  <c r="D398" i="14"/>
  <c r="E398" i="14" s="1"/>
  <c r="D397" i="14"/>
  <c r="E397" i="14" s="1"/>
  <c r="D396" i="14"/>
  <c r="E396" i="14" s="1"/>
  <c r="D395" i="14"/>
  <c r="E395" i="14" s="1"/>
  <c r="D394" i="14"/>
  <c r="E394" i="14" s="1"/>
  <c r="E393" i="14"/>
  <c r="D393" i="14"/>
  <c r="D392" i="14"/>
  <c r="E392" i="14" s="1"/>
  <c r="E391" i="14"/>
  <c r="D391" i="14"/>
  <c r="D390" i="14"/>
  <c r="E390" i="14" s="1"/>
  <c r="D389" i="14"/>
  <c r="E389" i="14" s="1"/>
  <c r="D388" i="14"/>
  <c r="E388" i="14" s="1"/>
  <c r="D387" i="14"/>
  <c r="E387" i="14" s="1"/>
  <c r="D386" i="14"/>
  <c r="E386" i="14" s="1"/>
  <c r="E385" i="14"/>
  <c r="D385" i="14"/>
  <c r="D384" i="14"/>
  <c r="E384" i="14" s="1"/>
  <c r="E383" i="14"/>
  <c r="D383" i="14"/>
  <c r="D382" i="14"/>
  <c r="E382" i="14" s="1"/>
  <c r="D381" i="14"/>
  <c r="E381" i="14" s="1"/>
  <c r="D380" i="14"/>
  <c r="E380" i="14" s="1"/>
  <c r="D379" i="14"/>
  <c r="E379" i="14" s="1"/>
  <c r="D378" i="14"/>
  <c r="E378" i="14" s="1"/>
  <c r="E377" i="14"/>
  <c r="D377" i="14"/>
  <c r="D376" i="14"/>
  <c r="E376" i="14" s="1"/>
  <c r="E375" i="14"/>
  <c r="D375" i="14"/>
  <c r="D374" i="14"/>
  <c r="E374" i="14" s="1"/>
  <c r="D373" i="14"/>
  <c r="E373" i="14" s="1"/>
  <c r="D372" i="14"/>
  <c r="E372" i="14" s="1"/>
  <c r="D371" i="14"/>
  <c r="E371" i="14" s="1"/>
  <c r="D370" i="14"/>
  <c r="E370" i="14" s="1"/>
  <c r="E369" i="14"/>
  <c r="D369" i="14"/>
  <c r="D368" i="14"/>
  <c r="E368" i="14" s="1"/>
  <c r="E367" i="14"/>
  <c r="D367" i="14"/>
  <c r="D366" i="14"/>
  <c r="E366" i="14" s="1"/>
  <c r="D365" i="14"/>
  <c r="E365" i="14" s="1"/>
  <c r="D364" i="14"/>
  <c r="E364" i="14" s="1"/>
  <c r="D363" i="14"/>
  <c r="E363" i="14" s="1"/>
  <c r="D362" i="14"/>
  <c r="E362" i="14" s="1"/>
  <c r="E361" i="14"/>
  <c r="D361" i="14"/>
  <c r="D360" i="14"/>
  <c r="E360" i="14" s="1"/>
  <c r="E359" i="14"/>
  <c r="D359" i="14"/>
  <c r="D358" i="14"/>
  <c r="E358" i="14" s="1"/>
  <c r="D357" i="14"/>
  <c r="E357" i="14" s="1"/>
  <c r="D356" i="14"/>
  <c r="E356" i="14" s="1"/>
  <c r="D355" i="14"/>
  <c r="E355" i="14" s="1"/>
  <c r="D354" i="14"/>
  <c r="E354" i="14" s="1"/>
  <c r="E353" i="14"/>
  <c r="D353" i="14"/>
  <c r="D352" i="14"/>
  <c r="E352" i="14" s="1"/>
  <c r="E351" i="14"/>
  <c r="D351" i="14"/>
  <c r="D350" i="14"/>
  <c r="E350" i="14" s="1"/>
  <c r="D349" i="14"/>
  <c r="E349" i="14" s="1"/>
  <c r="D348" i="14"/>
  <c r="E348" i="14" s="1"/>
  <c r="D347" i="14"/>
  <c r="E347" i="14" s="1"/>
  <c r="D346" i="14"/>
  <c r="E346" i="14" s="1"/>
  <c r="E345" i="14"/>
  <c r="D345" i="14"/>
  <c r="D344" i="14"/>
  <c r="E344" i="14" s="1"/>
  <c r="E343" i="14"/>
  <c r="D343" i="14"/>
  <c r="D342" i="14"/>
  <c r="E342" i="14" s="1"/>
  <c r="D341" i="14"/>
  <c r="E341" i="14" s="1"/>
  <c r="D340" i="14"/>
  <c r="E340" i="14" s="1"/>
  <c r="D339" i="14"/>
  <c r="E339" i="14" s="1"/>
  <c r="D338" i="14"/>
  <c r="E338" i="14" s="1"/>
  <c r="E337" i="14"/>
  <c r="D337" i="14"/>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E200" i="14"/>
  <c r="D200" i="14"/>
  <c r="D199" i="14"/>
  <c r="E199" i="14" s="1"/>
  <c r="D198" i="14"/>
  <c r="E198" i="14" s="1"/>
  <c r="D197" i="14"/>
  <c r="E197" i="14" s="1"/>
  <c r="E196" i="14"/>
  <c r="D196" i="14"/>
  <c r="D195" i="14"/>
  <c r="E195" i="14" s="1"/>
  <c r="E194" i="14"/>
  <c r="D194" i="14"/>
  <c r="D193" i="14"/>
  <c r="E193" i="14" s="1"/>
  <c r="D192" i="14"/>
  <c r="E192" i="14" s="1"/>
  <c r="D191" i="14"/>
  <c r="E191" i="14" s="1"/>
  <c r="D190" i="14"/>
  <c r="E190" i="14" s="1"/>
  <c r="D189" i="14"/>
  <c r="E189" i="14" s="1"/>
  <c r="E188" i="14"/>
  <c r="D188" i="14"/>
  <c r="D187" i="14"/>
  <c r="E187" i="14" s="1"/>
  <c r="E186" i="14"/>
  <c r="D186" i="14"/>
  <c r="D185" i="14"/>
  <c r="E185" i="14" s="1"/>
  <c r="D184" i="14"/>
  <c r="E184" i="14" s="1"/>
  <c r="E183" i="14"/>
  <c r="D183" i="14"/>
  <c r="D182" i="14"/>
  <c r="E182" i="14" s="1"/>
  <c r="E181" i="14"/>
  <c r="D181" i="14"/>
  <c r="D180" i="14"/>
  <c r="E180" i="14" s="1"/>
  <c r="E179" i="14"/>
  <c r="D179" i="14"/>
  <c r="D178" i="14"/>
  <c r="E178" i="14" s="1"/>
  <c r="E177" i="14"/>
  <c r="D177" i="14"/>
  <c r="D176" i="14"/>
  <c r="E176" i="14" s="1"/>
  <c r="E175" i="14"/>
  <c r="D175" i="14"/>
  <c r="D174" i="14"/>
  <c r="E174" i="14" s="1"/>
  <c r="E173" i="14"/>
  <c r="D173" i="14"/>
  <c r="D172" i="14"/>
  <c r="E172" i="14" s="1"/>
  <c r="E171" i="14"/>
  <c r="D171" i="14"/>
  <c r="D170" i="14"/>
  <c r="E170" i="14" s="1"/>
  <c r="E169" i="14"/>
  <c r="D169" i="14"/>
  <c r="D168" i="14"/>
  <c r="E168" i="14" s="1"/>
  <c r="E167" i="14"/>
  <c r="D167" i="14"/>
  <c r="D166" i="14"/>
  <c r="E166" i="14" s="1"/>
  <c r="E165" i="14"/>
  <c r="D165" i="14"/>
  <c r="D164" i="14"/>
  <c r="E164" i="14" s="1"/>
  <c r="E163" i="14"/>
  <c r="D163" i="14"/>
  <c r="D162" i="14"/>
  <c r="E162" i="14" s="1"/>
  <c r="E161" i="14"/>
  <c r="D161" i="14"/>
  <c r="D160" i="14"/>
  <c r="E160" i="14" s="1"/>
  <c r="E159" i="14"/>
  <c r="D159" i="14"/>
  <c r="D158" i="14"/>
  <c r="E158" i="14" s="1"/>
  <c r="E157" i="14"/>
  <c r="D157" i="14"/>
  <c r="D156" i="14"/>
  <c r="E156" i="14" s="1"/>
  <c r="E155" i="14"/>
  <c r="D155" i="14"/>
  <c r="D154" i="14"/>
  <c r="E154" i="14" s="1"/>
  <c r="E153" i="14"/>
  <c r="D153" i="14"/>
  <c r="D152" i="14"/>
  <c r="E152" i="14" s="1"/>
  <c r="E151" i="14"/>
  <c r="D151" i="14"/>
  <c r="D150" i="14"/>
  <c r="E150" i="14" s="1"/>
  <c r="E149" i="14"/>
  <c r="D149" i="14"/>
  <c r="D148" i="14"/>
  <c r="E148" i="14" s="1"/>
  <c r="E147" i="14"/>
  <c r="D147" i="14"/>
  <c r="D146" i="14"/>
  <c r="E146" i="14" s="1"/>
  <c r="E145" i="14"/>
  <c r="D145" i="14"/>
  <c r="D144" i="14"/>
  <c r="E144" i="14" s="1"/>
  <c r="E143" i="14"/>
  <c r="D143" i="14"/>
  <c r="D142" i="14"/>
  <c r="E142" i="14" s="1"/>
  <c r="D141" i="14"/>
  <c r="E141" i="14" s="1"/>
  <c r="E140" i="14"/>
  <c r="D140" i="14"/>
  <c r="D139" i="14"/>
  <c r="E139" i="14" s="1"/>
  <c r="E138" i="14"/>
  <c r="D138" i="14"/>
  <c r="D137" i="14"/>
  <c r="E137" i="14" s="1"/>
  <c r="D136" i="14"/>
  <c r="E136" i="14" s="1"/>
  <c r="D135" i="14"/>
  <c r="E135" i="14" s="1"/>
  <c r="D134" i="14"/>
  <c r="E134" i="14" s="1"/>
  <c r="D133" i="14"/>
  <c r="E133" i="14" s="1"/>
  <c r="E132" i="14"/>
  <c r="D132" i="14"/>
  <c r="D131" i="14"/>
  <c r="E131" i="14" s="1"/>
  <c r="E130" i="14"/>
  <c r="D130" i="14"/>
  <c r="D129" i="14"/>
  <c r="E129" i="14" s="1"/>
  <c r="D128" i="14"/>
  <c r="E128" i="14" s="1"/>
  <c r="D127" i="14"/>
  <c r="E127" i="14" s="1"/>
  <c r="D126" i="14"/>
  <c r="E126" i="14" s="1"/>
  <c r="D125" i="14"/>
  <c r="E125" i="14" s="1"/>
  <c r="E124" i="14"/>
  <c r="D124" i="14"/>
  <c r="D123" i="14"/>
  <c r="E123" i="14" s="1"/>
  <c r="E122" i="14"/>
  <c r="D122" i="14"/>
  <c r="D121" i="14"/>
  <c r="E121" i="14" s="1"/>
  <c r="D120" i="14"/>
  <c r="E120" i="14" s="1"/>
  <c r="D119" i="14"/>
  <c r="E119" i="14" s="1"/>
  <c r="D118" i="14"/>
  <c r="E118" i="14" s="1"/>
  <c r="D117" i="14"/>
  <c r="E117" i="14" s="1"/>
  <c r="E116" i="14"/>
  <c r="D116" i="14"/>
  <c r="D115" i="14"/>
  <c r="E115" i="14" s="1"/>
  <c r="E114" i="14"/>
  <c r="D114" i="14"/>
  <c r="D113" i="14"/>
  <c r="E113" i="14" s="1"/>
  <c r="D112" i="14"/>
  <c r="E112" i="14" s="1"/>
  <c r="D111" i="14"/>
  <c r="E111" i="14" s="1"/>
  <c r="D110" i="14"/>
  <c r="E110" i="14" s="1"/>
  <c r="D109" i="14"/>
  <c r="E109" i="14" s="1"/>
  <c r="E108" i="14"/>
  <c r="D108" i="14"/>
  <c r="D107" i="14"/>
  <c r="E107" i="14" s="1"/>
  <c r="E106" i="14"/>
  <c r="D106" i="14"/>
  <c r="D105" i="14"/>
  <c r="E105" i="14" s="1"/>
  <c r="D104" i="14"/>
  <c r="E104" i="14" s="1"/>
  <c r="D103" i="14"/>
  <c r="E103" i="14" s="1"/>
  <c r="D102" i="14"/>
  <c r="E102" i="14" s="1"/>
  <c r="D101" i="14"/>
  <c r="E101" i="14" s="1"/>
  <c r="E100" i="14"/>
  <c r="D100" i="14"/>
  <c r="D99" i="14"/>
  <c r="E99" i="14" s="1"/>
  <c r="E98" i="14"/>
  <c r="D98" i="14"/>
  <c r="J97" i="14"/>
  <c r="D97" i="14"/>
  <c r="E97" i="14" s="1"/>
  <c r="J96" i="14"/>
  <c r="E96" i="14"/>
  <c r="D96" i="14"/>
  <c r="J95" i="14"/>
  <c r="D95" i="14"/>
  <c r="E95" i="14" s="1"/>
  <c r="O94" i="14"/>
  <c r="J94" i="14"/>
  <c r="E94" i="14"/>
  <c r="D94" i="14"/>
  <c r="J93" i="14"/>
  <c r="D93" i="14"/>
  <c r="E93" i="14" s="1"/>
  <c r="O92" i="14"/>
  <c r="J92" i="14"/>
  <c r="E92" i="14"/>
  <c r="D92" i="14"/>
  <c r="J91" i="14"/>
  <c r="D91" i="14"/>
  <c r="E91" i="14" s="1"/>
  <c r="O90" i="14"/>
  <c r="J90" i="14"/>
  <c r="E90" i="14"/>
  <c r="D90" i="14"/>
  <c r="J89" i="14"/>
  <c r="D89" i="14"/>
  <c r="E89" i="14" s="1"/>
  <c r="O88" i="14"/>
  <c r="J88" i="14"/>
  <c r="E88" i="14"/>
  <c r="D88" i="14"/>
  <c r="J87" i="14"/>
  <c r="D87" i="14"/>
  <c r="E87" i="14" s="1"/>
  <c r="O86" i="14"/>
  <c r="J86" i="14"/>
  <c r="E86" i="14"/>
  <c r="D86" i="14"/>
  <c r="J85" i="14"/>
  <c r="D85" i="14"/>
  <c r="E85" i="14" s="1"/>
  <c r="O84" i="14"/>
  <c r="J84" i="14"/>
  <c r="E84" i="14"/>
  <c r="D84" i="14"/>
  <c r="J83" i="14"/>
  <c r="D83" i="14"/>
  <c r="E83" i="14" s="1"/>
  <c r="O82" i="14"/>
  <c r="J82" i="14"/>
  <c r="E82" i="14"/>
  <c r="D82" i="14"/>
  <c r="J81" i="14"/>
  <c r="D81" i="14"/>
  <c r="E81" i="14" s="1"/>
  <c r="O80" i="14"/>
  <c r="J80" i="14"/>
  <c r="E80" i="14"/>
  <c r="D80" i="14"/>
  <c r="J79" i="14"/>
  <c r="D79" i="14"/>
  <c r="E79" i="14" s="1"/>
  <c r="O78" i="14"/>
  <c r="J78" i="14"/>
  <c r="E78" i="14"/>
  <c r="D78" i="14"/>
  <c r="L77" i="14"/>
  <c r="J77" i="14"/>
  <c r="D77" i="14"/>
  <c r="E77" i="14" s="1"/>
  <c r="O76" i="14"/>
  <c r="J76" i="14"/>
  <c r="E76" i="14"/>
  <c r="D76" i="14"/>
  <c r="J75" i="14"/>
  <c r="D75" i="14"/>
  <c r="E75" i="14" s="1"/>
  <c r="O74" i="14"/>
  <c r="J74" i="14"/>
  <c r="E74" i="14"/>
  <c r="D74" i="14"/>
  <c r="J73" i="14"/>
  <c r="D73" i="14"/>
  <c r="E73" i="14" s="1"/>
  <c r="O72" i="14"/>
  <c r="J72" i="14"/>
  <c r="E72" i="14"/>
  <c r="D72" i="14"/>
  <c r="J71" i="14"/>
  <c r="D71" i="14"/>
  <c r="E71" i="14" s="1"/>
  <c r="O70" i="14"/>
  <c r="J70" i="14"/>
  <c r="E70" i="14"/>
  <c r="D70" i="14"/>
  <c r="L69" i="14"/>
  <c r="J69" i="14"/>
  <c r="D69" i="14"/>
  <c r="E69" i="14" s="1"/>
  <c r="O68" i="14"/>
  <c r="J68" i="14"/>
  <c r="E68" i="14"/>
  <c r="D68" i="14"/>
  <c r="J67" i="14"/>
  <c r="D67" i="14"/>
  <c r="E67" i="14" s="1"/>
  <c r="O66" i="14"/>
  <c r="J66" i="14"/>
  <c r="E66" i="14"/>
  <c r="D66" i="14"/>
  <c r="J65" i="14"/>
  <c r="D65" i="14"/>
  <c r="E65" i="14" s="1"/>
  <c r="O64" i="14"/>
  <c r="J64" i="14"/>
  <c r="E64" i="14"/>
  <c r="D64" i="14"/>
  <c r="J63" i="14"/>
  <c r="D63" i="14"/>
  <c r="E63" i="14" s="1"/>
  <c r="O62" i="14"/>
  <c r="J62" i="14"/>
  <c r="E62" i="14"/>
  <c r="D62" i="14"/>
  <c r="L61" i="14"/>
  <c r="J61" i="14"/>
  <c r="D61" i="14"/>
  <c r="E61" i="14" s="1"/>
  <c r="O60" i="14"/>
  <c r="J60" i="14"/>
  <c r="E60" i="14"/>
  <c r="D60" i="14"/>
  <c r="J59" i="14"/>
  <c r="D59" i="14"/>
  <c r="E59" i="14" s="1"/>
  <c r="O58" i="14"/>
  <c r="J58" i="14"/>
  <c r="E58" i="14"/>
  <c r="D58" i="14"/>
  <c r="J57" i="14"/>
  <c r="D57" i="14"/>
  <c r="E57" i="14" s="1"/>
  <c r="O56" i="14"/>
  <c r="J56" i="14"/>
  <c r="E56" i="14"/>
  <c r="D56" i="14"/>
  <c r="J55" i="14"/>
  <c r="D55" i="14"/>
  <c r="E55" i="14" s="1"/>
  <c r="O54" i="14"/>
  <c r="J54" i="14"/>
  <c r="E54" i="14"/>
  <c r="D54" i="14"/>
  <c r="L53" i="14"/>
  <c r="J53" i="14"/>
  <c r="D53" i="14"/>
  <c r="E53" i="14" s="1"/>
  <c r="O52" i="14"/>
  <c r="J52" i="14"/>
  <c r="E52" i="14"/>
  <c r="D52" i="14"/>
  <c r="J51" i="14"/>
  <c r="D51" i="14"/>
  <c r="E51" i="14" s="1"/>
  <c r="O50" i="14"/>
  <c r="J50" i="14"/>
  <c r="E50" i="14"/>
  <c r="D50" i="14"/>
  <c r="J49" i="14"/>
  <c r="D49" i="14"/>
  <c r="E49" i="14" s="1"/>
  <c r="O48" i="14"/>
  <c r="J48" i="14"/>
  <c r="E48" i="14"/>
  <c r="D48" i="14"/>
  <c r="J47" i="14"/>
  <c r="D47" i="14"/>
  <c r="E47" i="14" s="1"/>
  <c r="O46" i="14"/>
  <c r="J46" i="14"/>
  <c r="E46" i="14"/>
  <c r="D46" i="14"/>
  <c r="L45" i="14"/>
  <c r="J45" i="14"/>
  <c r="D45" i="14"/>
  <c r="E45" i="14" s="1"/>
  <c r="O44" i="14"/>
  <c r="J44" i="14"/>
  <c r="E44" i="14"/>
  <c r="D44" i="14"/>
  <c r="J43" i="14"/>
  <c r="D43" i="14"/>
  <c r="E43" i="14" s="1"/>
  <c r="O42" i="14"/>
  <c r="J42" i="14"/>
  <c r="E42" i="14"/>
  <c r="D42" i="14"/>
  <c r="J41" i="14"/>
  <c r="D41" i="14"/>
  <c r="E41" i="14" s="1"/>
  <c r="O40" i="14"/>
  <c r="J40" i="14"/>
  <c r="E40" i="14"/>
  <c r="D40" i="14"/>
  <c r="J39" i="14"/>
  <c r="D39" i="14"/>
  <c r="E39" i="14" s="1"/>
  <c r="O38" i="14"/>
  <c r="J38" i="14"/>
  <c r="E38" i="14"/>
  <c r="D38" i="14"/>
  <c r="L37" i="14"/>
  <c r="J37" i="14"/>
  <c r="D37" i="14"/>
  <c r="E37" i="14" s="1"/>
  <c r="O36" i="14"/>
  <c r="J36" i="14"/>
  <c r="E36" i="14"/>
  <c r="D36" i="14"/>
  <c r="J35" i="14"/>
  <c r="D35" i="14"/>
  <c r="E35" i="14" s="1"/>
  <c r="O34" i="14"/>
  <c r="J34" i="14"/>
  <c r="E34" i="14"/>
  <c r="D34" i="14"/>
  <c r="J33" i="14"/>
  <c r="D33" i="14"/>
  <c r="E33" i="14" s="1"/>
  <c r="O32" i="14"/>
  <c r="J32" i="14"/>
  <c r="E32" i="14"/>
  <c r="D32" i="14"/>
  <c r="J31" i="14"/>
  <c r="D31" i="14"/>
  <c r="E31" i="14" s="1"/>
  <c r="O30" i="14"/>
  <c r="J30" i="14"/>
  <c r="E30" i="14"/>
  <c r="D30" i="14"/>
  <c r="L29" i="14"/>
  <c r="J29" i="14"/>
  <c r="D29" i="14"/>
  <c r="E29" i="14" s="1"/>
  <c r="O28" i="14"/>
  <c r="J28" i="14"/>
  <c r="E28" i="14"/>
  <c r="D28" i="14"/>
  <c r="J27" i="14"/>
  <c r="D27" i="14"/>
  <c r="E27" i="14" s="1"/>
  <c r="O26" i="14"/>
  <c r="J26" i="14"/>
  <c r="E26" i="14"/>
  <c r="D26" i="14"/>
  <c r="J25" i="14"/>
  <c r="D25" i="14"/>
  <c r="E25" i="14" s="1"/>
  <c r="J24" i="14"/>
  <c r="D24" i="14"/>
  <c r="E24" i="14" s="1"/>
  <c r="O23" i="14"/>
  <c r="J23" i="14"/>
  <c r="E23" i="14"/>
  <c r="D23" i="14"/>
  <c r="J22" i="14"/>
  <c r="D22" i="14"/>
  <c r="E22" i="14" s="1"/>
  <c r="J21" i="14"/>
  <c r="E21" i="14"/>
  <c r="D21" i="14"/>
  <c r="O20" i="14"/>
  <c r="J20" i="14"/>
  <c r="E20" i="14"/>
  <c r="D20" i="14"/>
  <c r="J19" i="14"/>
  <c r="D19" i="14"/>
  <c r="E19" i="14" s="1"/>
  <c r="J18" i="14"/>
  <c r="D18" i="14"/>
  <c r="E18" i="14" s="1"/>
  <c r="J17" i="14"/>
  <c r="D17" i="14"/>
  <c r="E17" i="14" s="1"/>
  <c r="AH16" i="14"/>
  <c r="AF16" i="14"/>
  <c r="AD16" i="14"/>
  <c r="J16" i="14"/>
  <c r="D16" i="14"/>
  <c r="E16" i="14" s="1"/>
  <c r="O15" i="14"/>
  <c r="J15" i="14"/>
  <c r="E15" i="14"/>
  <c r="D15" i="14"/>
  <c r="J14" i="14"/>
  <c r="E14" i="14"/>
  <c r="D14" i="14"/>
  <c r="J13" i="14"/>
  <c r="D13" i="14"/>
  <c r="E13" i="14" s="1"/>
  <c r="O12" i="14"/>
  <c r="J12" i="14"/>
  <c r="D12" i="14"/>
  <c r="E12" i="14" s="1"/>
  <c r="O11" i="14"/>
  <c r="J11" i="14"/>
  <c r="E11" i="14"/>
  <c r="D11" i="14"/>
  <c r="J10" i="14"/>
  <c r="E10" i="14"/>
  <c r="D10" i="14"/>
  <c r="J9" i="14"/>
  <c r="D9" i="14"/>
  <c r="E9" i="14" s="1"/>
  <c r="O8" i="14"/>
  <c r="J8" i="14"/>
  <c r="D8" i="14"/>
  <c r="E8" i="14" s="1"/>
  <c r="O7" i="14"/>
  <c r="J7" i="14"/>
  <c r="E7" i="14"/>
  <c r="D7" i="14"/>
  <c r="J6" i="14"/>
  <c r="E6" i="14"/>
  <c r="D6" i="14"/>
  <c r="L5" i="14"/>
  <c r="J5" i="14"/>
  <c r="D5" i="14"/>
  <c r="E5" i="14" s="1"/>
  <c r="O4" i="14"/>
  <c r="J4" i="14"/>
  <c r="D4" i="14"/>
  <c r="E4" i="14" s="1"/>
  <c r="O3" i="14"/>
  <c r="J3" i="14"/>
  <c r="E3" i="14"/>
  <c r="D3" i="14"/>
  <c r="Y2" i="14"/>
  <c r="X2" i="14"/>
  <c r="W2" i="14"/>
  <c r="R2" i="14" a="1"/>
  <c r="R2" i="14" s="1"/>
  <c r="Q2" i="14" s="1" a="1"/>
  <c r="Q2" i="14" s="1"/>
  <c r="N2" i="14"/>
  <c r="O2" i="14" s="1"/>
  <c r="N2" i="14" a="1"/>
  <c r="O24" i="14" s="1"/>
  <c r="K2" i="14"/>
  <c r="K2" i="14" a="1"/>
  <c r="L96" i="14" s="1"/>
  <c r="J2" i="14"/>
  <c r="H2" i="14" a="1"/>
  <c r="H2" i="14" s="1"/>
  <c r="G2" i="14" a="1"/>
  <c r="G2" i="14" s="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c r="V804" i="6" a="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c r="AD803" i="6" a="1"/>
  <c r="AC803" i="6" a="1"/>
  <c r="AC803" i="6" s="1"/>
  <c r="AB803" i="6" a="1"/>
  <c r="AB803" i="6" s="1"/>
  <c r="AA803" i="6" a="1"/>
  <c r="AA803" i="6" s="1"/>
  <c r="Z803" i="6" a="1"/>
  <c r="Z803" i="6" s="1"/>
  <c r="Y803" i="6" a="1"/>
  <c r="Y803" i="6" s="1"/>
  <c r="X803" i="6" a="1"/>
  <c r="X803" i="6" s="1"/>
  <c r="W803" i="6" a="1"/>
  <c r="W803" i="6" s="1"/>
  <c r="V803" i="6" a="1"/>
  <c r="V803" i="6" s="1"/>
  <c r="U803" i="6" a="1"/>
  <c r="U803" i="6" s="1"/>
  <c r="T803" i="6"/>
  <c r="T803" i="6" a="1"/>
  <c r="S803" i="6" a="1"/>
  <c r="S803" i="6" s="1"/>
  <c r="R803" i="6" a="1"/>
  <c r="R803" i="6" s="1"/>
  <c r="Q803" i="6" a="1"/>
  <c r="Q803" i="6" s="1"/>
  <c r="P803" i="6" a="1"/>
  <c r="P803" i="6" s="1"/>
  <c r="O803" i="6" a="1"/>
  <c r="O803" i="6" s="1"/>
  <c r="N803" i="6"/>
  <c r="N803" i="6" a="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c r="L802" i="6" a="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c r="X801" i="6" a="1"/>
  <c r="W801" i="6" a="1"/>
  <c r="W801" i="6" s="1"/>
  <c r="V801" i="6" a="1"/>
  <c r="V801" i="6" s="1"/>
  <c r="U801" i="6" a="1"/>
  <c r="U801" i="6" s="1"/>
  <c r="T801" i="6" a="1"/>
  <c r="T801" i="6" s="1"/>
  <c r="S801" i="6" a="1"/>
  <c r="S801" i="6" s="1"/>
  <c r="R801" i="6" a="1"/>
  <c r="R801" i="6" s="1"/>
  <c r="Q801" i="6" a="1"/>
  <c r="Q801" i="6" s="1"/>
  <c r="P801" i="6" a="1"/>
  <c r="P801" i="6" s="1"/>
  <c r="O801" i="6" a="1"/>
  <c r="O801" i="6" s="1"/>
  <c r="N801" i="6"/>
  <c r="N801" i="6" a="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c r="AB800" i="6" a="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c r="AF799" i="6" a="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c r="X796" i="6" a="1"/>
  <c r="W796" i="6" a="1"/>
  <c r="W796" i="6" s="1"/>
  <c r="V796" i="6" a="1"/>
  <c r="V796" i="6" s="1"/>
  <c r="U796" i="6" a="1"/>
  <c r="U796" i="6" s="1"/>
  <c r="T796" i="6"/>
  <c r="T796" i="6" a="1"/>
  <c r="S796" i="6" a="1"/>
  <c r="S796" i="6" s="1"/>
  <c r="R796" i="6" a="1"/>
  <c r="R796" i="6" s="1"/>
  <c r="Q796" i="6" a="1"/>
  <c r="Q796" i="6" s="1"/>
  <c r="P796" i="6"/>
  <c r="P796" i="6" a="1"/>
  <c r="O796" i="6" a="1"/>
  <c r="O796" i="6" s="1"/>
  <c r="N796" i="6" a="1"/>
  <c r="N796" i="6" s="1"/>
  <c r="M796" i="6" a="1"/>
  <c r="M796" i="6" s="1"/>
  <c r="L796" i="6" a="1"/>
  <c r="L796" i="6" s="1"/>
  <c r="K796" i="6" a="1"/>
  <c r="K796" i="6" s="1"/>
  <c r="AI795" i="6" a="1"/>
  <c r="AI795" i="6" s="1"/>
  <c r="AH795" i="6" a="1"/>
  <c r="AH795" i="6" s="1"/>
  <c r="AG795" i="6" a="1"/>
  <c r="AG795" i="6" s="1"/>
  <c r="AF795" i="6"/>
  <c r="AF795" i="6" a="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c r="T795" i="6" a="1"/>
  <c r="S795" i="6" a="1"/>
  <c r="S795" i="6" s="1"/>
  <c r="R795" i="6" a="1"/>
  <c r="R795" i="6" s="1"/>
  <c r="Q795" i="6" a="1"/>
  <c r="Q795" i="6" s="1"/>
  <c r="P795" i="6"/>
  <c r="P795" i="6" a="1"/>
  <c r="O795" i="6" a="1"/>
  <c r="O795" i="6" s="1"/>
  <c r="N795" i="6" a="1"/>
  <c r="N795" i="6" s="1"/>
  <c r="M795" i="6" a="1"/>
  <c r="M795" i="6" s="1"/>
  <c r="L795" i="6"/>
  <c r="L795" i="6" a="1"/>
  <c r="K795" i="6" a="1"/>
  <c r="K795" i="6" s="1"/>
  <c r="AI794" i="6" a="1"/>
  <c r="AI794" i="6" s="1"/>
  <c r="AH794" i="6" a="1"/>
  <c r="AH794" i="6" s="1"/>
  <c r="AG794" i="6" a="1"/>
  <c r="AG794" i="6" s="1"/>
  <c r="AF794" i="6"/>
  <c r="AF794" i="6" a="1"/>
  <c r="AE794" i="6" a="1"/>
  <c r="AE794" i="6" s="1"/>
  <c r="AD794" i="6" a="1"/>
  <c r="AD794" i="6" s="1"/>
  <c r="AC794" i="6" a="1"/>
  <c r="AC794" i="6" s="1"/>
  <c r="AB794" i="6"/>
  <c r="AB794" i="6" a="1"/>
  <c r="AA794" i="6" a="1"/>
  <c r="AA794" i="6" s="1"/>
  <c r="Z794" i="6" a="1"/>
  <c r="Z794" i="6" s="1"/>
  <c r="Y794" i="6" a="1"/>
  <c r="Y794" i="6" s="1"/>
  <c r="X794" i="6" a="1"/>
  <c r="X794" i="6" s="1"/>
  <c r="W794" i="6"/>
  <c r="W794" i="6" a="1"/>
  <c r="V794" i="6" a="1"/>
  <c r="V794" i="6" s="1"/>
  <c r="U794" i="6"/>
  <c r="U794" i="6" a="1"/>
  <c r="T794" i="6" a="1"/>
  <c r="T794" i="6" s="1"/>
  <c r="S794" i="6"/>
  <c r="S794" i="6" a="1"/>
  <c r="R794" i="6" a="1"/>
  <c r="R794" i="6" s="1"/>
  <c r="Q794" i="6"/>
  <c r="Q794" i="6" a="1"/>
  <c r="P794" i="6" a="1"/>
  <c r="P794" i="6" s="1"/>
  <c r="O794" i="6"/>
  <c r="O794" i="6" a="1"/>
  <c r="N794" i="6" a="1"/>
  <c r="N794" i="6" s="1"/>
  <c r="M794" i="6"/>
  <c r="M794" i="6" a="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c r="L791" i="6" a="1"/>
  <c r="K791" i="6" a="1"/>
  <c r="K791" i="6" s="1"/>
  <c r="AI790" i="6" a="1"/>
  <c r="AI790" i="6" s="1"/>
  <c r="AH790" i="6"/>
  <c r="AH790" i="6" a="1"/>
  <c r="AG790" i="6" a="1"/>
  <c r="AG790" i="6" s="1"/>
  <c r="AF790" i="6" a="1"/>
  <c r="AF790" i="6" s="1"/>
  <c r="AE790" i="6" a="1"/>
  <c r="AE790" i="6" s="1"/>
  <c r="AD790" i="6"/>
  <c r="AD790" i="6" a="1"/>
  <c r="AC790" i="6" a="1"/>
  <c r="AC790" i="6" s="1"/>
  <c r="AB790" i="6" a="1"/>
  <c r="AB790" i="6" s="1"/>
  <c r="AA790" i="6" a="1"/>
  <c r="AA790" i="6" s="1"/>
  <c r="Z790" i="6"/>
  <c r="Z790" i="6" a="1"/>
  <c r="Y790" i="6" a="1"/>
  <c r="Y790" i="6" s="1"/>
  <c r="X790" i="6" a="1"/>
  <c r="X790" i="6" s="1"/>
  <c r="W790" i="6" a="1"/>
  <c r="W790" i="6" s="1"/>
  <c r="V790" i="6"/>
  <c r="V790" i="6" a="1"/>
  <c r="U790" i="6" a="1"/>
  <c r="U790" i="6" s="1"/>
  <c r="T790" i="6" a="1"/>
  <c r="T790" i="6" s="1"/>
  <c r="S790" i="6" a="1"/>
  <c r="S790" i="6" s="1"/>
  <c r="R790" i="6"/>
  <c r="R790" i="6" a="1"/>
  <c r="Q790" i="6" a="1"/>
  <c r="Q790" i="6" s="1"/>
  <c r="P790" i="6" a="1"/>
  <c r="P790" i="6" s="1"/>
  <c r="O790" i="6" a="1"/>
  <c r="O790" i="6" s="1"/>
  <c r="N790" i="6"/>
  <c r="N790" i="6" a="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c r="AB789" i="6" a="1"/>
  <c r="AA789" i="6" a="1"/>
  <c r="AA789" i="6" s="1"/>
  <c r="Z789" i="6" a="1"/>
  <c r="Z789" i="6" s="1"/>
  <c r="Y789" i="6" a="1"/>
  <c r="Y789" i="6" s="1"/>
  <c r="X789" i="6" a="1"/>
  <c r="X789" i="6" s="1"/>
  <c r="W789" i="6" a="1"/>
  <c r="W789" i="6" s="1"/>
  <c r="V789" i="6" a="1"/>
  <c r="V789" i="6" s="1"/>
  <c r="U789" i="6" a="1"/>
  <c r="U789" i="6" s="1"/>
  <c r="T789" i="6"/>
  <c r="T789" i="6" a="1"/>
  <c r="S789" i="6" a="1"/>
  <c r="S789" i="6" s="1"/>
  <c r="R789" i="6" a="1"/>
  <c r="R789" i="6" s="1"/>
  <c r="Q789" i="6" a="1"/>
  <c r="Q789" i="6" s="1"/>
  <c r="P789" i="6" a="1"/>
  <c r="P789" i="6" s="1"/>
  <c r="O789" i="6" a="1"/>
  <c r="O789" i="6" s="1"/>
  <c r="N789" i="6" a="1"/>
  <c r="N789" i="6" s="1"/>
  <c r="M789" i="6" a="1"/>
  <c r="M789" i="6" s="1"/>
  <c r="L789" i="6"/>
  <c r="L789" i="6" a="1"/>
  <c r="K789" i="6" a="1"/>
  <c r="K789" i="6" s="1"/>
  <c r="AI788" i="6" a="1"/>
  <c r="AI788" i="6" s="1"/>
  <c r="AH788" i="6" a="1"/>
  <c r="AH788" i="6" s="1"/>
  <c r="AG788" i="6" a="1"/>
  <c r="AG788" i="6" s="1"/>
  <c r="AF788" i="6"/>
  <c r="AF788" i="6" a="1"/>
  <c r="AE788" i="6" a="1"/>
  <c r="AE788" i="6" s="1"/>
  <c r="AD788" i="6" a="1"/>
  <c r="AD788" i="6" s="1"/>
  <c r="AC788" i="6" a="1"/>
  <c r="AC788" i="6" s="1"/>
  <c r="AB788" i="6" a="1"/>
  <c r="AB788" i="6" s="1"/>
  <c r="AA788" i="6" a="1"/>
  <c r="AA788" i="6" s="1"/>
  <c r="Z788" i="6" a="1"/>
  <c r="Z788" i="6" s="1"/>
  <c r="Y788" i="6" a="1"/>
  <c r="Y788" i="6" s="1"/>
  <c r="X788" i="6"/>
  <c r="X788" i="6" a="1"/>
  <c r="W788" i="6" a="1"/>
  <c r="W788" i="6" s="1"/>
  <c r="V788" i="6" a="1"/>
  <c r="V788" i="6" s="1"/>
  <c r="U788" i="6" a="1"/>
  <c r="U788" i="6" s="1"/>
  <c r="T788" i="6" a="1"/>
  <c r="T788" i="6" s="1"/>
  <c r="S788" i="6" a="1"/>
  <c r="S788" i="6" s="1"/>
  <c r="R788" i="6" a="1"/>
  <c r="R788" i="6" s="1"/>
  <c r="Q788" i="6" a="1"/>
  <c r="Q788" i="6" s="1"/>
  <c r="P788" i="6"/>
  <c r="P788" i="6" a="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c r="AB787" i="6" a="1"/>
  <c r="AA787" i="6" a="1"/>
  <c r="AA787" i="6" s="1"/>
  <c r="Z787" i="6" a="1"/>
  <c r="Z787" i="6" s="1"/>
  <c r="Y787" i="6" a="1"/>
  <c r="Y787" i="6" s="1"/>
  <c r="X787" i="6" a="1"/>
  <c r="X787" i="6" s="1"/>
  <c r="W787" i="6" a="1"/>
  <c r="W787" i="6" s="1"/>
  <c r="V787" i="6" a="1"/>
  <c r="V787" i="6" s="1"/>
  <c r="U787" i="6" a="1"/>
  <c r="U787" i="6" s="1"/>
  <c r="T787" i="6"/>
  <c r="T787" i="6" a="1"/>
  <c r="S787" i="6" a="1"/>
  <c r="S787" i="6" s="1"/>
  <c r="R787" i="6" a="1"/>
  <c r="R787" i="6" s="1"/>
  <c r="Q787" i="6" a="1"/>
  <c r="Q787" i="6" s="1"/>
  <c r="P787" i="6" a="1"/>
  <c r="P787" i="6" s="1"/>
  <c r="O787" i="6" a="1"/>
  <c r="O787" i="6" s="1"/>
  <c r="N787" i="6" a="1"/>
  <c r="N787" i="6" s="1"/>
  <c r="M787" i="6" a="1"/>
  <c r="M787" i="6" s="1"/>
  <c r="L787" i="6"/>
  <c r="L787" i="6" a="1"/>
  <c r="K787" i="6" a="1"/>
  <c r="K787" i="6" s="1"/>
  <c r="AI786" i="6" a="1"/>
  <c r="AI786" i="6" s="1"/>
  <c r="AH786" i="6" a="1"/>
  <c r="AH786" i="6" s="1"/>
  <c r="AG786" i="6" a="1"/>
  <c r="AG786" i="6" s="1"/>
  <c r="AF786" i="6"/>
  <c r="AF786" i="6" a="1"/>
  <c r="AE786" i="6" a="1"/>
  <c r="AE786" i="6" s="1"/>
  <c r="AD786" i="6" a="1"/>
  <c r="AD786" i="6" s="1"/>
  <c r="AC786" i="6" a="1"/>
  <c r="AC786" i="6" s="1"/>
  <c r="AB786" i="6" a="1"/>
  <c r="AB786" i="6" s="1"/>
  <c r="AA786" i="6" a="1"/>
  <c r="AA786" i="6" s="1"/>
  <c r="Z786" i="6" a="1"/>
  <c r="Z786" i="6" s="1"/>
  <c r="Y786" i="6" a="1"/>
  <c r="Y786" i="6" s="1"/>
  <c r="X786" i="6" a="1"/>
  <c r="X786" i="6" s="1"/>
  <c r="W786" i="6" a="1"/>
  <c r="W786" i="6" s="1"/>
  <c r="V786" i="6"/>
  <c r="V786" i="6" a="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c r="Z785" i="6" a="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c r="V784" i="6" a="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c r="Z783" i="6" a="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c r="V782" i="6" a="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c r="Z781" i="6" a="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c r="V780" i="6" a="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c r="Z779" i="6" a="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c r="AB776" i="6" a="1"/>
  <c r="AA776" i="6" a="1"/>
  <c r="AA776" i="6" s="1"/>
  <c r="Z776" i="6" a="1"/>
  <c r="Z776" i="6" s="1"/>
  <c r="Y776" i="6" a="1"/>
  <c r="Y776" i="6" s="1"/>
  <c r="X776" i="6" a="1"/>
  <c r="X776" i="6" s="1"/>
  <c r="W776" i="6" a="1"/>
  <c r="W776" i="6" s="1"/>
  <c r="V776" i="6" a="1"/>
  <c r="V776" i="6" s="1"/>
  <c r="U776" i="6" a="1"/>
  <c r="U776" i="6" s="1"/>
  <c r="T776" i="6"/>
  <c r="T776" i="6" a="1"/>
  <c r="S776" i="6" a="1"/>
  <c r="S776" i="6" s="1"/>
  <c r="R776" i="6" a="1"/>
  <c r="R776" i="6" s="1"/>
  <c r="Q776" i="6" a="1"/>
  <c r="Q776" i="6" s="1"/>
  <c r="P776" i="6" a="1"/>
  <c r="P776" i="6" s="1"/>
  <c r="O776" i="6" a="1"/>
  <c r="O776" i="6" s="1"/>
  <c r="N776" i="6" a="1"/>
  <c r="N776" i="6" s="1"/>
  <c r="M776" i="6" a="1"/>
  <c r="M776" i="6" s="1"/>
  <c r="L776" i="6"/>
  <c r="L776" i="6" a="1"/>
  <c r="K776" i="6" a="1"/>
  <c r="K776" i="6" s="1"/>
  <c r="AI775" i="6" a="1"/>
  <c r="AI775" i="6" s="1"/>
  <c r="AH775" i="6" a="1"/>
  <c r="AH775" i="6" s="1"/>
  <c r="AG775" i="6" a="1"/>
  <c r="AG775" i="6" s="1"/>
  <c r="AF775" i="6"/>
  <c r="AF775" i="6" a="1"/>
  <c r="AE775" i="6" a="1"/>
  <c r="AE775" i="6" s="1"/>
  <c r="AD775" i="6" a="1"/>
  <c r="AD775" i="6" s="1"/>
  <c r="AC775" i="6" a="1"/>
  <c r="AC775" i="6" s="1"/>
  <c r="AB775" i="6" a="1"/>
  <c r="AB775" i="6" s="1"/>
  <c r="AA775" i="6" a="1"/>
  <c r="AA775" i="6" s="1"/>
  <c r="Z775" i="6" a="1"/>
  <c r="Z775" i="6" s="1"/>
  <c r="Y775" i="6" a="1"/>
  <c r="Y775" i="6" s="1"/>
  <c r="X775" i="6"/>
  <c r="X775" i="6" a="1"/>
  <c r="W775" i="6" a="1"/>
  <c r="W775" i="6" s="1"/>
  <c r="V775" i="6" a="1"/>
  <c r="V775" i="6" s="1"/>
  <c r="U775" i="6" a="1"/>
  <c r="U775" i="6" s="1"/>
  <c r="T775" i="6" a="1"/>
  <c r="T775" i="6" s="1"/>
  <c r="S775" i="6" a="1"/>
  <c r="S775" i="6" s="1"/>
  <c r="R775" i="6" a="1"/>
  <c r="R775" i="6" s="1"/>
  <c r="Q775" i="6" a="1"/>
  <c r="Q775" i="6" s="1"/>
  <c r="P775" i="6"/>
  <c r="P775" i="6" a="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c r="AB774" i="6" a="1"/>
  <c r="AA774" i="6" a="1"/>
  <c r="AA774" i="6" s="1"/>
  <c r="Z774" i="6" a="1"/>
  <c r="Z774" i="6" s="1"/>
  <c r="Y774" i="6" a="1"/>
  <c r="Y774" i="6" s="1"/>
  <c r="X774" i="6" a="1"/>
  <c r="X774" i="6" s="1"/>
  <c r="W774" i="6" a="1"/>
  <c r="W774" i="6" s="1"/>
  <c r="V774" i="6" a="1"/>
  <c r="V774" i="6" s="1"/>
  <c r="U774" i="6" a="1"/>
  <c r="U774" i="6" s="1"/>
  <c r="T774" i="6"/>
  <c r="T774" i="6" a="1"/>
  <c r="S774" i="6" a="1"/>
  <c r="S774" i="6" s="1"/>
  <c r="R774" i="6" a="1"/>
  <c r="R774" i="6" s="1"/>
  <c r="Q774" i="6" a="1"/>
  <c r="Q774" i="6" s="1"/>
  <c r="P774" i="6" a="1"/>
  <c r="P774" i="6" s="1"/>
  <c r="O774" i="6" a="1"/>
  <c r="O774" i="6" s="1"/>
  <c r="N774" i="6" a="1"/>
  <c r="N774" i="6" s="1"/>
  <c r="M774" i="6" a="1"/>
  <c r="M774" i="6" s="1"/>
  <c r="L774" i="6"/>
  <c r="L774" i="6" a="1"/>
  <c r="K774" i="6" a="1"/>
  <c r="K774" i="6" s="1"/>
  <c r="AI773" i="6" a="1"/>
  <c r="AI773" i="6" s="1"/>
  <c r="AH773" i="6" a="1"/>
  <c r="AH773" i="6" s="1"/>
  <c r="AG773" i="6" a="1"/>
  <c r="AG773" i="6" s="1"/>
  <c r="AF773" i="6"/>
  <c r="AF773" i="6" a="1"/>
  <c r="AE773" i="6" a="1"/>
  <c r="AE773" i="6" s="1"/>
  <c r="AD773" i="6" a="1"/>
  <c r="AD773" i="6" s="1"/>
  <c r="AC773" i="6" a="1"/>
  <c r="AC773" i="6" s="1"/>
  <c r="AB773" i="6" a="1"/>
  <c r="AB773" i="6" s="1"/>
  <c r="AA773" i="6" a="1"/>
  <c r="AA773" i="6" s="1"/>
  <c r="Z773" i="6" a="1"/>
  <c r="Z773" i="6" s="1"/>
  <c r="Y773" i="6" a="1"/>
  <c r="Y773" i="6" s="1"/>
  <c r="X773" i="6"/>
  <c r="X773" i="6" a="1"/>
  <c r="W773" i="6" a="1"/>
  <c r="W773" i="6" s="1"/>
  <c r="V773" i="6" a="1"/>
  <c r="V773" i="6" s="1"/>
  <c r="U773" i="6" a="1"/>
  <c r="U773" i="6" s="1"/>
  <c r="T773" i="6" a="1"/>
  <c r="T773" i="6" s="1"/>
  <c r="S773" i="6" a="1"/>
  <c r="S773" i="6" s="1"/>
  <c r="R773" i="6" a="1"/>
  <c r="R773" i="6" s="1"/>
  <c r="Q773" i="6" a="1"/>
  <c r="Q773" i="6" s="1"/>
  <c r="P773" i="6"/>
  <c r="P773" i="6" a="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c r="AB772" i="6" a="1"/>
  <c r="AA772" i="6" a="1"/>
  <c r="AA772" i="6" s="1"/>
  <c r="Z772" i="6" a="1"/>
  <c r="Z772" i="6" s="1"/>
  <c r="Y772" i="6" a="1"/>
  <c r="Y772" i="6" s="1"/>
  <c r="X772" i="6" a="1"/>
  <c r="X772" i="6" s="1"/>
  <c r="W772" i="6" a="1"/>
  <c r="W772" i="6" s="1"/>
  <c r="V772" i="6" a="1"/>
  <c r="V772" i="6" s="1"/>
  <c r="U772" i="6" a="1"/>
  <c r="U772" i="6" s="1"/>
  <c r="T772" i="6"/>
  <c r="T772" i="6" a="1"/>
  <c r="S772" i="6" a="1"/>
  <c r="S772" i="6" s="1"/>
  <c r="R772" i="6" a="1"/>
  <c r="R772" i="6" s="1"/>
  <c r="Q772" i="6" a="1"/>
  <c r="Q772" i="6" s="1"/>
  <c r="P772" i="6" a="1"/>
  <c r="P772" i="6" s="1"/>
  <c r="O772" i="6" a="1"/>
  <c r="O772" i="6" s="1"/>
  <c r="N772" i="6" a="1"/>
  <c r="N772" i="6" s="1"/>
  <c r="M772" i="6" a="1"/>
  <c r="M772" i="6" s="1"/>
  <c r="L772" i="6"/>
  <c r="L772" i="6" a="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c r="X771" i="6" a="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a="1"/>
  <c r="X770" i="6" s="1"/>
  <c r="W770" i="6" a="1"/>
  <c r="W770" i="6" s="1"/>
  <c r="V770" i="6" a="1"/>
  <c r="V770" i="6" s="1"/>
  <c r="U770" i="6" a="1"/>
  <c r="U770" i="6" s="1"/>
  <c r="T770" i="6"/>
  <c r="T770" i="6" a="1"/>
  <c r="S770" i="6" a="1"/>
  <c r="S770" i="6" s="1"/>
  <c r="R770" i="6" a="1"/>
  <c r="R770" i="6" s="1"/>
  <c r="Q770" i="6" a="1"/>
  <c r="Q770" i="6" s="1"/>
  <c r="P770" i="6" a="1"/>
  <c r="P770" i="6" s="1"/>
  <c r="O770" i="6" a="1"/>
  <c r="O770" i="6" s="1"/>
  <c r="N770" i="6" a="1"/>
  <c r="N770" i="6" s="1"/>
  <c r="M770" i="6" a="1"/>
  <c r="M770" i="6" s="1"/>
  <c r="L770" i="6"/>
  <c r="L770" i="6" a="1"/>
  <c r="K770" i="6" a="1"/>
  <c r="K770" i="6" s="1"/>
  <c r="AI769" i="6" a="1"/>
  <c r="AI769" i="6" s="1"/>
  <c r="AH769" i="6" a="1"/>
  <c r="AH769" i="6" s="1"/>
  <c r="AG769" i="6" a="1"/>
  <c r="AG769" i="6" s="1"/>
  <c r="AF769" i="6"/>
  <c r="AF769" i="6" a="1"/>
  <c r="AE769" i="6" a="1"/>
  <c r="AE769" i="6" s="1"/>
  <c r="AD769" i="6" a="1"/>
  <c r="AD769" i="6" s="1"/>
  <c r="AC769" i="6" a="1"/>
  <c r="AC769" i="6" s="1"/>
  <c r="AB769" i="6" a="1"/>
  <c r="AB769" i="6" s="1"/>
  <c r="AA769" i="6" a="1"/>
  <c r="AA769" i="6" s="1"/>
  <c r="Z769" i="6" a="1"/>
  <c r="Z769" i="6" s="1"/>
  <c r="Y769" i="6" a="1"/>
  <c r="Y769" i="6" s="1"/>
  <c r="X769" i="6"/>
  <c r="X769" i="6" a="1"/>
  <c r="W769" i="6" a="1"/>
  <c r="W769" i="6" s="1"/>
  <c r="V769" i="6" a="1"/>
  <c r="V769" i="6" s="1"/>
  <c r="U769" i="6" a="1"/>
  <c r="U769" i="6" s="1"/>
  <c r="T769" i="6" a="1"/>
  <c r="T769" i="6" s="1"/>
  <c r="S769" i="6" a="1"/>
  <c r="S769" i="6" s="1"/>
  <c r="R769" i="6" a="1"/>
  <c r="R769" i="6" s="1"/>
  <c r="Q769" i="6" a="1"/>
  <c r="Q769" i="6" s="1"/>
  <c r="P769" i="6"/>
  <c r="P769" i="6" a="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c r="AB768" i="6" a="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a="1"/>
  <c r="N768" i="6" s="1"/>
  <c r="M768" i="6" a="1"/>
  <c r="M768" i="6" s="1"/>
  <c r="L768" i="6"/>
  <c r="L768" i="6" a="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c r="P767" i="6" a="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c r="AB766" i="6" a="1"/>
  <c r="AA766" i="6" a="1"/>
  <c r="AA766" i="6" s="1"/>
  <c r="Z766" i="6" a="1"/>
  <c r="Z766" i="6" s="1"/>
  <c r="Y766" i="6" a="1"/>
  <c r="Y766" i="6" s="1"/>
  <c r="X766" i="6" a="1"/>
  <c r="X766" i="6" s="1"/>
  <c r="W766" i="6" a="1"/>
  <c r="W766" i="6" s="1"/>
  <c r="V766" i="6" a="1"/>
  <c r="V766" i="6" s="1"/>
  <c r="U766" i="6" a="1"/>
  <c r="U766" i="6" s="1"/>
  <c r="T766" i="6"/>
  <c r="T766" i="6" a="1"/>
  <c r="S766" i="6" a="1"/>
  <c r="S766" i="6" s="1"/>
  <c r="R766" i="6" a="1"/>
  <c r="R766" i="6" s="1"/>
  <c r="Q766" i="6" a="1"/>
  <c r="Q766" i="6" s="1"/>
  <c r="P766" i="6" a="1"/>
  <c r="P766" i="6" s="1"/>
  <c r="O766" i="6" a="1"/>
  <c r="O766" i="6" s="1"/>
  <c r="N766" i="6" a="1"/>
  <c r="N766" i="6" s="1"/>
  <c r="M766" i="6" a="1"/>
  <c r="M766" i="6" s="1"/>
  <c r="L766" i="6"/>
  <c r="L766" i="6" a="1"/>
  <c r="K766" i="6" a="1"/>
  <c r="K766" i="6" s="1"/>
  <c r="AI765" i="6" a="1"/>
  <c r="AI765" i="6" s="1"/>
  <c r="AH765" i="6" a="1"/>
  <c r="AH765" i="6" s="1"/>
  <c r="AG765" i="6" a="1"/>
  <c r="AG765" i="6" s="1"/>
  <c r="AF765" i="6"/>
  <c r="AF765" i="6" a="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c r="P765" i="6" a="1"/>
  <c r="O765" i="6" a="1"/>
  <c r="O765" i="6" s="1"/>
  <c r="N765" i="6" a="1"/>
  <c r="N765" i="6" s="1"/>
  <c r="M765" i="6" a="1"/>
  <c r="M765" i="6" s="1"/>
  <c r="L765" i="6" a="1"/>
  <c r="L765" i="6" s="1"/>
  <c r="K765" i="6" a="1"/>
  <c r="K765" i="6" s="1"/>
  <c r="AI764" i="6" a="1"/>
  <c r="AI764" i="6" s="1"/>
  <c r="AH764" i="6"/>
  <c r="AH764" i="6" a="1"/>
  <c r="AG764" i="6" a="1"/>
  <c r="AG764" i="6" s="1"/>
  <c r="AF764" i="6"/>
  <c r="AF764" i="6" a="1"/>
  <c r="AE764" i="6" a="1"/>
  <c r="AE764" i="6" s="1"/>
  <c r="AD764" i="6"/>
  <c r="AD764" i="6" a="1"/>
  <c r="AC764" i="6" a="1"/>
  <c r="AC764" i="6" s="1"/>
  <c r="AB764" i="6"/>
  <c r="AB764" i="6" a="1"/>
  <c r="AA764" i="6" a="1"/>
  <c r="AA764" i="6" s="1"/>
  <c r="Z764" i="6"/>
  <c r="Z764" i="6" a="1"/>
  <c r="Y764" i="6" a="1"/>
  <c r="Y764" i="6" s="1"/>
  <c r="X764" i="6"/>
  <c r="X764" i="6" a="1"/>
  <c r="W764" i="6" a="1"/>
  <c r="W764" i="6" s="1"/>
  <c r="V764" i="6"/>
  <c r="V764" i="6" a="1"/>
  <c r="U764" i="6" a="1"/>
  <c r="U764" i="6" s="1"/>
  <c r="T764" i="6"/>
  <c r="T764" i="6" a="1"/>
  <c r="S764" i="6" a="1"/>
  <c r="S764" i="6" s="1"/>
  <c r="R764" i="6"/>
  <c r="R764" i="6" a="1"/>
  <c r="Q764" i="6" a="1"/>
  <c r="Q764" i="6" s="1"/>
  <c r="P764" i="6"/>
  <c r="P764" i="6" a="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c r="V763" i="6" a="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c r="Z762" i="6" a="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c r="AD761" i="6" a="1"/>
  <c r="AC761" i="6" a="1"/>
  <c r="AC761" i="6" s="1"/>
  <c r="AB761" i="6" a="1"/>
  <c r="AB761" i="6" s="1"/>
  <c r="AA761" i="6" a="1"/>
  <c r="AA761" i="6" s="1"/>
  <c r="Z761" i="6" a="1"/>
  <c r="Z761" i="6" s="1"/>
  <c r="Y761" i="6" a="1"/>
  <c r="Y761" i="6" s="1"/>
  <c r="X761" i="6" a="1"/>
  <c r="X761" i="6" s="1"/>
  <c r="W761" i="6" a="1"/>
  <c r="W761" i="6" s="1"/>
  <c r="V761" i="6"/>
  <c r="V761" i="6" a="1"/>
  <c r="U761" i="6" a="1"/>
  <c r="U761" i="6" s="1"/>
  <c r="T761" i="6" a="1"/>
  <c r="T761" i="6" s="1"/>
  <c r="S761" i="6" a="1"/>
  <c r="S761" i="6" s="1"/>
  <c r="R761" i="6" a="1"/>
  <c r="R761" i="6" s="1"/>
  <c r="Q761" i="6" a="1"/>
  <c r="Q761" i="6" s="1"/>
  <c r="P761" i="6" a="1"/>
  <c r="P761" i="6" s="1"/>
  <c r="O761" i="6" a="1"/>
  <c r="O761" i="6" s="1"/>
  <c r="N761" i="6"/>
  <c r="N761" i="6" a="1"/>
  <c r="M761" i="6" a="1"/>
  <c r="M761" i="6" s="1"/>
  <c r="L761" i="6" a="1"/>
  <c r="L761" i="6" s="1"/>
  <c r="K761" i="6" a="1"/>
  <c r="K761" i="6" s="1"/>
  <c r="AI760" i="6" a="1"/>
  <c r="AI760" i="6" s="1"/>
  <c r="AH760" i="6"/>
  <c r="AH760" i="6" a="1"/>
  <c r="AG760" i="6" a="1"/>
  <c r="AG760" i="6" s="1"/>
  <c r="AF760" i="6" a="1"/>
  <c r="AF760" i="6" s="1"/>
  <c r="AE760" i="6" a="1"/>
  <c r="AE760" i="6" s="1"/>
  <c r="AD760" i="6" a="1"/>
  <c r="AD760" i="6" s="1"/>
  <c r="AC760" i="6" a="1"/>
  <c r="AC760" i="6" s="1"/>
  <c r="AB760" i="6" a="1"/>
  <c r="AB760" i="6" s="1"/>
  <c r="AA760" i="6" a="1"/>
  <c r="AA760" i="6" s="1"/>
  <c r="Z760" i="6"/>
  <c r="Z760" i="6" a="1"/>
  <c r="Y760" i="6" a="1"/>
  <c r="Y760" i="6" s="1"/>
  <c r="X760" i="6" a="1"/>
  <c r="X760" i="6" s="1"/>
  <c r="W760" i="6" a="1"/>
  <c r="W760" i="6" s="1"/>
  <c r="V760" i="6" a="1"/>
  <c r="V760" i="6" s="1"/>
  <c r="U760" i="6" a="1"/>
  <c r="U760" i="6" s="1"/>
  <c r="T760" i="6" a="1"/>
  <c r="T760" i="6" s="1"/>
  <c r="S760" i="6" a="1"/>
  <c r="S760" i="6" s="1"/>
  <c r="R760" i="6"/>
  <c r="R760" i="6" a="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c r="AD759" i="6" a="1"/>
  <c r="AC759" i="6" a="1"/>
  <c r="AC759" i="6" s="1"/>
  <c r="AB759" i="6" a="1"/>
  <c r="AB759" i="6" s="1"/>
  <c r="AA759" i="6" a="1"/>
  <c r="AA759" i="6" s="1"/>
  <c r="Z759" i="6" a="1"/>
  <c r="Z759" i="6" s="1"/>
  <c r="Y759" i="6" a="1"/>
  <c r="Y759" i="6" s="1"/>
  <c r="X759" i="6" a="1"/>
  <c r="X759" i="6" s="1"/>
  <c r="W759" i="6" a="1"/>
  <c r="W759" i="6" s="1"/>
  <c r="V759" i="6"/>
  <c r="V759" i="6" a="1"/>
  <c r="U759" i="6" a="1"/>
  <c r="U759" i="6" s="1"/>
  <c r="T759" i="6" a="1"/>
  <c r="T759" i="6" s="1"/>
  <c r="S759" i="6" a="1"/>
  <c r="S759" i="6" s="1"/>
  <c r="R759" i="6" a="1"/>
  <c r="R759" i="6" s="1"/>
  <c r="Q759" i="6" a="1"/>
  <c r="Q759" i="6" s="1"/>
  <c r="P759" i="6" a="1"/>
  <c r="P759" i="6" s="1"/>
  <c r="O759" i="6" a="1"/>
  <c r="O759" i="6" s="1"/>
  <c r="N759" i="6"/>
  <c r="N759" i="6" a="1"/>
  <c r="M759" i="6" a="1"/>
  <c r="M759" i="6" s="1"/>
  <c r="L759" i="6" a="1"/>
  <c r="L759" i="6" s="1"/>
  <c r="K759" i="6" a="1"/>
  <c r="K759" i="6" s="1"/>
  <c r="AI758" i="6" a="1"/>
  <c r="AI758" i="6" s="1"/>
  <c r="AH758" i="6" a="1"/>
  <c r="AH758" i="6" s="1"/>
  <c r="AG758" i="6" a="1"/>
  <c r="AG758" i="6" s="1"/>
  <c r="AF758" i="6"/>
  <c r="AF758" i="6" a="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c r="U748" i="6" a="1"/>
  <c r="T748" i="6"/>
  <c r="T748" i="6" a="1"/>
  <c r="S748" i="6"/>
  <c r="S748" i="6" a="1"/>
  <c r="R748" i="6"/>
  <c r="R748" i="6" a="1"/>
  <c r="Q748" i="6"/>
  <c r="Q748" i="6" a="1"/>
  <c r="P748" i="6"/>
  <c r="P748" i="6" a="1"/>
  <c r="O748" i="6"/>
  <c r="O748" i="6" a="1"/>
  <c r="N748" i="6"/>
  <c r="N748" i="6" a="1"/>
  <c r="M748" i="6" a="1"/>
  <c r="M748" i="6" s="1"/>
  <c r="L748" i="6"/>
  <c r="L748" i="6" a="1"/>
  <c r="K748" i="6" a="1"/>
  <c r="K748" i="6" s="1"/>
  <c r="AI747" i="6"/>
  <c r="AI747" i="6" a="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c r="R747" i="6" a="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c r="N746" i="6" a="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c r="R745" i="6" a="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c r="T744" i="6" a="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c r="Z743" i="6" a="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c r="AB742" i="6" a="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c r="L742" i="6" a="1"/>
  <c r="K742" i="6" a="1"/>
  <c r="K742" i="6" s="1"/>
  <c r="AI741" i="6" a="1"/>
  <c r="AI741" i="6" s="1"/>
  <c r="AH741" i="6"/>
  <c r="AH741" i="6" a="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c r="R741" i="6" a="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c r="T740" i="6" a="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c r="Z739" i="6" a="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c r="AB738" i="6" a="1"/>
  <c r="AA738" i="6" a="1"/>
  <c r="AA738" i="6" s="1"/>
  <c r="Z738" i="6" a="1"/>
  <c r="Z738" i="6" s="1"/>
  <c r="Y738" i="6" a="1"/>
  <c r="Y738" i="6" s="1"/>
  <c r="X738" i="6" a="1"/>
  <c r="X738" i="6" s="1"/>
  <c r="W738" i="6" a="1"/>
  <c r="W738" i="6" s="1"/>
  <c r="V738" i="6"/>
  <c r="V738" i="6" a="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c r="AF737" i="6" a="1"/>
  <c r="AE737" i="6" a="1"/>
  <c r="AE737" i="6" s="1"/>
  <c r="AD737" i="6"/>
  <c r="AD737" i="6" a="1"/>
  <c r="AC737" i="6" a="1"/>
  <c r="AC737" i="6" s="1"/>
  <c r="AB737" i="6" a="1"/>
  <c r="AB737" i="6" s="1"/>
  <c r="AA737" i="6" a="1"/>
  <c r="AA737" i="6" s="1"/>
  <c r="Z737" i="6" a="1"/>
  <c r="Z737" i="6" s="1"/>
  <c r="Y737" i="6" a="1"/>
  <c r="Y737" i="6" s="1"/>
  <c r="X737" i="6"/>
  <c r="X737" i="6" a="1"/>
  <c r="W737" i="6" a="1"/>
  <c r="W737" i="6" s="1"/>
  <c r="V737" i="6" a="1"/>
  <c r="V737" i="6" s="1"/>
  <c r="U737" i="6" a="1"/>
  <c r="U737" i="6" s="1"/>
  <c r="T737" i="6" a="1"/>
  <c r="T737" i="6" s="1"/>
  <c r="S737" i="6" a="1"/>
  <c r="S737" i="6" s="1"/>
  <c r="R737" i="6"/>
  <c r="R737" i="6" a="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c r="AD736" i="6" a="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c r="N736" i="6" a="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c r="AI732" i="6" a="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c r="K730" i="6" a="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c r="O729" i="6" a="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c r="S728" i="6" a="1"/>
  <c r="R728" i="6" a="1"/>
  <c r="R728" i="6" s="1"/>
  <c r="Q728" i="6" a="1"/>
  <c r="Q728" i="6" s="1"/>
  <c r="P728" i="6" a="1"/>
  <c r="P728" i="6" s="1"/>
  <c r="O728" i="6" a="1"/>
  <c r="O728" i="6" s="1"/>
  <c r="N728" i="6" a="1"/>
  <c r="N728" i="6" s="1"/>
  <c r="M728" i="6" a="1"/>
  <c r="M728" i="6" s="1"/>
  <c r="L728" i="6" a="1"/>
  <c r="L728" i="6" s="1"/>
  <c r="K728" i="6"/>
  <c r="K728" i="6" a="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c r="W727" i="6" a="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c r="AA726" i="6" a="1"/>
  <c r="Z726" i="6" a="1"/>
  <c r="Z726" i="6" s="1"/>
  <c r="Y726" i="6" a="1"/>
  <c r="Y726" i="6" s="1"/>
  <c r="X726" i="6" a="1"/>
  <c r="X726" i="6" s="1"/>
  <c r="W726" i="6" a="1"/>
  <c r="W726" i="6" s="1"/>
  <c r="V726" i="6" a="1"/>
  <c r="V726" i="6" s="1"/>
  <c r="U726" i="6" a="1"/>
  <c r="U726" i="6" s="1"/>
  <c r="T726" i="6" a="1"/>
  <c r="T726" i="6" s="1"/>
  <c r="S726" i="6" a="1"/>
  <c r="S726" i="6" s="1"/>
  <c r="R726" i="6" a="1"/>
  <c r="R726" i="6" s="1"/>
  <c r="Q726" i="6"/>
  <c r="Q726" i="6" a="1"/>
  <c r="P726" i="6" a="1"/>
  <c r="P726" i="6" s="1"/>
  <c r="O726" i="6" a="1"/>
  <c r="O726" i="6" s="1"/>
  <c r="N726" i="6" a="1"/>
  <c r="N726" i="6" s="1"/>
  <c r="M726" i="6" a="1"/>
  <c r="M726" i="6" s="1"/>
  <c r="L726" i="6" a="1"/>
  <c r="L726" i="6" s="1"/>
  <c r="K726" i="6"/>
  <c r="K726" i="6" a="1"/>
  <c r="AI725" i="6" a="1"/>
  <c r="AI725" i="6" s="1"/>
  <c r="AH725" i="6" a="1"/>
  <c r="AH725" i="6" s="1"/>
  <c r="AG725" i="6" a="1"/>
  <c r="AG725" i="6" s="1"/>
  <c r="AF725" i="6" a="1"/>
  <c r="AF725" i="6" s="1"/>
  <c r="AE725" i="6" a="1"/>
  <c r="AE725" i="6" s="1"/>
  <c r="AD725" i="6"/>
  <c r="AD725" i="6" a="1"/>
  <c r="AC725" i="6" a="1"/>
  <c r="AC725" i="6" s="1"/>
  <c r="AB725" i="6"/>
  <c r="AB725" i="6" a="1"/>
  <c r="AA725" i="6" a="1"/>
  <c r="AA725" i="6" s="1"/>
  <c r="Z725" i="6" a="1"/>
  <c r="Z725" i="6" s="1"/>
  <c r="Y725" i="6" a="1"/>
  <c r="Y725" i="6" s="1"/>
  <c r="X725" i="6" a="1"/>
  <c r="X725" i="6" s="1"/>
  <c r="W725" i="6" a="1"/>
  <c r="W725" i="6" s="1"/>
  <c r="V725" i="6"/>
  <c r="V725" i="6" a="1"/>
  <c r="U725" i="6" a="1"/>
  <c r="U725" i="6" s="1"/>
  <c r="T725" i="6"/>
  <c r="T725" i="6" a="1"/>
  <c r="S725" i="6" a="1"/>
  <c r="S725" i="6" s="1"/>
  <c r="R725" i="6" a="1"/>
  <c r="R725" i="6" s="1"/>
  <c r="Q725" i="6" a="1"/>
  <c r="Q725" i="6" s="1"/>
  <c r="P725" i="6" a="1"/>
  <c r="P725" i="6" s="1"/>
  <c r="O725" i="6" a="1"/>
  <c r="O725" i="6" s="1"/>
  <c r="N725" i="6"/>
  <c r="N725" i="6" a="1"/>
  <c r="M725" i="6" a="1"/>
  <c r="M725" i="6" s="1"/>
  <c r="L725" i="6"/>
  <c r="L725" i="6" a="1"/>
  <c r="K725" i="6" a="1"/>
  <c r="K725" i="6" s="1"/>
  <c r="AI724" i="6" a="1"/>
  <c r="AI724" i="6" s="1"/>
  <c r="AH724" i="6" a="1"/>
  <c r="AH724" i="6" s="1"/>
  <c r="AG724" i="6" a="1"/>
  <c r="AG724" i="6" s="1"/>
  <c r="AF724" i="6" a="1"/>
  <c r="AF724" i="6" s="1"/>
  <c r="AE724" i="6" a="1"/>
  <c r="AE724" i="6" s="1"/>
  <c r="AD724" i="6" a="1"/>
  <c r="AD724" i="6" s="1"/>
  <c r="AC724" i="6" a="1"/>
  <c r="AC724" i="6" s="1"/>
  <c r="AB724" i="6"/>
  <c r="AB724" i="6" a="1"/>
  <c r="AA724" i="6" a="1"/>
  <c r="AA724" i="6" s="1"/>
  <c r="Z724" i="6" a="1"/>
  <c r="Z724" i="6" s="1"/>
  <c r="Y724" i="6" a="1"/>
  <c r="Y724" i="6" s="1"/>
  <c r="X724" i="6" a="1"/>
  <c r="X724" i="6" s="1"/>
  <c r="W724" i="6" a="1"/>
  <c r="W724" i="6" s="1"/>
  <c r="V724" i="6" a="1"/>
  <c r="V724" i="6" s="1"/>
  <c r="U724" i="6" a="1"/>
  <c r="U724" i="6" s="1"/>
  <c r="T724" i="6"/>
  <c r="T724" i="6" a="1"/>
  <c r="S724" i="6" a="1"/>
  <c r="S724" i="6" s="1"/>
  <c r="R724" i="6" a="1"/>
  <c r="R724" i="6" s="1"/>
  <c r="Q724" i="6" a="1"/>
  <c r="Q724" i="6" s="1"/>
  <c r="P724" i="6" a="1"/>
  <c r="P724" i="6" s="1"/>
  <c r="O724" i="6" a="1"/>
  <c r="O724" i="6" s="1"/>
  <c r="N724" i="6" a="1"/>
  <c r="N724" i="6" s="1"/>
  <c r="M724" i="6" a="1"/>
  <c r="M724" i="6" s="1"/>
  <c r="L724" i="6"/>
  <c r="L724" i="6" a="1"/>
  <c r="K724" i="6" a="1"/>
  <c r="K724" i="6" s="1"/>
  <c r="AI723" i="6" a="1"/>
  <c r="AI723" i="6" s="1"/>
  <c r="AH723" i="6"/>
  <c r="AH723" i="6" a="1"/>
  <c r="AG723" i="6" a="1"/>
  <c r="AG723" i="6" s="1"/>
  <c r="AF723" i="6"/>
  <c r="AF723" i="6" a="1"/>
  <c r="AE723" i="6" a="1"/>
  <c r="AE723" i="6" s="1"/>
  <c r="AD723" i="6" a="1"/>
  <c r="AD723" i="6" s="1"/>
  <c r="AC723" i="6" a="1"/>
  <c r="AC723" i="6" s="1"/>
  <c r="AB723" i="6" a="1"/>
  <c r="AB723" i="6" s="1"/>
  <c r="AA723" i="6" a="1"/>
  <c r="AA723" i="6" s="1"/>
  <c r="Z723" i="6"/>
  <c r="Z723" i="6" a="1"/>
  <c r="Y723" i="6" a="1"/>
  <c r="Y723" i="6" s="1"/>
  <c r="X723" i="6" a="1"/>
  <c r="X723" i="6" s="1"/>
  <c r="W723" i="6" a="1"/>
  <c r="W723" i="6" s="1"/>
  <c r="V723" i="6"/>
  <c r="V723" i="6" a="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c r="AH722" i="6" a="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c r="V722" i="6" a="1"/>
  <c r="U722" i="6" a="1"/>
  <c r="U722" i="6" s="1"/>
  <c r="T722" i="6" a="1"/>
  <c r="T722" i="6" s="1"/>
  <c r="S722" i="6" a="1"/>
  <c r="S722" i="6" s="1"/>
  <c r="R722" i="6"/>
  <c r="R722" i="6" a="1"/>
  <c r="Q722" i="6" a="1"/>
  <c r="Q722" i="6" s="1"/>
  <c r="P722" i="6" a="1"/>
  <c r="P722" i="6" s="1"/>
  <c r="O722" i="6" a="1"/>
  <c r="O722" i="6" s="1"/>
  <c r="N722" i="6" a="1"/>
  <c r="N722" i="6" s="1"/>
  <c r="M722" i="6" a="1"/>
  <c r="M722" i="6" s="1"/>
  <c r="L722" i="6" a="1"/>
  <c r="L722" i="6" s="1"/>
  <c r="K722" i="6" a="1"/>
  <c r="K722" i="6" s="1"/>
  <c r="AI721" i="6" a="1"/>
  <c r="AI721" i="6" s="1"/>
  <c r="AH721" i="6"/>
  <c r="AH721" i="6" a="1"/>
  <c r="AG721" i="6" a="1"/>
  <c r="AG721" i="6" s="1"/>
  <c r="AF721" i="6" a="1"/>
  <c r="AF721" i="6" s="1"/>
  <c r="AE721" i="6" a="1"/>
  <c r="AE721" i="6" s="1"/>
  <c r="AD721" i="6"/>
  <c r="AD721" i="6" a="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c r="R721" i="6" a="1"/>
  <c r="Q721" i="6" a="1"/>
  <c r="Q721" i="6" s="1"/>
  <c r="P721" i="6" a="1"/>
  <c r="P721" i="6" s="1"/>
  <c r="O721" i="6" a="1"/>
  <c r="O721" i="6" s="1"/>
  <c r="N721" i="6"/>
  <c r="N721" i="6" a="1"/>
  <c r="M721" i="6" a="1"/>
  <c r="M721" i="6" s="1"/>
  <c r="L721" i="6" a="1"/>
  <c r="L721" i="6" s="1"/>
  <c r="K721" i="6" a="1"/>
  <c r="K721" i="6" s="1"/>
  <c r="AI720" i="6" a="1"/>
  <c r="AI720" i="6" s="1"/>
  <c r="AH720" i="6" a="1"/>
  <c r="AH720" i="6" s="1"/>
  <c r="AG720" i="6" a="1"/>
  <c r="AG720" i="6" s="1"/>
  <c r="AF720" i="6" a="1"/>
  <c r="AF720" i="6" s="1"/>
  <c r="AE720" i="6" a="1"/>
  <c r="AE720" i="6" s="1"/>
  <c r="AD720" i="6"/>
  <c r="AD720" i="6" a="1"/>
  <c r="AC720" i="6" a="1"/>
  <c r="AC720" i="6" s="1"/>
  <c r="AB720" i="6" a="1"/>
  <c r="AB720" i="6" s="1"/>
  <c r="AA720" i="6" a="1"/>
  <c r="AA720" i="6" s="1"/>
  <c r="Z720" i="6"/>
  <c r="Z720" i="6" a="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c r="N720" i="6" a="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c r="Z719" i="6" a="1"/>
  <c r="Y719" i="6" a="1"/>
  <c r="Y719" i="6" s="1"/>
  <c r="X719" i="6" a="1"/>
  <c r="X719" i="6" s="1"/>
  <c r="W719" i="6" a="1"/>
  <c r="W719" i="6" s="1"/>
  <c r="V719" i="6" a="1"/>
  <c r="V719" i="6" s="1"/>
  <c r="U719" i="6" a="1"/>
  <c r="U719" i="6" s="1"/>
  <c r="T719" i="6"/>
  <c r="T719" i="6" a="1"/>
  <c r="S719" i="6" a="1"/>
  <c r="S719" i="6" s="1"/>
  <c r="R719" i="6"/>
  <c r="R719" i="6" a="1"/>
  <c r="Q719" i="6" a="1"/>
  <c r="Q719" i="6" s="1"/>
  <c r="P719" i="6" a="1"/>
  <c r="P719" i="6" s="1"/>
  <c r="O719" i="6" a="1"/>
  <c r="O719" i="6" s="1"/>
  <c r="N719" i="6"/>
  <c r="N719" i="6" a="1"/>
  <c r="M719" i="6" a="1"/>
  <c r="M719" i="6" s="1"/>
  <c r="L719" i="6"/>
  <c r="L719" i="6" a="1"/>
  <c r="K719" i="6" a="1"/>
  <c r="K719" i="6" s="1"/>
  <c r="AI718" i="6" a="1"/>
  <c r="AI718" i="6" s="1"/>
  <c r="AH718" i="6"/>
  <c r="AH718" i="6" a="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c r="V718" i="6" a="1"/>
  <c r="U718" i="6" a="1"/>
  <c r="U718" i="6" s="1"/>
  <c r="T718" i="6" a="1"/>
  <c r="T718" i="6" s="1"/>
  <c r="S718" i="6" a="1"/>
  <c r="S718" i="6" s="1"/>
  <c r="R718" i="6" a="1"/>
  <c r="R718" i="6" s="1"/>
  <c r="Q718" i="6" a="1"/>
  <c r="Q718" i="6" s="1"/>
  <c r="P718" i="6"/>
  <c r="P718" i="6" a="1"/>
  <c r="O718" i="6" a="1"/>
  <c r="O718" i="6" s="1"/>
  <c r="N718" i="6"/>
  <c r="N718" i="6" a="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c r="Z717" i="6" a="1"/>
  <c r="Y717" i="6" a="1"/>
  <c r="Y717" i="6" s="1"/>
  <c r="X717" i="6" a="1"/>
  <c r="X717" i="6" s="1"/>
  <c r="W717" i="6" a="1"/>
  <c r="W717" i="6" s="1"/>
  <c r="V717" i="6" a="1"/>
  <c r="V717" i="6" s="1"/>
  <c r="U717" i="6" a="1"/>
  <c r="U717" i="6" s="1"/>
  <c r="T717" i="6"/>
  <c r="T717" i="6" a="1"/>
  <c r="S717" i="6" a="1"/>
  <c r="S717" i="6" s="1"/>
  <c r="R717" i="6"/>
  <c r="R717" i="6" a="1"/>
  <c r="Q717" i="6" a="1"/>
  <c r="Q717" i="6" s="1"/>
  <c r="P717" i="6" a="1"/>
  <c r="P717" i="6" s="1"/>
  <c r="O717" i="6" a="1"/>
  <c r="O717" i="6" s="1"/>
  <c r="N717" i="6"/>
  <c r="N717" i="6" a="1"/>
  <c r="M717" i="6" a="1"/>
  <c r="M717" i="6" s="1"/>
  <c r="L717" i="6"/>
  <c r="L717" i="6" a="1"/>
  <c r="K717" i="6" a="1"/>
  <c r="K717" i="6" s="1"/>
  <c r="AI716" i="6" a="1"/>
  <c r="AI716" i="6" s="1"/>
  <c r="AH716" i="6"/>
  <c r="AH716" i="6" a="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c r="V716" i="6" a="1"/>
  <c r="U716" i="6" a="1"/>
  <c r="U716" i="6" s="1"/>
  <c r="T716" i="6" a="1"/>
  <c r="T716" i="6" s="1"/>
  <c r="S716" i="6" a="1"/>
  <c r="S716" i="6" s="1"/>
  <c r="R716" i="6" a="1"/>
  <c r="R716" i="6" s="1"/>
  <c r="Q716" i="6" a="1"/>
  <c r="Q716" i="6" s="1"/>
  <c r="P716" i="6"/>
  <c r="P716" i="6" a="1"/>
  <c r="O716" i="6" a="1"/>
  <c r="O716" i="6" s="1"/>
  <c r="N716" i="6"/>
  <c r="N716" i="6" a="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c r="Z715" i="6" a="1"/>
  <c r="Y715" i="6" a="1"/>
  <c r="Y715" i="6" s="1"/>
  <c r="X715" i="6" a="1"/>
  <c r="X715" i="6" s="1"/>
  <c r="W715" i="6" a="1"/>
  <c r="W715" i="6" s="1"/>
  <c r="V715" i="6" a="1"/>
  <c r="V715" i="6" s="1"/>
  <c r="U715" i="6" a="1"/>
  <c r="U715" i="6" s="1"/>
  <c r="T715" i="6"/>
  <c r="T715" i="6" a="1"/>
  <c r="S715" i="6" a="1"/>
  <c r="S715" i="6" s="1"/>
  <c r="R715" i="6" a="1"/>
  <c r="R715" i="6" s="1"/>
  <c r="Q715" i="6" a="1"/>
  <c r="Q715" i="6" s="1"/>
  <c r="P715" i="6" a="1"/>
  <c r="P715" i="6" s="1"/>
  <c r="O715" i="6" a="1"/>
  <c r="O715" i="6" s="1"/>
  <c r="N715" i="6"/>
  <c r="N715" i="6" a="1"/>
  <c r="M715" i="6" a="1"/>
  <c r="M715" i="6" s="1"/>
  <c r="L715" i="6" a="1"/>
  <c r="L715" i="6" s="1"/>
  <c r="K715" i="6" a="1"/>
  <c r="K715" i="6" s="1"/>
  <c r="AI714" i="6" a="1"/>
  <c r="AI714" i="6" s="1"/>
  <c r="AH714" i="6" a="1"/>
  <c r="AH714" i="6" s="1"/>
  <c r="AG714" i="6" a="1"/>
  <c r="AG714" i="6" s="1"/>
  <c r="AF714" i="6" a="1"/>
  <c r="AF714" i="6" s="1"/>
  <c r="AE714" i="6" a="1"/>
  <c r="AE714" i="6" s="1"/>
  <c r="AD714" i="6"/>
  <c r="AD714" i="6" a="1"/>
  <c r="AC714" i="6" a="1"/>
  <c r="AC714" i="6" s="1"/>
  <c r="AB714" i="6" a="1"/>
  <c r="AB714" i="6" s="1"/>
  <c r="AA714" i="6" a="1"/>
  <c r="AA714" i="6" s="1"/>
  <c r="Z714" i="6" a="1"/>
  <c r="Z714" i="6" s="1"/>
  <c r="Y714" i="6" a="1"/>
  <c r="Y714" i="6" s="1"/>
  <c r="X714" i="6"/>
  <c r="X714" i="6" a="1"/>
  <c r="W714" i="6" a="1"/>
  <c r="W714" i="6" s="1"/>
  <c r="V714" i="6" a="1"/>
  <c r="V714" i="6" s="1"/>
  <c r="U714" i="6" a="1"/>
  <c r="U714" i="6" s="1"/>
  <c r="T714" i="6" a="1"/>
  <c r="T714" i="6" s="1"/>
  <c r="S714" i="6" a="1"/>
  <c r="S714" i="6" s="1"/>
  <c r="R714" i="6"/>
  <c r="R714" i="6" a="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c r="Z713" i="6" a="1"/>
  <c r="Y713" i="6" a="1"/>
  <c r="Y713" i="6" s="1"/>
  <c r="X713" i="6" a="1"/>
  <c r="X713" i="6" s="1"/>
  <c r="W713" i="6" a="1"/>
  <c r="W713" i="6" s="1"/>
  <c r="V713" i="6" a="1"/>
  <c r="V713" i="6" s="1"/>
  <c r="U713" i="6" a="1"/>
  <c r="U713" i="6" s="1"/>
  <c r="T713" i="6"/>
  <c r="T713" i="6" a="1"/>
  <c r="S713" i="6" a="1"/>
  <c r="S713" i="6" s="1"/>
  <c r="R713" i="6" a="1"/>
  <c r="R713" i="6" s="1"/>
  <c r="Q713" i="6" a="1"/>
  <c r="Q713" i="6" s="1"/>
  <c r="P713" i="6" a="1"/>
  <c r="P713" i="6" s="1"/>
  <c r="O713" i="6" a="1"/>
  <c r="O713" i="6" s="1"/>
  <c r="N713" i="6"/>
  <c r="N713" i="6" a="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c r="V712" i="6" a="1"/>
  <c r="U712" i="6" a="1"/>
  <c r="U712" i="6" s="1"/>
  <c r="T712" i="6" a="1"/>
  <c r="T712" i="6" s="1"/>
  <c r="S712" i="6" a="1"/>
  <c r="S712" i="6" s="1"/>
  <c r="R712" i="6" a="1"/>
  <c r="R712" i="6" s="1"/>
  <c r="Q712" i="6" a="1"/>
  <c r="Q712" i="6" s="1"/>
  <c r="P712" i="6"/>
  <c r="P712" i="6" a="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c r="AD711" i="6" a="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c r="R711" i="6" a="1"/>
  <c r="Q711" i="6" a="1"/>
  <c r="Q711" i="6" s="1"/>
  <c r="P711" i="6" a="1"/>
  <c r="P711" i="6" s="1"/>
  <c r="O711" i="6" a="1"/>
  <c r="O711" i="6" s="1"/>
  <c r="N711" i="6" a="1"/>
  <c r="N711" i="6" s="1"/>
  <c r="M711" i="6" a="1"/>
  <c r="M711" i="6" s="1"/>
  <c r="L711" i="6"/>
  <c r="L711" i="6" a="1"/>
  <c r="K711" i="6" a="1"/>
  <c r="K711" i="6" s="1"/>
  <c r="AI710" i="6" a="1"/>
  <c r="AI710" i="6" s="1"/>
  <c r="AH710" i="6"/>
  <c r="AH710" i="6" a="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c r="V710" i="6" a="1"/>
  <c r="U710" i="6" a="1"/>
  <c r="U710" i="6" s="1"/>
  <c r="T710" i="6" a="1"/>
  <c r="T710" i="6" s="1"/>
  <c r="S710" i="6" a="1"/>
  <c r="S710" i="6" s="1"/>
  <c r="R710" i="6" a="1"/>
  <c r="R710" i="6" s="1"/>
  <c r="Q710" i="6" a="1"/>
  <c r="Q710" i="6" s="1"/>
  <c r="P710" i="6"/>
  <c r="P710" i="6" a="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c r="V709" i="6" a="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c r="AF708" i="6" a="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c r="P708" i="6" a="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c r="Z707" i="6" a="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c r="L707" i="6" a="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c r="X706" i="6" a="1"/>
  <c r="W706" i="6" a="1"/>
  <c r="W706" i="6" s="1"/>
  <c r="V706" i="6" a="1"/>
  <c r="V706" i="6" s="1"/>
  <c r="U706" i="6" a="1"/>
  <c r="U706" i="6" s="1"/>
  <c r="T706" i="6" a="1"/>
  <c r="T706" i="6" s="1"/>
  <c r="S706" i="6" a="1"/>
  <c r="S706" i="6" s="1"/>
  <c r="R706" i="6" a="1"/>
  <c r="R706" i="6" s="1"/>
  <c r="Q706" i="6" a="1"/>
  <c r="Q706" i="6" s="1"/>
  <c r="P706" i="6" a="1"/>
  <c r="P706" i="6" s="1"/>
  <c r="O706" i="6" a="1"/>
  <c r="O706" i="6" s="1"/>
  <c r="N706" i="6"/>
  <c r="N706" i="6" a="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c r="L705" i="6" a="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c r="X704" i="6" a="1"/>
  <c r="W704" i="6" a="1"/>
  <c r="W704" i="6" s="1"/>
  <c r="V704" i="6" a="1"/>
  <c r="V704" i="6" s="1"/>
  <c r="U704" i="6" a="1"/>
  <c r="U704" i="6" s="1"/>
  <c r="T704" i="6" a="1"/>
  <c r="T704" i="6" s="1"/>
  <c r="S704" i="6" a="1"/>
  <c r="S704" i="6" s="1"/>
  <c r="R704" i="6" a="1"/>
  <c r="R704" i="6" s="1"/>
  <c r="Q704" i="6" a="1"/>
  <c r="Q704" i="6" s="1"/>
  <c r="P704" i="6" a="1"/>
  <c r="P704" i="6" s="1"/>
  <c r="O704" i="6" a="1"/>
  <c r="O704" i="6" s="1"/>
  <c r="N704" i="6"/>
  <c r="N704" i="6" a="1"/>
  <c r="M704" i="6" a="1"/>
  <c r="M704" i="6" s="1"/>
  <c r="L704" i="6" a="1"/>
  <c r="L704" i="6" s="1"/>
  <c r="K704" i="6"/>
  <c r="K704" i="6" a="1"/>
  <c r="AI703" i="6" a="1"/>
  <c r="AI703" i="6" s="1"/>
  <c r="AH703" i="6" a="1"/>
  <c r="AH703" i="6" s="1"/>
  <c r="AG703" i="6" a="1"/>
  <c r="AG703" i="6" s="1"/>
  <c r="AF703" i="6" a="1"/>
  <c r="AF703" i="6" s="1"/>
  <c r="AE703" i="6"/>
  <c r="AE703" i="6" a="1"/>
  <c r="AD703" i="6" a="1"/>
  <c r="AD703" i="6" s="1"/>
  <c r="AC703" i="6"/>
  <c r="AC703" i="6" a="1"/>
  <c r="AB703" i="6" a="1"/>
  <c r="AB703" i="6" s="1"/>
  <c r="AA703" i="6" a="1"/>
  <c r="AA703" i="6" s="1"/>
  <c r="Z703" i="6" a="1"/>
  <c r="Z703" i="6" s="1"/>
  <c r="Y703" i="6" a="1"/>
  <c r="Y703" i="6" s="1"/>
  <c r="X703" i="6" a="1"/>
  <c r="X703" i="6" s="1"/>
  <c r="W703" i="6"/>
  <c r="W703" i="6" a="1"/>
  <c r="V703" i="6" a="1"/>
  <c r="V703" i="6" s="1"/>
  <c r="U703" i="6"/>
  <c r="U703" i="6" a="1"/>
  <c r="T703" i="6" a="1"/>
  <c r="T703" i="6" s="1"/>
  <c r="S703" i="6" a="1"/>
  <c r="S703" i="6" s="1"/>
  <c r="R703" i="6" a="1"/>
  <c r="R703" i="6" s="1"/>
  <c r="Q703" i="6" a="1"/>
  <c r="Q703" i="6" s="1"/>
  <c r="P703" i="6" a="1"/>
  <c r="P703" i="6" s="1"/>
  <c r="O703" i="6"/>
  <c r="O703" i="6" a="1"/>
  <c r="N703" i="6" a="1"/>
  <c r="N703" i="6" s="1"/>
  <c r="M703" i="6"/>
  <c r="M703" i="6" a="1"/>
  <c r="L703" i="6" a="1"/>
  <c r="L703" i="6" s="1"/>
  <c r="K703" i="6" a="1"/>
  <c r="K703" i="6" s="1"/>
  <c r="AI702" i="6"/>
  <c r="AI702" i="6" a="1"/>
  <c r="AH702" i="6" a="1"/>
  <c r="AH702" i="6" s="1"/>
  <c r="AG702" i="6"/>
  <c r="AG702" i="6" a="1"/>
  <c r="AF702" i="6" a="1"/>
  <c r="AF702" i="6" s="1"/>
  <c r="AE702" i="6" a="1"/>
  <c r="AE702" i="6" s="1"/>
  <c r="AD702" i="6" a="1"/>
  <c r="AD702" i="6" s="1"/>
  <c r="AC702" i="6" a="1"/>
  <c r="AC702" i="6" s="1"/>
  <c r="AB702" i="6" a="1"/>
  <c r="AB702" i="6" s="1"/>
  <c r="AA702" i="6"/>
  <c r="AA702" i="6" a="1"/>
  <c r="Z702" i="6" a="1"/>
  <c r="Z702" i="6" s="1"/>
  <c r="Y702" i="6"/>
  <c r="Y702" i="6" a="1"/>
  <c r="X702" i="6" a="1"/>
  <c r="X702" i="6" s="1"/>
  <c r="W702" i="6" a="1"/>
  <c r="W702" i="6" s="1"/>
  <c r="V702" i="6" a="1"/>
  <c r="V702" i="6" s="1"/>
  <c r="U702" i="6" a="1"/>
  <c r="U702" i="6" s="1"/>
  <c r="T702" i="6" a="1"/>
  <c r="T702" i="6" s="1"/>
  <c r="S702" i="6"/>
  <c r="S702" i="6" a="1"/>
  <c r="R702" i="6" a="1"/>
  <c r="R702" i="6" s="1"/>
  <c r="Q702" i="6"/>
  <c r="Q702" i="6" a="1"/>
  <c r="P702" i="6" a="1"/>
  <c r="P702" i="6" s="1"/>
  <c r="O702" i="6" a="1"/>
  <c r="O702" i="6" s="1"/>
  <c r="N702" i="6" a="1"/>
  <c r="N702" i="6" s="1"/>
  <c r="M702" i="6" a="1"/>
  <c r="M702" i="6" s="1"/>
  <c r="L702" i="6" a="1"/>
  <c r="L702" i="6" s="1"/>
  <c r="K702" i="6"/>
  <c r="K702" i="6" a="1"/>
  <c r="AI701" i="6" a="1"/>
  <c r="AI701" i="6" s="1"/>
  <c r="AH701" i="6" a="1"/>
  <c r="AH701" i="6" s="1"/>
  <c r="AG701" i="6" a="1"/>
  <c r="AG701" i="6" s="1"/>
  <c r="AF701" i="6" a="1"/>
  <c r="AF701" i="6" s="1"/>
  <c r="AE701" i="6"/>
  <c r="AE701" i="6" a="1"/>
  <c r="AD701" i="6" a="1"/>
  <c r="AD701" i="6" s="1"/>
  <c r="AC701" i="6" a="1"/>
  <c r="AC701" i="6" s="1"/>
  <c r="AB701" i="6" a="1"/>
  <c r="AB701" i="6" s="1"/>
  <c r="AA701" i="6" a="1"/>
  <c r="AA701" i="6" s="1"/>
  <c r="Z701" i="6" a="1"/>
  <c r="Z701" i="6" s="1"/>
  <c r="Y701" i="6" a="1"/>
  <c r="Y701" i="6" s="1"/>
  <c r="X701" i="6" a="1"/>
  <c r="X701" i="6" s="1"/>
  <c r="W701" i="6" a="1"/>
  <c r="W701" i="6" s="1"/>
  <c r="V701" i="6" a="1"/>
  <c r="V701" i="6" s="1"/>
  <c r="U701" i="6"/>
  <c r="U701" i="6" a="1"/>
  <c r="T701" i="6" a="1"/>
  <c r="T701" i="6" s="1"/>
  <c r="S701" i="6" a="1"/>
  <c r="S701" i="6" s="1"/>
  <c r="R701" i="6" a="1"/>
  <c r="R701" i="6" s="1"/>
  <c r="Q701" i="6" a="1"/>
  <c r="Q701" i="6" s="1"/>
  <c r="P701" i="6" a="1"/>
  <c r="P701" i="6" s="1"/>
  <c r="O701" i="6"/>
  <c r="O701" i="6" a="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c r="AA700" i="6" a="1"/>
  <c r="Z700" i="6" a="1"/>
  <c r="Z700" i="6" s="1"/>
  <c r="Y700" i="6"/>
  <c r="Y700" i="6" a="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c r="K700" i="6" a="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c r="W699" i="6" a="1"/>
  <c r="V699" i="6" a="1"/>
  <c r="V699" i="6" s="1"/>
  <c r="U699" i="6"/>
  <c r="U699" i="6" a="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c r="AG698" i="6" a="1"/>
  <c r="AF698" i="6" a="1"/>
  <c r="AF698" i="6" s="1"/>
  <c r="AE698" i="6" a="1"/>
  <c r="AE698" i="6" s="1"/>
  <c r="AD698" i="6" a="1"/>
  <c r="AD698" i="6" s="1"/>
  <c r="AC698" i="6" a="1"/>
  <c r="AC698" i="6" s="1"/>
  <c r="AB698" i="6" a="1"/>
  <c r="AB698" i="6" s="1"/>
  <c r="AA698" i="6"/>
  <c r="AA698" i="6" a="1"/>
  <c r="Z698" i="6" a="1"/>
  <c r="Z698" i="6" s="1"/>
  <c r="Y698" i="6" a="1"/>
  <c r="Y698" i="6" s="1"/>
  <c r="X698" i="6" a="1"/>
  <c r="X698" i="6" s="1"/>
  <c r="W698" i="6" a="1"/>
  <c r="W698" i="6" s="1"/>
  <c r="V698" i="6" a="1"/>
  <c r="V698" i="6" s="1"/>
  <c r="U698" i="6" a="1"/>
  <c r="U698" i="6" s="1"/>
  <c r="T698" i="6" a="1"/>
  <c r="T698" i="6" s="1"/>
  <c r="S698" i="6" a="1"/>
  <c r="S698" i="6" s="1"/>
  <c r="R698" i="6" a="1"/>
  <c r="R698" i="6" s="1"/>
  <c r="Q698" i="6"/>
  <c r="Q698" i="6" a="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c r="AC697" i="6" a="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c r="M697" i="6" a="1"/>
  <c r="L697" i="6" a="1"/>
  <c r="L697" i="6" s="1"/>
  <c r="K697" i="6" a="1"/>
  <c r="K697" i="6" s="1"/>
  <c r="AI696" i="6"/>
  <c r="AI696" i="6" a="1"/>
  <c r="AH696" i="6" a="1"/>
  <c r="AH696" i="6" s="1"/>
  <c r="AG696" i="6"/>
  <c r="AG696" i="6" a="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c r="S696" i="6" a="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c r="AE695" i="6" a="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c r="O695" i="6" a="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c r="AA694" i="6" a="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c r="K694" i="6" a="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c r="W693" i="6" a="1"/>
  <c r="V693" i="6" a="1"/>
  <c r="V693" i="6" s="1"/>
  <c r="U693" i="6"/>
  <c r="U693" i="6" a="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c r="AG692" i="6" a="1"/>
  <c r="AF692" i="6" a="1"/>
  <c r="AF692" i="6" s="1"/>
  <c r="AE692" i="6" a="1"/>
  <c r="AE692" i="6" s="1"/>
  <c r="AD692" i="6" a="1"/>
  <c r="AD692" i="6" s="1"/>
  <c r="AC692" i="6" a="1"/>
  <c r="AC692" i="6" s="1"/>
  <c r="AB692" i="6" a="1"/>
  <c r="AB692" i="6" s="1"/>
  <c r="AA692" i="6"/>
  <c r="AA692" i="6" a="1"/>
  <c r="Z692" i="6" a="1"/>
  <c r="Z692" i="6" s="1"/>
  <c r="Y692" i="6" a="1"/>
  <c r="Y692" i="6" s="1"/>
  <c r="X692" i="6" a="1"/>
  <c r="X692" i="6" s="1"/>
  <c r="W692" i="6" a="1"/>
  <c r="W692" i="6" s="1"/>
  <c r="V692" i="6" a="1"/>
  <c r="V692" i="6" s="1"/>
  <c r="U692" i="6" a="1"/>
  <c r="U692" i="6" s="1"/>
  <c r="T692" i="6" a="1"/>
  <c r="T692" i="6" s="1"/>
  <c r="S692" i="6" a="1"/>
  <c r="S692" i="6" s="1"/>
  <c r="R692" i="6" a="1"/>
  <c r="R692" i="6" s="1"/>
  <c r="Q692" i="6"/>
  <c r="Q692" i="6" a="1"/>
  <c r="P692" i="6" a="1"/>
  <c r="P692" i="6" s="1"/>
  <c r="O692" i="6" a="1"/>
  <c r="O692" i="6" s="1"/>
  <c r="N692" i="6" a="1"/>
  <c r="N692" i="6" s="1"/>
  <c r="M692" i="6" a="1"/>
  <c r="M692" i="6" s="1"/>
  <c r="L692" i="6" a="1"/>
  <c r="L692" i="6" s="1"/>
  <c r="K692" i="6"/>
  <c r="K692" i="6" a="1"/>
  <c r="AI691" i="6" a="1"/>
  <c r="AI691" i="6" s="1"/>
  <c r="AH691" i="6" a="1"/>
  <c r="AH691" i="6" s="1"/>
  <c r="AG691" i="6" a="1"/>
  <c r="AG691" i="6" s="1"/>
  <c r="AF691" i="6" a="1"/>
  <c r="AF691" i="6" s="1"/>
  <c r="AE691" i="6" a="1"/>
  <c r="AE691" i="6" s="1"/>
  <c r="AD691" i="6" a="1"/>
  <c r="AD691" i="6" s="1"/>
  <c r="AC691" i="6"/>
  <c r="AC691" i="6" a="1"/>
  <c r="AB691" i="6" a="1"/>
  <c r="AB691" i="6" s="1"/>
  <c r="AA691" i="6" a="1"/>
  <c r="AA691" i="6" s="1"/>
  <c r="Z691" i="6" a="1"/>
  <c r="Z691" i="6" s="1"/>
  <c r="Y691" i="6" a="1"/>
  <c r="Y691" i="6" s="1"/>
  <c r="X691" i="6" a="1"/>
  <c r="X691" i="6" s="1"/>
  <c r="W691" i="6"/>
  <c r="W691" i="6" a="1"/>
  <c r="V691" i="6" a="1"/>
  <c r="V691" i="6" s="1"/>
  <c r="U691" i="6" a="1"/>
  <c r="U691" i="6" s="1"/>
  <c r="T691" i="6" a="1"/>
  <c r="T691" i="6" s="1"/>
  <c r="S691" i="6" a="1"/>
  <c r="S691" i="6" s="1"/>
  <c r="R691" i="6" a="1"/>
  <c r="R691" i="6" s="1"/>
  <c r="Q691" i="6" a="1"/>
  <c r="Q691" i="6" s="1"/>
  <c r="P691" i="6" a="1"/>
  <c r="P691" i="6" s="1"/>
  <c r="O691" i="6" a="1"/>
  <c r="O691" i="6" s="1"/>
  <c r="N691" i="6" a="1"/>
  <c r="N691" i="6" s="1"/>
  <c r="M691" i="6"/>
  <c r="M691" i="6" a="1"/>
  <c r="L691" i="6" a="1"/>
  <c r="L691" i="6" s="1"/>
  <c r="K691" i="6" a="1"/>
  <c r="K691" i="6" s="1"/>
  <c r="AI690" i="6"/>
  <c r="AI690" i="6" a="1"/>
  <c r="AH690" i="6" a="1"/>
  <c r="AH690" i="6" s="1"/>
  <c r="AG690" i="6"/>
  <c r="AG690" i="6" a="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c r="S690" i="6" a="1"/>
  <c r="R690" i="6" a="1"/>
  <c r="R690" i="6" s="1"/>
  <c r="Q690" i="6"/>
  <c r="Q690" i="6" a="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c r="AE689" i="6" a="1"/>
  <c r="AD689" i="6" a="1"/>
  <c r="AD689" i="6" s="1"/>
  <c r="AC689" i="6"/>
  <c r="AC689" i="6" a="1"/>
  <c r="AB689" i="6" a="1"/>
  <c r="AB689" i="6" s="1"/>
  <c r="AA689" i="6" a="1"/>
  <c r="AA689" i="6" s="1"/>
  <c r="Z689" i="6" a="1"/>
  <c r="Z689" i="6" s="1"/>
  <c r="Y689" i="6" a="1"/>
  <c r="Y689" i="6" s="1"/>
  <c r="X689" i="6" a="1"/>
  <c r="X689" i="6" s="1"/>
  <c r="W689" i="6" a="1"/>
  <c r="W689" i="6" s="1"/>
  <c r="V689" i="6" a="1"/>
  <c r="V689" i="6" s="1"/>
  <c r="U689" i="6"/>
  <c r="U689" i="6" a="1"/>
  <c r="T689" i="6" a="1"/>
  <c r="T689" i="6" s="1"/>
  <c r="S689" i="6" a="1"/>
  <c r="S689" i="6" s="1"/>
  <c r="R689" i="6" a="1"/>
  <c r="R689" i="6" s="1"/>
  <c r="Q689" i="6" a="1"/>
  <c r="Q689" i="6" s="1"/>
  <c r="P689" i="6" a="1"/>
  <c r="P689" i="6" s="1"/>
  <c r="O689" i="6"/>
  <c r="O689" i="6" a="1"/>
  <c r="N689" i="6" a="1"/>
  <c r="N689" i="6" s="1"/>
  <c r="M689" i="6"/>
  <c r="M689" i="6" a="1"/>
  <c r="L689" i="6" a="1"/>
  <c r="L689" i="6" s="1"/>
  <c r="K689" i="6" a="1"/>
  <c r="K689" i="6" s="1"/>
  <c r="AI688" i="6"/>
  <c r="AI688" i="6" a="1"/>
  <c r="AH688" i="6" a="1"/>
  <c r="AH688" i="6" s="1"/>
  <c r="AG688" i="6" a="1"/>
  <c r="AG688" i="6" s="1"/>
  <c r="AF688" i="6" a="1"/>
  <c r="AF688" i="6" s="1"/>
  <c r="AE688" i="6" a="1"/>
  <c r="AE688" i="6" s="1"/>
  <c r="AD688" i="6" a="1"/>
  <c r="AD688" i="6" s="1"/>
  <c r="AC688" i="6" a="1"/>
  <c r="AC688" i="6" s="1"/>
  <c r="AB688" i="6" a="1"/>
  <c r="AB688" i="6" s="1"/>
  <c r="AA688" i="6"/>
  <c r="AA688" i="6" a="1"/>
  <c r="Z688" i="6" a="1"/>
  <c r="Z688" i="6" s="1"/>
  <c r="Y688" i="6"/>
  <c r="Y688" i="6" a="1"/>
  <c r="X688" i="6" a="1"/>
  <c r="X688" i="6" s="1"/>
  <c r="W688" i="6" a="1"/>
  <c r="W688" i="6" s="1"/>
  <c r="V688" i="6" a="1"/>
  <c r="V688" i="6" s="1"/>
  <c r="U688" i="6" a="1"/>
  <c r="U688" i="6" s="1"/>
  <c r="T688" i="6" a="1"/>
  <c r="T688" i="6" s="1"/>
  <c r="S688" i="6"/>
  <c r="S688" i="6" a="1"/>
  <c r="R688" i="6" a="1"/>
  <c r="R688" i="6" s="1"/>
  <c r="Q688" i="6" a="1"/>
  <c r="Q688" i="6" s="1"/>
  <c r="P688" i="6" a="1"/>
  <c r="P688" i="6" s="1"/>
  <c r="O688" i="6" a="1"/>
  <c r="O688" i="6" s="1"/>
  <c r="N688" i="6" a="1"/>
  <c r="N688" i="6" s="1"/>
  <c r="M688" i="6" a="1"/>
  <c r="M688" i="6" s="1"/>
  <c r="L688" i="6" a="1"/>
  <c r="L688" i="6" s="1"/>
  <c r="K688" i="6"/>
  <c r="K688" i="6" a="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c r="W687" i="6" a="1"/>
  <c r="V687" i="6" a="1"/>
  <c r="V687" i="6" s="1"/>
  <c r="U687" i="6"/>
  <c r="U687" i="6" a="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c r="AG686" i="6" a="1"/>
  <c r="AF686" i="6" a="1"/>
  <c r="AF686" i="6" s="1"/>
  <c r="AE686" i="6" a="1"/>
  <c r="AE686" i="6" s="1"/>
  <c r="AD686" i="6" a="1"/>
  <c r="AD686" i="6" s="1"/>
  <c r="AC686" i="6" a="1"/>
  <c r="AC686" i="6" s="1"/>
  <c r="AB686" i="6" a="1"/>
  <c r="AB686" i="6" s="1"/>
  <c r="AA686" i="6"/>
  <c r="AA686" i="6" a="1"/>
  <c r="Z686" i="6" a="1"/>
  <c r="Z686" i="6" s="1"/>
  <c r="Y686" i="6" a="1"/>
  <c r="Y686" i="6" s="1"/>
  <c r="X686" i="6" a="1"/>
  <c r="X686" i="6" s="1"/>
  <c r="W686" i="6" a="1"/>
  <c r="W686" i="6" s="1"/>
  <c r="V686" i="6" a="1"/>
  <c r="V686" i="6" s="1"/>
  <c r="U686" i="6" a="1"/>
  <c r="U686" i="6" s="1"/>
  <c r="T686" i="6" a="1"/>
  <c r="T686" i="6" s="1"/>
  <c r="S686" i="6" a="1"/>
  <c r="S686" i="6" s="1"/>
  <c r="R686" i="6" a="1"/>
  <c r="R686" i="6" s="1"/>
  <c r="Q686" i="6"/>
  <c r="Q686" i="6" a="1"/>
  <c r="P686" i="6" a="1"/>
  <c r="P686" i="6" s="1"/>
  <c r="O686" i="6" a="1"/>
  <c r="O686" i="6" s="1"/>
  <c r="N686" i="6" a="1"/>
  <c r="N686" i="6" s="1"/>
  <c r="M686" i="6" a="1"/>
  <c r="M686" i="6" s="1"/>
  <c r="L686" i="6" a="1"/>
  <c r="L686" i="6" s="1"/>
  <c r="K686" i="6"/>
  <c r="K686" i="6" a="1"/>
  <c r="AI685" i="6" a="1"/>
  <c r="AI685" i="6" s="1"/>
  <c r="AH685" i="6" a="1"/>
  <c r="AH685" i="6" s="1"/>
  <c r="AG685" i="6" a="1"/>
  <c r="AG685" i="6" s="1"/>
  <c r="AF685" i="6" a="1"/>
  <c r="AF685" i="6" s="1"/>
  <c r="AE685" i="6" a="1"/>
  <c r="AE685" i="6" s="1"/>
  <c r="AD685" i="6" a="1"/>
  <c r="AD685" i="6" s="1"/>
  <c r="AC685" i="6"/>
  <c r="AC685" i="6" a="1"/>
  <c r="AB685" i="6" a="1"/>
  <c r="AB685" i="6" s="1"/>
  <c r="AA685" i="6" a="1"/>
  <c r="AA685" i="6" s="1"/>
  <c r="Z685" i="6"/>
  <c r="Z685" i="6" a="1"/>
  <c r="Y685" i="6" a="1"/>
  <c r="Y685" i="6" s="1"/>
  <c r="X685" i="6"/>
  <c r="X685" i="6" a="1"/>
  <c r="W685" i="6" a="1"/>
  <c r="W685" i="6" s="1"/>
  <c r="V685" i="6"/>
  <c r="V685" i="6" a="1"/>
  <c r="U685" i="6" a="1"/>
  <c r="U685" i="6" s="1"/>
  <c r="T685" i="6" a="1"/>
  <c r="T685" i="6" s="1"/>
  <c r="S685" i="6" a="1"/>
  <c r="S685" i="6" s="1"/>
  <c r="R685" i="6"/>
  <c r="R685" i="6" a="1"/>
  <c r="Q685" i="6" a="1"/>
  <c r="Q685" i="6" s="1"/>
  <c r="P685" i="6"/>
  <c r="P685" i="6" a="1"/>
  <c r="O685" i="6" a="1"/>
  <c r="O685" i="6" s="1"/>
  <c r="N685" i="6" a="1"/>
  <c r="N685" i="6" s="1"/>
  <c r="M685" i="6" a="1"/>
  <c r="M685" i="6" s="1"/>
  <c r="L685" i="6" a="1"/>
  <c r="L685" i="6" s="1"/>
  <c r="K685" i="6" a="1"/>
  <c r="K685" i="6" s="1"/>
  <c r="AI684" i="6" a="1"/>
  <c r="AI684" i="6" s="1"/>
  <c r="AH684" i="6" a="1"/>
  <c r="AH684" i="6" s="1"/>
  <c r="AG684" i="6" a="1"/>
  <c r="AG684" i="6" s="1"/>
  <c r="AF684" i="6"/>
  <c r="AF684" i="6" a="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c r="U680" i="6" a="1"/>
  <c r="T680" i="6" a="1"/>
  <c r="T680" i="6" s="1"/>
  <c r="S680" i="6" a="1"/>
  <c r="S680" i="6" s="1"/>
  <c r="R680" i="6" a="1"/>
  <c r="R680" i="6" s="1"/>
  <c r="Q680" i="6"/>
  <c r="Q680" i="6" a="1"/>
  <c r="P680" i="6" a="1"/>
  <c r="P680" i="6" s="1"/>
  <c r="O680" i="6" a="1"/>
  <c r="O680" i="6" s="1"/>
  <c r="N680" i="6" a="1"/>
  <c r="N680" i="6" s="1"/>
  <c r="M680" i="6" a="1"/>
  <c r="M680" i="6" s="1"/>
  <c r="L680" i="6" a="1"/>
  <c r="L680" i="6" s="1"/>
  <c r="K680" i="6" a="1"/>
  <c r="K680" i="6" s="1"/>
  <c r="AI679" i="6" a="1"/>
  <c r="AI679" i="6" s="1"/>
  <c r="AH679" i="6" a="1"/>
  <c r="AH679" i="6" s="1"/>
  <c r="AG679" i="6"/>
  <c r="AG679" i="6" a="1"/>
  <c r="AF679" i="6" a="1"/>
  <c r="AF679" i="6" s="1"/>
  <c r="AE679" i="6" a="1"/>
  <c r="AE679" i="6" s="1"/>
  <c r="AD679" i="6" a="1"/>
  <c r="AD679" i="6" s="1"/>
  <c r="AC679" i="6"/>
  <c r="AC679" i="6" a="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c r="Q679" i="6" a="1"/>
  <c r="P679" i="6" a="1"/>
  <c r="P679" i="6" s="1"/>
  <c r="O679" i="6" a="1"/>
  <c r="O679" i="6" s="1"/>
  <c r="N679" i="6" a="1"/>
  <c r="N679" i="6" s="1"/>
  <c r="M679" i="6"/>
  <c r="M679" i="6" a="1"/>
  <c r="L679" i="6" a="1"/>
  <c r="L679" i="6" s="1"/>
  <c r="K679" i="6" a="1"/>
  <c r="K679" i="6" s="1"/>
  <c r="AI678" i="6" a="1"/>
  <c r="AI678" i="6" s="1"/>
  <c r="AH678" i="6" a="1"/>
  <c r="AH678" i="6" s="1"/>
  <c r="AG678" i="6" a="1"/>
  <c r="AG678" i="6" s="1"/>
  <c r="AF678" i="6" a="1"/>
  <c r="AF678" i="6" s="1"/>
  <c r="AE678" i="6" a="1"/>
  <c r="AE678" i="6" s="1"/>
  <c r="AD678" i="6" a="1"/>
  <c r="AD678" i="6" s="1"/>
  <c r="AC678" i="6"/>
  <c r="AC678" i="6" a="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c r="M678" i="6" a="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c r="Y677" i="6" a="1"/>
  <c r="X677" i="6" a="1"/>
  <c r="X677" i="6" s="1"/>
  <c r="W677" i="6" a="1"/>
  <c r="W677" i="6" s="1"/>
  <c r="V677" i="6" a="1"/>
  <c r="V677" i="6" s="1"/>
  <c r="U677" i="6"/>
  <c r="U677" i="6" a="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c r="AG676" i="6" a="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c r="U676" i="6" a="1"/>
  <c r="T676" i="6" a="1"/>
  <c r="T676" i="6" s="1"/>
  <c r="S676" i="6" a="1"/>
  <c r="S676" i="6" s="1"/>
  <c r="R676" i="6" a="1"/>
  <c r="R676" i="6" s="1"/>
  <c r="Q676" i="6"/>
  <c r="Q676" i="6" a="1"/>
  <c r="P676" i="6" a="1"/>
  <c r="P676" i="6" s="1"/>
  <c r="O676" i="6" a="1"/>
  <c r="O676" i="6" s="1"/>
  <c r="N676" i="6" a="1"/>
  <c r="N676" i="6" s="1"/>
  <c r="M676" i="6" a="1"/>
  <c r="M676" i="6" s="1"/>
  <c r="L676" i="6" a="1"/>
  <c r="L676" i="6" s="1"/>
  <c r="K676" i="6" a="1"/>
  <c r="K676" i="6" s="1"/>
  <c r="AI675" i="6" a="1"/>
  <c r="AI675" i="6" s="1"/>
  <c r="AH675" i="6" a="1"/>
  <c r="AH675" i="6" s="1"/>
  <c r="AG675" i="6"/>
  <c r="AG675" i="6" a="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c r="Q675" i="6" a="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c r="AC674" i="6" a="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c r="M674" i="6" a="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c r="Y673" i="6" a="1"/>
  <c r="X673" i="6" a="1"/>
  <c r="X673" i="6" s="1"/>
  <c r="W673" i="6" a="1"/>
  <c r="W673" i="6" s="1"/>
  <c r="V673" i="6" a="1"/>
  <c r="V673" i="6" s="1"/>
  <c r="U673" i="6"/>
  <c r="U673" i="6" a="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c r="U672" i="6" a="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c r="AG671" i="6" a="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c r="Q671" i="6" a="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c r="AC670" i="6" a="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c r="M670" i="6" a="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c r="Y669" i="6" a="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c r="U668" i="6" a="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c r="AG667" i="6" a="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c r="Q667" i="6" a="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c r="AC666" i="6" a="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c r="M666" i="6" a="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c r="Y665" i="6" a="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c r="U664" i="6" a="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c r="AG663" i="6" a="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c r="Q663" i="6" a="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c r="AC662" i="6" a="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c r="AB659" i="6" a="1"/>
  <c r="AA659" i="6" a="1"/>
  <c r="AA659" i="6" s="1"/>
  <c r="Z659" i="6" a="1"/>
  <c r="Z659" i="6" s="1"/>
  <c r="Y659" i="6" a="1"/>
  <c r="Y659" i="6" s="1"/>
  <c r="X659" i="6"/>
  <c r="X659" i="6" a="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c r="AD566" i="6" a="1"/>
  <c r="AC566" i="6" a="1"/>
  <c r="AC566" i="6" s="1"/>
  <c r="AB566" i="6" a="1"/>
  <c r="AB566" i="6" s="1"/>
  <c r="AA566" i="6" a="1"/>
  <c r="AA566" i="6" s="1"/>
  <c r="Z566" i="6" a="1"/>
  <c r="Z566" i="6" s="1"/>
  <c r="Y566" i="6" a="1"/>
  <c r="Y566" i="6" s="1"/>
  <c r="X566" i="6"/>
  <c r="X566" i="6" a="1"/>
  <c r="W566" i="6" a="1"/>
  <c r="W566" i="6" s="1"/>
  <c r="V566" i="6"/>
  <c r="V566" i="6" a="1"/>
  <c r="U566" i="6" a="1"/>
  <c r="U566" i="6" s="1"/>
  <c r="T566" i="6" a="1"/>
  <c r="T566" i="6" s="1"/>
  <c r="S566" i="6" a="1"/>
  <c r="S566" i="6" s="1"/>
  <c r="R566" i="6" a="1"/>
  <c r="R566" i="6" s="1"/>
  <c r="Q566" i="6" a="1"/>
  <c r="Q566" i="6" s="1"/>
  <c r="P566" i="6" a="1"/>
  <c r="P566" i="6" s="1"/>
  <c r="O566" i="6" a="1"/>
  <c r="O566" i="6" s="1"/>
  <c r="N566" i="6"/>
  <c r="N566" i="6" a="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c r="T565" i="6" a="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c r="AF564" i="6" a="1"/>
  <c r="AE564" i="6" a="1"/>
  <c r="AE564" i="6" s="1"/>
  <c r="AD564" i="6" a="1"/>
  <c r="AD564" i="6" s="1"/>
  <c r="AC564" i="6" a="1"/>
  <c r="AC564" i="6" s="1"/>
  <c r="AB564" i="6" a="1"/>
  <c r="AB564" i="6" s="1"/>
  <c r="AA564" i="6" a="1"/>
  <c r="AA564" i="6" s="1"/>
  <c r="Z564" i="6" a="1"/>
  <c r="Z564" i="6" s="1"/>
  <c r="Y564" i="6" a="1"/>
  <c r="Y564" i="6" s="1"/>
  <c r="X564" i="6" a="1"/>
  <c r="X564" i="6" s="1"/>
  <c r="W564" i="6" a="1"/>
  <c r="W564" i="6" s="1"/>
  <c r="V564" i="6"/>
  <c r="V564" i="6" a="1"/>
  <c r="U564" i="6" a="1"/>
  <c r="U564" i="6" s="1"/>
  <c r="T564" i="6" a="1"/>
  <c r="T564" i="6" s="1"/>
  <c r="S564" i="6" a="1"/>
  <c r="S564" i="6" s="1"/>
  <c r="R564" i="6" a="1"/>
  <c r="R564" i="6" s="1"/>
  <c r="Q564" i="6" a="1"/>
  <c r="Q564" i="6" s="1"/>
  <c r="P564" i="6"/>
  <c r="P564" i="6" a="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c r="AB563" i="6" a="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c r="L563" i="6" a="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c r="X562" i="6" a="1"/>
  <c r="W562" i="6" a="1"/>
  <c r="W562" i="6" s="1"/>
  <c r="V562" i="6"/>
  <c r="V562" i="6" a="1"/>
  <c r="U562" i="6" a="1"/>
  <c r="U562" i="6" s="1"/>
  <c r="T562" i="6" a="1"/>
  <c r="T562" i="6" s="1"/>
  <c r="S562" i="6" a="1"/>
  <c r="S562" i="6" s="1"/>
  <c r="R562" i="6" a="1"/>
  <c r="R562" i="6" s="1"/>
  <c r="Q562" i="6" a="1"/>
  <c r="Q562" i="6" s="1"/>
  <c r="P562" i="6" a="1"/>
  <c r="P562" i="6" s="1"/>
  <c r="O562" i="6" a="1"/>
  <c r="O562" i="6" s="1"/>
  <c r="N562" i="6"/>
  <c r="N562" i="6" a="1"/>
  <c r="M562" i="6" a="1"/>
  <c r="M562" i="6" s="1"/>
  <c r="L562" i="6" a="1"/>
  <c r="L562" i="6" s="1"/>
  <c r="K562" i="6" a="1"/>
  <c r="K562" i="6" s="1"/>
  <c r="AI561" i="6" a="1"/>
  <c r="AI561" i="6" s="1"/>
  <c r="AH561" i="6"/>
  <c r="AH561" i="6" a="1"/>
  <c r="AG561" i="6" a="1"/>
  <c r="AG561" i="6" s="1"/>
  <c r="AF561" i="6" a="1"/>
  <c r="AF561" i="6" s="1"/>
  <c r="AE561" i="6" a="1"/>
  <c r="AE561" i="6" s="1"/>
  <c r="AD561" i="6" a="1"/>
  <c r="AD561" i="6" s="1"/>
  <c r="AC561" i="6" a="1"/>
  <c r="AC561" i="6" s="1"/>
  <c r="AB561" i="6" a="1"/>
  <c r="AB561" i="6" s="1"/>
  <c r="AA561" i="6" a="1"/>
  <c r="AA561" i="6" s="1"/>
  <c r="Z561" i="6"/>
  <c r="Z561" i="6" a="1"/>
  <c r="Y561" i="6" a="1"/>
  <c r="Y561" i="6" s="1"/>
  <c r="X561" i="6" a="1"/>
  <c r="X561" i="6" s="1"/>
  <c r="W561" i="6" a="1"/>
  <c r="W561" i="6" s="1"/>
  <c r="V561" i="6" a="1"/>
  <c r="V561" i="6" s="1"/>
  <c r="U561" i="6" a="1"/>
  <c r="U561" i="6" s="1"/>
  <c r="T561" i="6"/>
  <c r="T561" i="6" a="1"/>
  <c r="S561" i="6" a="1"/>
  <c r="S561" i="6" s="1"/>
  <c r="R561" i="6"/>
  <c r="R561" i="6" a="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c r="AF560" i="6" a="1"/>
  <c r="AE560" i="6" a="1"/>
  <c r="AE560" i="6" s="1"/>
  <c r="AD560" i="6" a="1"/>
  <c r="AD560" i="6" s="1"/>
  <c r="AC560" i="6" a="1"/>
  <c r="AC560" i="6" s="1"/>
  <c r="AB560" i="6" a="1"/>
  <c r="AB560" i="6" s="1"/>
  <c r="AA560" i="6" a="1"/>
  <c r="AA560" i="6" s="1"/>
  <c r="Z560" i="6" a="1"/>
  <c r="Z560" i="6" s="1"/>
  <c r="Y560" i="6" a="1"/>
  <c r="Y560" i="6" s="1"/>
  <c r="X560" i="6" a="1"/>
  <c r="X560" i="6" s="1"/>
  <c r="W560" i="6" a="1"/>
  <c r="W560" i="6" s="1"/>
  <c r="V560" i="6"/>
  <c r="V560" i="6" a="1"/>
  <c r="U560" i="6" a="1"/>
  <c r="U560" i="6" s="1"/>
  <c r="T560" i="6" a="1"/>
  <c r="T560" i="6" s="1"/>
  <c r="S560" i="6" a="1"/>
  <c r="S560" i="6" s="1"/>
  <c r="R560" i="6" a="1"/>
  <c r="R560" i="6" s="1"/>
  <c r="Q560" i="6" a="1"/>
  <c r="Q560" i="6" s="1"/>
  <c r="P560" i="6"/>
  <c r="P560" i="6" a="1"/>
  <c r="O560" i="6" a="1"/>
  <c r="O560" i="6" s="1"/>
  <c r="N560" i="6"/>
  <c r="N560" i="6" a="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c r="AB559" i="6" a="1"/>
  <c r="AA559" i="6" a="1"/>
  <c r="AA559" i="6" s="1"/>
  <c r="Z559" i="6"/>
  <c r="Z559" i="6" a="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c r="L559" i="6" a="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c r="X558" i="6" a="1"/>
  <c r="W558" i="6" a="1"/>
  <c r="W558" i="6" s="1"/>
  <c r="V558" i="6"/>
  <c r="V558" i="6" a="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c r="T557" i="6" a="1"/>
  <c r="S557" i="6" a="1"/>
  <c r="S557" i="6" s="1"/>
  <c r="R557" i="6"/>
  <c r="R557" i="6" a="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c r="AF556" i="6" a="1"/>
  <c r="AE556" i="6" a="1"/>
  <c r="AE556" i="6" s="1"/>
  <c r="AD556" i="6"/>
  <c r="AD556" i="6" a="1"/>
  <c r="AC556" i="6" a="1"/>
  <c r="AC556" i="6" s="1"/>
  <c r="AB556" i="6" a="1"/>
  <c r="AB556" i="6" s="1"/>
  <c r="AA556" i="6" a="1"/>
  <c r="AA556" i="6" s="1"/>
  <c r="Z556" i="6" a="1"/>
  <c r="Z556" i="6" s="1"/>
  <c r="Y556" i="6" a="1"/>
  <c r="Y556" i="6" s="1"/>
  <c r="X556" i="6" a="1"/>
  <c r="X556" i="6" s="1"/>
  <c r="W556" i="6" a="1"/>
  <c r="W556" i="6" s="1"/>
  <c r="V556" i="6"/>
  <c r="V556" i="6" a="1"/>
  <c r="U556" i="6" a="1"/>
  <c r="U556" i="6" s="1"/>
  <c r="T556" i="6" a="1"/>
  <c r="T556" i="6" s="1"/>
  <c r="S556" i="6" a="1"/>
  <c r="S556" i="6" s="1"/>
  <c r="R556" i="6" a="1"/>
  <c r="R556" i="6" s="1"/>
  <c r="Q556" i="6" a="1"/>
  <c r="Q556" i="6" s="1"/>
  <c r="P556" i="6"/>
  <c r="P556" i="6" a="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c r="AB555" i="6" a="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c r="L555" i="6" a="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c r="X554" i="6" a="1"/>
  <c r="W554" i="6" a="1"/>
  <c r="W554" i="6" s="1"/>
  <c r="V554" i="6"/>
  <c r="V554" i="6" a="1"/>
  <c r="U554" i="6" a="1"/>
  <c r="U554" i="6" s="1"/>
  <c r="T554" i="6" a="1"/>
  <c r="T554" i="6" s="1"/>
  <c r="S554" i="6" a="1"/>
  <c r="S554" i="6" s="1"/>
  <c r="R554" i="6" a="1"/>
  <c r="R554" i="6" s="1"/>
  <c r="Q554" i="6" a="1"/>
  <c r="Q554" i="6" s="1"/>
  <c r="P554" i="6" a="1"/>
  <c r="P554" i="6" s="1"/>
  <c r="O554" i="6" a="1"/>
  <c r="O554" i="6" s="1"/>
  <c r="N554" i="6"/>
  <c r="N554" i="6" a="1"/>
  <c r="M554" i="6" a="1"/>
  <c r="M554" i="6" s="1"/>
  <c r="L554" i="6" a="1"/>
  <c r="L554" i="6" s="1"/>
  <c r="K554" i="6" a="1"/>
  <c r="K554" i="6" s="1"/>
  <c r="AI553" i="6" a="1"/>
  <c r="AI553" i="6" s="1"/>
  <c r="AH553" i="6"/>
  <c r="AH553" i="6" a="1"/>
  <c r="AG553" i="6" a="1"/>
  <c r="AG553" i="6" s="1"/>
  <c r="AF553" i="6" a="1"/>
  <c r="AF553" i="6" s="1"/>
  <c r="AE553" i="6" a="1"/>
  <c r="AE553" i="6" s="1"/>
  <c r="AD553" i="6" a="1"/>
  <c r="AD553" i="6" s="1"/>
  <c r="AC553" i="6" a="1"/>
  <c r="AC553" i="6" s="1"/>
  <c r="AB553" i="6" a="1"/>
  <c r="AB553" i="6" s="1"/>
  <c r="AA553" i="6" a="1"/>
  <c r="AA553" i="6" s="1"/>
  <c r="Z553" i="6"/>
  <c r="Z553" i="6" a="1"/>
  <c r="Y553" i="6" a="1"/>
  <c r="Y553" i="6" s="1"/>
  <c r="X553" i="6" a="1"/>
  <c r="X553" i="6" s="1"/>
  <c r="W553" i="6" a="1"/>
  <c r="W553" i="6" s="1"/>
  <c r="V553" i="6" a="1"/>
  <c r="V553" i="6" s="1"/>
  <c r="U553" i="6" a="1"/>
  <c r="U553" i="6" s="1"/>
  <c r="T553" i="6" a="1"/>
  <c r="T553" i="6" s="1"/>
  <c r="S553" i="6" a="1"/>
  <c r="S553" i="6" s="1"/>
  <c r="R553" i="6"/>
  <c r="R553" i="6" a="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c r="AD552" i="6" a="1"/>
  <c r="AC552" i="6" a="1"/>
  <c r="AC552" i="6" s="1"/>
  <c r="AB552" i="6" a="1"/>
  <c r="AB552" i="6" s="1"/>
  <c r="AA552" i="6" a="1"/>
  <c r="AA552" i="6" s="1"/>
  <c r="Z552" i="6" a="1"/>
  <c r="Z552" i="6" s="1"/>
  <c r="Y552" i="6" a="1"/>
  <c r="Y552" i="6" s="1"/>
  <c r="X552" i="6" a="1"/>
  <c r="X552" i="6" s="1"/>
  <c r="W552" i="6" a="1"/>
  <c r="W552" i="6" s="1"/>
  <c r="V552" i="6"/>
  <c r="V552" i="6" a="1"/>
  <c r="U552" i="6" a="1"/>
  <c r="U552" i="6" s="1"/>
  <c r="T552" i="6" a="1"/>
  <c r="T552" i="6" s="1"/>
  <c r="S552" i="6" a="1"/>
  <c r="S552" i="6" s="1"/>
  <c r="R552" i="6" a="1"/>
  <c r="R552" i="6" s="1"/>
  <c r="Q552" i="6" a="1"/>
  <c r="Q552" i="6" s="1"/>
  <c r="P552" i="6" a="1"/>
  <c r="P552" i="6" s="1"/>
  <c r="O552" i="6" a="1"/>
  <c r="O552" i="6" s="1"/>
  <c r="N552" i="6"/>
  <c r="N552" i="6" a="1"/>
  <c r="M552" i="6" a="1"/>
  <c r="M552" i="6" s="1"/>
  <c r="L552" i="6" a="1"/>
  <c r="L552" i="6" s="1"/>
  <c r="K552" i="6" a="1"/>
  <c r="K552" i="6" s="1"/>
  <c r="AI551" i="6" a="1"/>
  <c r="AI551" i="6" s="1"/>
  <c r="AH551" i="6"/>
  <c r="AH551" i="6" a="1"/>
  <c r="AG551" i="6" a="1"/>
  <c r="AG551" i="6" s="1"/>
  <c r="AF551" i="6" a="1"/>
  <c r="AF551" i="6" s="1"/>
  <c r="AE551" i="6" a="1"/>
  <c r="AE551" i="6" s="1"/>
  <c r="AD551" i="6" a="1"/>
  <c r="AD551" i="6" s="1"/>
  <c r="AC551" i="6" a="1"/>
  <c r="AC551" i="6" s="1"/>
  <c r="AB551" i="6" a="1"/>
  <c r="AB551" i="6" s="1"/>
  <c r="AA551" i="6" a="1"/>
  <c r="AA551" i="6" s="1"/>
  <c r="Z551" i="6"/>
  <c r="Z551" i="6" a="1"/>
  <c r="Y551" i="6" a="1"/>
  <c r="Y551" i="6" s="1"/>
  <c r="X551" i="6" a="1"/>
  <c r="X551" i="6" s="1"/>
  <c r="W551" i="6" a="1"/>
  <c r="W551" i="6" s="1"/>
  <c r="V551" i="6" a="1"/>
  <c r="V551" i="6" s="1"/>
  <c r="U551" i="6" a="1"/>
  <c r="U551" i="6" s="1"/>
  <c r="T551" i="6" a="1"/>
  <c r="T551" i="6" s="1"/>
  <c r="S551" i="6" a="1"/>
  <c r="S551" i="6" s="1"/>
  <c r="R551" i="6"/>
  <c r="R551" i="6" a="1"/>
  <c r="Q551" i="6" a="1"/>
  <c r="Q551" i="6" s="1"/>
  <c r="P551" i="6" a="1"/>
  <c r="P551" i="6" s="1"/>
  <c r="O551" i="6" a="1"/>
  <c r="O551" i="6" s="1"/>
  <c r="N551" i="6" a="1"/>
  <c r="N551" i="6" s="1"/>
  <c r="M551" i="6" a="1"/>
  <c r="M551" i="6" s="1"/>
  <c r="L551" i="6" a="1"/>
  <c r="L551" i="6" s="1"/>
  <c r="K551" i="6" a="1"/>
  <c r="K551" i="6" s="1"/>
  <c r="AI550" i="6" a="1"/>
  <c r="AI550" i="6" s="1"/>
  <c r="AH550" i="6" a="1"/>
  <c r="AH550" i="6" s="1"/>
  <c r="AG550" i="6"/>
  <c r="AG550" i="6" a="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c r="Y180" i="6" a="1"/>
  <c r="X180" i="6"/>
  <c r="X180" i="6" a="1"/>
  <c r="W180" i="6"/>
  <c r="W180" i="6" a="1"/>
  <c r="V180" i="6"/>
  <c r="V180" i="6" a="1"/>
  <c r="U180" i="6"/>
  <c r="U180" i="6" a="1"/>
  <c r="T180" i="6"/>
  <c r="T180" i="6" a="1"/>
  <c r="S180" i="6"/>
  <c r="S180" i="6" a="1"/>
  <c r="R180" i="6"/>
  <c r="R180" i="6" a="1"/>
  <c r="Q180" i="6"/>
  <c r="Q180" i="6" a="1"/>
  <c r="P180" i="6"/>
  <c r="P180" i="6" a="1"/>
  <c r="O180" i="6"/>
  <c r="O180" i="6" a="1"/>
  <c r="N180" i="6"/>
  <c r="N180" i="6" a="1"/>
  <c r="M180" i="6"/>
  <c r="M180" i="6" a="1"/>
  <c r="L180" i="6"/>
  <c r="L180" i="6" a="1"/>
  <c r="K180" i="6"/>
  <c r="K180" i="6" a="1"/>
  <c r="AI179" i="6"/>
  <c r="AI179" i="6" a="1"/>
  <c r="AH179" i="6"/>
  <c r="AH179" i="6" a="1"/>
  <c r="AG179" i="6"/>
  <c r="AG179" i="6" a="1"/>
  <c r="AF179" i="6"/>
  <c r="AF179" i="6" a="1"/>
  <c r="AE179" i="6"/>
  <c r="AE179" i="6" a="1"/>
  <c r="AD179" i="6"/>
  <c r="AD179" i="6" a="1"/>
  <c r="AC179" i="6"/>
  <c r="AC179" i="6" a="1"/>
  <c r="AB179" i="6"/>
  <c r="AB179" i="6" a="1"/>
  <c r="AA179" i="6"/>
  <c r="AA179" i="6" a="1"/>
  <c r="Z179" i="6"/>
  <c r="Z179" i="6" a="1"/>
  <c r="Y179" i="6"/>
  <c r="Y179" i="6" a="1"/>
  <c r="X179" i="6"/>
  <c r="X179" i="6" a="1"/>
  <c r="W179" i="6"/>
  <c r="W179" i="6" a="1"/>
  <c r="V179" i="6"/>
  <c r="V179" i="6" a="1"/>
  <c r="U179" i="6"/>
  <c r="U179" i="6" a="1"/>
  <c r="T179" i="6"/>
  <c r="T179" i="6" a="1"/>
  <c r="S179" i="6"/>
  <c r="S179" i="6" a="1"/>
  <c r="R179" i="6"/>
  <c r="R179" i="6" a="1"/>
  <c r="Q179" i="6"/>
  <c r="Q179" i="6" a="1"/>
  <c r="P179" i="6"/>
  <c r="P179" i="6" a="1"/>
  <c r="O179" i="6"/>
  <c r="O179" i="6" a="1"/>
  <c r="N179" i="6"/>
  <c r="N179" i="6" a="1"/>
  <c r="M179" i="6"/>
  <c r="M179" i="6" a="1"/>
  <c r="L179" i="6"/>
  <c r="L179" i="6" a="1"/>
  <c r="K179" i="6"/>
  <c r="K179" i="6" a="1"/>
  <c r="AI178" i="6"/>
  <c r="AI178" i="6" a="1"/>
  <c r="AH178" i="6"/>
  <c r="AH178" i="6" a="1"/>
  <c r="AG178" i="6"/>
  <c r="AG178" i="6" a="1"/>
  <c r="AF178" i="6"/>
  <c r="AF178" i="6" a="1"/>
  <c r="AE178" i="6"/>
  <c r="AE178" i="6" a="1"/>
  <c r="AD178" i="6"/>
  <c r="AD178" i="6" a="1"/>
  <c r="AC178" i="6"/>
  <c r="AC178" i="6" a="1"/>
  <c r="AB178" i="6"/>
  <c r="AB178" i="6" a="1"/>
  <c r="AA178" i="6"/>
  <c r="AA178" i="6" a="1"/>
  <c r="Z178" i="6"/>
  <c r="Z178" i="6" a="1"/>
  <c r="Y178" i="6"/>
  <c r="Y178" i="6" a="1"/>
  <c r="X178" i="6"/>
  <c r="X178" i="6" a="1"/>
  <c r="W178" i="6"/>
  <c r="W178" i="6" a="1"/>
  <c r="V178" i="6"/>
  <c r="V178" i="6" a="1"/>
  <c r="U178" i="6"/>
  <c r="U178" i="6" a="1"/>
  <c r="T178" i="6"/>
  <c r="T178" i="6" a="1"/>
  <c r="S178" i="6"/>
  <c r="S178" i="6" a="1"/>
  <c r="R178" i="6"/>
  <c r="R178" i="6" a="1"/>
  <c r="Q178" i="6"/>
  <c r="Q178" i="6" a="1"/>
  <c r="P178" i="6"/>
  <c r="P178" i="6" a="1"/>
  <c r="O178" i="6"/>
  <c r="O178" i="6" a="1"/>
  <c r="N178" i="6"/>
  <c r="N178" i="6" a="1"/>
  <c r="M178" i="6"/>
  <c r="M178" i="6" a="1"/>
  <c r="L178" i="6"/>
  <c r="L178" i="6" a="1"/>
  <c r="K178" i="6"/>
  <c r="K178" i="6" a="1"/>
  <c r="AI177" i="6"/>
  <c r="AI177" i="6" a="1"/>
  <c r="AH177" i="6"/>
  <c r="AH177" i="6" a="1"/>
  <c r="AG177" i="6"/>
  <c r="AG177" i="6" a="1"/>
  <c r="AF177" i="6"/>
  <c r="AF177" i="6" a="1"/>
  <c r="AE177" i="6"/>
  <c r="AE177" i="6" a="1"/>
  <c r="AD177" i="6"/>
  <c r="AD177" i="6" a="1"/>
  <c r="AC177" i="6"/>
  <c r="AC177" i="6" a="1"/>
  <c r="AB177" i="6"/>
  <c r="AB177" i="6" a="1"/>
  <c r="AA177" i="6"/>
  <c r="AA177" i="6" a="1"/>
  <c r="Z177" i="6"/>
  <c r="Z177" i="6" a="1"/>
  <c r="Y177" i="6"/>
  <c r="Y177" i="6" a="1"/>
  <c r="X177" i="6"/>
  <c r="X177" i="6" a="1"/>
  <c r="W177" i="6"/>
  <c r="W177" i="6" a="1"/>
  <c r="V177" i="6"/>
  <c r="V177" i="6" a="1"/>
  <c r="U177" i="6"/>
  <c r="U177" i="6" a="1"/>
  <c r="T177" i="6"/>
  <c r="T177" i="6" a="1"/>
  <c r="S177" i="6"/>
  <c r="S177" i="6" a="1"/>
  <c r="R177" i="6"/>
  <c r="R177" i="6" a="1"/>
  <c r="Q177" i="6"/>
  <c r="Q177" i="6" a="1"/>
  <c r="P177" i="6"/>
  <c r="P177" i="6" a="1"/>
  <c r="O177" i="6"/>
  <c r="O177" i="6" a="1"/>
  <c r="N177" i="6"/>
  <c r="N177" i="6" a="1"/>
  <c r="M177" i="6"/>
  <c r="M177" i="6" a="1"/>
  <c r="L177" i="6"/>
  <c r="L177" i="6" a="1"/>
  <c r="K177" i="6"/>
  <c r="K177" i="6" a="1"/>
  <c r="AI176" i="6"/>
  <c r="AI176" i="6" a="1"/>
  <c r="AH176" i="6"/>
  <c r="AH176" i="6" a="1"/>
  <c r="AG176" i="6"/>
  <c r="AG176" i="6" a="1"/>
  <c r="AF176" i="6"/>
  <c r="AF176" i="6" a="1"/>
  <c r="AE176" i="6"/>
  <c r="AE176" i="6" a="1"/>
  <c r="AD176" i="6"/>
  <c r="AD176" i="6" a="1"/>
  <c r="AC176" i="6"/>
  <c r="AC176" i="6" a="1"/>
  <c r="AB176" i="6"/>
  <c r="AB176" i="6" a="1"/>
  <c r="AA176" i="6"/>
  <c r="AA176" i="6" a="1"/>
  <c r="Z176" i="6"/>
  <c r="Z176" i="6" a="1"/>
  <c r="Y176" i="6"/>
  <c r="Y176" i="6" a="1"/>
  <c r="X176" i="6"/>
  <c r="X176" i="6" a="1"/>
  <c r="W176" i="6"/>
  <c r="W176" i="6" a="1"/>
  <c r="V176" i="6"/>
  <c r="V176" i="6" a="1"/>
  <c r="U176" i="6"/>
  <c r="U176" i="6" a="1"/>
  <c r="T176" i="6"/>
  <c r="T176" i="6" a="1"/>
  <c r="S176" i="6"/>
  <c r="S176" i="6" a="1"/>
  <c r="R176" i="6"/>
  <c r="R176" i="6" a="1"/>
  <c r="Q176" i="6"/>
  <c r="Q176" i="6" a="1"/>
  <c r="P176" i="6"/>
  <c r="P176" i="6" a="1"/>
  <c r="O176" i="6"/>
  <c r="O176" i="6" a="1"/>
  <c r="N176" i="6"/>
  <c r="N176" i="6" a="1"/>
  <c r="M176" i="6"/>
  <c r="M176" i="6" a="1"/>
  <c r="L176" i="6"/>
  <c r="L176" i="6" a="1"/>
  <c r="K176" i="6"/>
  <c r="K176" i="6" a="1"/>
  <c r="AI175" i="6"/>
  <c r="AI175" i="6" a="1"/>
  <c r="AH175" i="6"/>
  <c r="AH175" i="6" a="1"/>
  <c r="AG175" i="6"/>
  <c r="AG175" i="6" a="1"/>
  <c r="AF175" i="6"/>
  <c r="AF175" i="6" a="1"/>
  <c r="AE175" i="6"/>
  <c r="AE175" i="6" a="1"/>
  <c r="AD175" i="6"/>
  <c r="AD175" i="6" a="1"/>
  <c r="AC175" i="6"/>
  <c r="AC175" i="6" a="1"/>
  <c r="AB175" i="6"/>
  <c r="AB175" i="6" a="1"/>
  <c r="AA175" i="6"/>
  <c r="AA175" i="6" a="1"/>
  <c r="Z175" i="6"/>
  <c r="Z175" i="6" a="1"/>
  <c r="Y175" i="6"/>
  <c r="Y175" i="6" a="1"/>
  <c r="X175" i="6"/>
  <c r="X175" i="6" a="1"/>
  <c r="W175" i="6"/>
  <c r="W175" i="6" a="1"/>
  <c r="V175" i="6"/>
  <c r="V175" i="6" a="1"/>
  <c r="U175" i="6"/>
  <c r="U175" i="6" a="1"/>
  <c r="T175" i="6"/>
  <c r="T175" i="6" a="1"/>
  <c r="S175" i="6"/>
  <c r="S175" i="6" a="1"/>
  <c r="R175" i="6"/>
  <c r="R175" i="6" a="1"/>
  <c r="Q175" i="6"/>
  <c r="Q175" i="6" a="1"/>
  <c r="P175" i="6"/>
  <c r="P175" i="6" a="1"/>
  <c r="O175" i="6"/>
  <c r="O175" i="6" a="1"/>
  <c r="N175" i="6"/>
  <c r="N175" i="6" a="1"/>
  <c r="M175" i="6"/>
  <c r="M175" i="6" a="1"/>
  <c r="L175" i="6"/>
  <c r="L175" i="6" a="1"/>
  <c r="K175" i="6"/>
  <c r="K175" i="6" a="1"/>
  <c r="AI174" i="6"/>
  <c r="AI174" i="6" a="1"/>
  <c r="AH174" i="6"/>
  <c r="AH174" i="6" a="1"/>
  <c r="AG174" i="6"/>
  <c r="AG174" i="6" a="1"/>
  <c r="AF174" i="6"/>
  <c r="AF174" i="6" a="1"/>
  <c r="AE174" i="6"/>
  <c r="AE174" i="6" a="1"/>
  <c r="AD174" i="6"/>
  <c r="AD174" i="6" a="1"/>
  <c r="AC174" i="6"/>
  <c r="AC174" i="6" a="1"/>
  <c r="AB174" i="6"/>
  <c r="AB174" i="6" a="1"/>
  <c r="AA174" i="6"/>
  <c r="AA174" i="6" a="1"/>
  <c r="Z174" i="6"/>
  <c r="Z174" i="6" a="1"/>
  <c r="Y174" i="6"/>
  <c r="Y174" i="6" a="1"/>
  <c r="X174" i="6"/>
  <c r="X174" i="6" a="1"/>
  <c r="W174" i="6"/>
  <c r="W174" i="6" a="1"/>
  <c r="V174" i="6"/>
  <c r="V174" i="6" a="1"/>
  <c r="U174" i="6"/>
  <c r="U174" i="6" a="1"/>
  <c r="T174" i="6"/>
  <c r="T174" i="6" a="1"/>
  <c r="S174" i="6"/>
  <c r="S174" i="6" a="1"/>
  <c r="R174" i="6"/>
  <c r="R174" i="6" a="1"/>
  <c r="Q174" i="6"/>
  <c r="Q174" i="6" a="1"/>
  <c r="P174" i="6"/>
  <c r="P174" i="6" a="1"/>
  <c r="O174" i="6"/>
  <c r="O174" i="6" a="1"/>
  <c r="N174" i="6"/>
  <c r="N174" i="6" a="1"/>
  <c r="M174" i="6"/>
  <c r="M174" i="6" a="1"/>
  <c r="L174" i="6"/>
  <c r="L174" i="6" a="1"/>
  <c r="K174" i="6"/>
  <c r="K174" i="6" a="1"/>
  <c r="AI173" i="6"/>
  <c r="AI173" i="6" a="1"/>
  <c r="AH173" i="6"/>
  <c r="AH173" i="6" a="1"/>
  <c r="AG173" i="6"/>
  <c r="AG173" i="6" a="1"/>
  <c r="AF173" i="6"/>
  <c r="AF173" i="6" a="1"/>
  <c r="AE173" i="6"/>
  <c r="AE173" i="6" a="1"/>
  <c r="AD173" i="6"/>
  <c r="AD173" i="6" a="1"/>
  <c r="AC173" i="6"/>
  <c r="AC173" i="6" a="1"/>
  <c r="AB173" i="6"/>
  <c r="AB173" i="6" a="1"/>
  <c r="AA173" i="6"/>
  <c r="AA173" i="6" a="1"/>
  <c r="Z173" i="6"/>
  <c r="Z173" i="6" a="1"/>
  <c r="Y173" i="6"/>
  <c r="Y173" i="6" a="1"/>
  <c r="X173" i="6"/>
  <c r="X173" i="6" a="1"/>
  <c r="W173" i="6"/>
  <c r="W173" i="6" a="1"/>
  <c r="V173" i="6"/>
  <c r="V173" i="6" a="1"/>
  <c r="U173" i="6"/>
  <c r="U173" i="6" a="1"/>
  <c r="T173" i="6"/>
  <c r="T173" i="6" a="1"/>
  <c r="S173" i="6"/>
  <c r="S173" i="6" a="1"/>
  <c r="R173" i="6"/>
  <c r="R173" i="6" a="1"/>
  <c r="Q173" i="6"/>
  <c r="Q173" i="6" a="1"/>
  <c r="P173" i="6"/>
  <c r="P173" i="6" a="1"/>
  <c r="O173" i="6"/>
  <c r="O173" i="6" a="1"/>
  <c r="N173" i="6"/>
  <c r="N173" i="6" a="1"/>
  <c r="M173" i="6"/>
  <c r="M173" i="6" a="1"/>
  <c r="L173" i="6"/>
  <c r="L173" i="6" a="1"/>
  <c r="K173" i="6"/>
  <c r="K173" i="6" a="1"/>
  <c r="AI172" i="6"/>
  <c r="AI172" i="6" a="1"/>
  <c r="AH172" i="6"/>
  <c r="AH172" i="6" a="1"/>
  <c r="AG172" i="6"/>
  <c r="AG172" i="6" a="1"/>
  <c r="AF172" i="6"/>
  <c r="AF172" i="6" a="1"/>
  <c r="AE172" i="6"/>
  <c r="AE172" i="6" a="1"/>
  <c r="AD172" i="6"/>
  <c r="AD172" i="6" a="1"/>
  <c r="AC172" i="6"/>
  <c r="AC172" i="6" a="1"/>
  <c r="AB172" i="6"/>
  <c r="AB172" i="6" a="1"/>
  <c r="AA172" i="6"/>
  <c r="AA172" i="6" a="1"/>
  <c r="Z172" i="6"/>
  <c r="Z172" i="6" a="1"/>
  <c r="Y172" i="6"/>
  <c r="Y172" i="6" a="1"/>
  <c r="X172" i="6"/>
  <c r="X172" i="6" a="1"/>
  <c r="W172" i="6"/>
  <c r="W172" i="6" a="1"/>
  <c r="V172" i="6"/>
  <c r="V172" i="6" a="1"/>
  <c r="U172" i="6"/>
  <c r="U172" i="6" a="1"/>
  <c r="T172" i="6"/>
  <c r="T172" i="6" a="1"/>
  <c r="S172" i="6"/>
  <c r="S172" i="6" a="1"/>
  <c r="R172" i="6"/>
  <c r="R172" i="6" a="1"/>
  <c r="Q172" i="6"/>
  <c r="Q172" i="6" a="1"/>
  <c r="P172" i="6" a="1"/>
  <c r="P172" i="6" s="1"/>
  <c r="O172" i="6" a="1"/>
  <c r="O172" i="6" s="1"/>
  <c r="N172" i="6" a="1"/>
  <c r="N172" i="6" s="1"/>
  <c r="M172" i="6" a="1"/>
  <c r="M172" i="6" s="1"/>
  <c r="L172" i="6" a="1"/>
  <c r="L172" i="6" s="1"/>
  <c r="K172" i="6" a="1"/>
  <c r="K172" i="6" s="1"/>
  <c r="AI171" i="6" a="1"/>
  <c r="AI171" i="6" s="1"/>
  <c r="AH171" i="6" a="1"/>
  <c r="AH171" i="6" s="1"/>
  <c r="AG171" i="6"/>
  <c r="AG171" i="6" a="1"/>
  <c r="AF171" i="6" a="1"/>
  <c r="AF171" i="6" s="1"/>
  <c r="AE171" i="6" a="1"/>
  <c r="AE171" i="6" s="1"/>
  <c r="AD171" i="6" a="1"/>
  <c r="AD171" i="6" s="1"/>
  <c r="AC171" i="6" a="1"/>
  <c r="AC171" i="6" s="1"/>
  <c r="AB171" i="6" a="1"/>
  <c r="AB171" i="6" s="1"/>
  <c r="AA171" i="6" a="1"/>
  <c r="AA171" i="6" s="1"/>
  <c r="Z171" i="6" a="1"/>
  <c r="Z171" i="6" s="1"/>
  <c r="Y171" i="6"/>
  <c r="Y171" i="6" a="1"/>
  <c r="X171" i="6" a="1"/>
  <c r="X171" i="6" s="1"/>
  <c r="W171" i="6" a="1"/>
  <c r="W171" i="6" s="1"/>
  <c r="V171" i="6" a="1"/>
  <c r="V171" i="6" s="1"/>
  <c r="U171" i="6" a="1"/>
  <c r="U171" i="6" s="1"/>
  <c r="T171" i="6" a="1"/>
  <c r="T171" i="6" s="1"/>
  <c r="S171" i="6" a="1"/>
  <c r="S171" i="6" s="1"/>
  <c r="R171" i="6" a="1"/>
  <c r="R171" i="6" s="1"/>
  <c r="Q171" i="6"/>
  <c r="Q171" i="6" a="1"/>
  <c r="P171" i="6" a="1"/>
  <c r="P171" i="6" s="1"/>
  <c r="O171" i="6" a="1"/>
  <c r="O171" i="6" s="1"/>
  <c r="N171" i="6" a="1"/>
  <c r="N171" i="6" s="1"/>
  <c r="M171" i="6" a="1"/>
  <c r="M171" i="6" s="1"/>
  <c r="L171" i="6" a="1"/>
  <c r="L171" i="6" s="1"/>
  <c r="K171" i="6" a="1"/>
  <c r="K171" i="6" s="1"/>
  <c r="AI170" i="6" a="1"/>
  <c r="AI170" i="6" s="1"/>
  <c r="AH170" i="6" a="1"/>
  <c r="AH170" i="6" s="1"/>
  <c r="AG170" i="6"/>
  <c r="AG170" i="6" a="1"/>
  <c r="AF170" i="6" a="1"/>
  <c r="AF170" i="6" s="1"/>
  <c r="AE170" i="6" a="1"/>
  <c r="AE170" i="6" s="1"/>
  <c r="AD170" i="6" a="1"/>
  <c r="AD170" i="6" s="1"/>
  <c r="AC170" i="6" a="1"/>
  <c r="AC170" i="6" s="1"/>
  <c r="AB170" i="6" a="1"/>
  <c r="AB170" i="6" s="1"/>
  <c r="AA170" i="6" a="1"/>
  <c r="AA170" i="6" s="1"/>
  <c r="Z170" i="6" a="1"/>
  <c r="Z170" i="6" s="1"/>
  <c r="Y170" i="6"/>
  <c r="Y170" i="6" a="1"/>
  <c r="X170" i="6" a="1"/>
  <c r="X170" i="6" s="1"/>
  <c r="W170" i="6" a="1"/>
  <c r="W170" i="6" s="1"/>
  <c r="V170" i="6" a="1"/>
  <c r="V170" i="6" s="1"/>
  <c r="U170" i="6" a="1"/>
  <c r="U170" i="6" s="1"/>
  <c r="T170" i="6" a="1"/>
  <c r="T170" i="6" s="1"/>
  <c r="S170" i="6" a="1"/>
  <c r="S170" i="6" s="1"/>
  <c r="R170" i="6" a="1"/>
  <c r="R170" i="6" s="1"/>
  <c r="Q170" i="6"/>
  <c r="Q170" i="6" a="1"/>
  <c r="P170" i="6" a="1"/>
  <c r="P170" i="6" s="1"/>
  <c r="O170" i="6" a="1"/>
  <c r="O170" i="6" s="1"/>
  <c r="N170" i="6" a="1"/>
  <c r="N170" i="6" s="1"/>
  <c r="M170" i="6" a="1"/>
  <c r="M170" i="6" s="1"/>
  <c r="L170" i="6" a="1"/>
  <c r="L170" i="6" s="1"/>
  <c r="K170" i="6" a="1"/>
  <c r="K170" i="6" s="1"/>
  <c r="AI169" i="6" a="1"/>
  <c r="AI169" i="6" s="1"/>
  <c r="AH169" i="6" a="1"/>
  <c r="AH169" i="6" s="1"/>
  <c r="AG169" i="6"/>
  <c r="AG169" i="6" a="1"/>
  <c r="AF169" i="6" a="1"/>
  <c r="AF169" i="6" s="1"/>
  <c r="AE169" i="6" a="1"/>
  <c r="AE169" i="6" s="1"/>
  <c r="AD169" i="6" a="1"/>
  <c r="AD169" i="6" s="1"/>
  <c r="AC169" i="6" a="1"/>
  <c r="AC169" i="6" s="1"/>
  <c r="AB169" i="6" a="1"/>
  <c r="AB169" i="6" s="1"/>
  <c r="AA169" i="6" a="1"/>
  <c r="AA169" i="6" s="1"/>
  <c r="Z169" i="6" a="1"/>
  <c r="Z169" i="6" s="1"/>
  <c r="Y169" i="6"/>
  <c r="Y169" i="6" a="1"/>
  <c r="X169" i="6" a="1"/>
  <c r="X169" i="6" s="1"/>
  <c r="W169" i="6" a="1"/>
  <c r="W169" i="6" s="1"/>
  <c r="V169" i="6" a="1"/>
  <c r="V169" i="6" s="1"/>
  <c r="U169" i="6" a="1"/>
  <c r="U169" i="6" s="1"/>
  <c r="T169" i="6" a="1"/>
  <c r="T169" i="6" s="1"/>
  <c r="S169" i="6" a="1"/>
  <c r="S169" i="6" s="1"/>
  <c r="R169" i="6" a="1"/>
  <c r="R169" i="6" s="1"/>
  <c r="Q169" i="6"/>
  <c r="Q169" i="6" a="1"/>
  <c r="P169" i="6" a="1"/>
  <c r="P169" i="6" s="1"/>
  <c r="O169" i="6" a="1"/>
  <c r="O169" i="6" s="1"/>
  <c r="N169" i="6" a="1"/>
  <c r="N169" i="6" s="1"/>
  <c r="M169" i="6" a="1"/>
  <c r="M169" i="6" s="1"/>
  <c r="L169" i="6" a="1"/>
  <c r="L169" i="6" s="1"/>
  <c r="K169" i="6" a="1"/>
  <c r="K169" i="6" s="1"/>
  <c r="AI168" i="6" a="1"/>
  <c r="AI168" i="6" s="1"/>
  <c r="AH168" i="6" a="1"/>
  <c r="AH168" i="6" s="1"/>
  <c r="AG168" i="6"/>
  <c r="AG168" i="6" a="1"/>
  <c r="AF168" i="6" a="1"/>
  <c r="AF168" i="6" s="1"/>
  <c r="AE168" i="6" a="1"/>
  <c r="AE168" i="6" s="1"/>
  <c r="AD168" i="6" a="1"/>
  <c r="AD168" i="6" s="1"/>
  <c r="AC168" i="6" a="1"/>
  <c r="AC168" i="6" s="1"/>
  <c r="AB168" i="6" a="1"/>
  <c r="AB168" i="6" s="1"/>
  <c r="AA168" i="6" a="1"/>
  <c r="AA168" i="6" s="1"/>
  <c r="Z168" i="6" a="1"/>
  <c r="Z168" i="6" s="1"/>
  <c r="Y168" i="6"/>
  <c r="Y168" i="6" a="1"/>
  <c r="X168" i="6" a="1"/>
  <c r="X168" i="6" s="1"/>
  <c r="W168" i="6" a="1"/>
  <c r="W168" i="6" s="1"/>
  <c r="V168" i="6" a="1"/>
  <c r="V168" i="6" s="1"/>
  <c r="U168" i="6" a="1"/>
  <c r="U168" i="6" s="1"/>
  <c r="T168" i="6" a="1"/>
  <c r="T168" i="6" s="1"/>
  <c r="S168" i="6" a="1"/>
  <c r="S168" i="6" s="1"/>
  <c r="R168" i="6" a="1"/>
  <c r="R168" i="6" s="1"/>
  <c r="Q168" i="6"/>
  <c r="Q168" i="6" a="1"/>
  <c r="P168" i="6" a="1"/>
  <c r="P168" i="6" s="1"/>
  <c r="O168" i="6" a="1"/>
  <c r="O168" i="6" s="1"/>
  <c r="N168" i="6" a="1"/>
  <c r="N168" i="6" s="1"/>
  <c r="M168" i="6" a="1"/>
  <c r="M168" i="6" s="1"/>
  <c r="L168" i="6" a="1"/>
  <c r="L168" i="6" s="1"/>
  <c r="K168" i="6" a="1"/>
  <c r="K168" i="6" s="1"/>
  <c r="AI167" i="6" a="1"/>
  <c r="AI167" i="6" s="1"/>
  <c r="AH167" i="6" a="1"/>
  <c r="AH167" i="6" s="1"/>
  <c r="AG167" i="6"/>
  <c r="AG167" i="6" a="1"/>
  <c r="AF167" i="6" a="1"/>
  <c r="AF167" i="6" s="1"/>
  <c r="AE167" i="6" a="1"/>
  <c r="AE167" i="6" s="1"/>
  <c r="AD167" i="6" a="1"/>
  <c r="AD167" i="6" s="1"/>
  <c r="AC167" i="6" a="1"/>
  <c r="AC167" i="6" s="1"/>
  <c r="AB167" i="6" a="1"/>
  <c r="AB167" i="6" s="1"/>
  <c r="AA167" i="6" a="1"/>
  <c r="AA167" i="6" s="1"/>
  <c r="Z167" i="6" a="1"/>
  <c r="Z167" i="6" s="1"/>
  <c r="Y167" i="6"/>
  <c r="Y167" i="6" a="1"/>
  <c r="X167" i="6" a="1"/>
  <c r="X167" i="6" s="1"/>
  <c r="W167" i="6" a="1"/>
  <c r="W167" i="6" s="1"/>
  <c r="V167" i="6" a="1"/>
  <c r="V167" i="6" s="1"/>
  <c r="U167" i="6" a="1"/>
  <c r="U167" i="6" s="1"/>
  <c r="T167" i="6" a="1"/>
  <c r="T167" i="6" s="1"/>
  <c r="S167" i="6" a="1"/>
  <c r="S167" i="6" s="1"/>
  <c r="R167" i="6" a="1"/>
  <c r="R167" i="6" s="1"/>
  <c r="Q167" i="6"/>
  <c r="Q167" i="6" a="1"/>
  <c r="P167" i="6" a="1"/>
  <c r="P167" i="6" s="1"/>
  <c r="O167" i="6" a="1"/>
  <c r="O167" i="6" s="1"/>
  <c r="N167" i="6" a="1"/>
  <c r="N167" i="6" s="1"/>
  <c r="M167" i="6" a="1"/>
  <c r="M167" i="6" s="1"/>
  <c r="L167" i="6" a="1"/>
  <c r="L167" i="6" s="1"/>
  <c r="K167" i="6" a="1"/>
  <c r="K167" i="6" s="1"/>
  <c r="AI166" i="6" a="1"/>
  <c r="AI166" i="6" s="1"/>
  <c r="AH166" i="6" a="1"/>
  <c r="AH166" i="6" s="1"/>
  <c r="AG166" i="6"/>
  <c r="AG166" i="6" a="1"/>
  <c r="AF166" i="6" a="1"/>
  <c r="AF166" i="6" s="1"/>
  <c r="AE166" i="6" a="1"/>
  <c r="AE166" i="6" s="1"/>
  <c r="AD166" i="6" a="1"/>
  <c r="AD166" i="6" s="1"/>
  <c r="AC166" i="6" a="1"/>
  <c r="AC166" i="6" s="1"/>
  <c r="AB166" i="6" a="1"/>
  <c r="AB166" i="6" s="1"/>
  <c r="AA166" i="6" a="1"/>
  <c r="AA166" i="6" s="1"/>
  <c r="Z166" i="6" a="1"/>
  <c r="Z166" i="6" s="1"/>
  <c r="Y166" i="6"/>
  <c r="Y166" i="6" a="1"/>
  <c r="X166" i="6" a="1"/>
  <c r="X166" i="6" s="1"/>
  <c r="W166" i="6" a="1"/>
  <c r="W166" i="6" s="1"/>
  <c r="V166" i="6" a="1"/>
  <c r="V166" i="6" s="1"/>
  <c r="U166" i="6" a="1"/>
  <c r="U166" i="6" s="1"/>
  <c r="T166" i="6" a="1"/>
  <c r="T166" i="6" s="1"/>
  <c r="S166" i="6" a="1"/>
  <c r="S166" i="6" s="1"/>
  <c r="R166" i="6" a="1"/>
  <c r="R166" i="6" s="1"/>
  <c r="Q166" i="6"/>
  <c r="Q166" i="6" a="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c r="AC165" i="6" a="1"/>
  <c r="AB165" i="6" a="1"/>
  <c r="AB165" i="6" s="1"/>
  <c r="AA165" i="6" a="1"/>
  <c r="AA165" i="6" s="1"/>
  <c r="Z165" i="6" a="1"/>
  <c r="Z165" i="6" s="1"/>
  <c r="Y165" i="6" a="1"/>
  <c r="Y165" i="6" s="1"/>
  <c r="X165" i="6" a="1"/>
  <c r="X165" i="6" s="1"/>
  <c r="W165" i="6" a="1"/>
  <c r="W165" i="6" s="1"/>
  <c r="V165" i="6" a="1"/>
  <c r="V165" i="6" s="1"/>
  <c r="U165" i="6"/>
  <c r="U165" i="6" a="1"/>
  <c r="T165" i="6" a="1"/>
  <c r="T165" i="6" s="1"/>
  <c r="S165" i="6" a="1"/>
  <c r="S165" i="6" s="1"/>
  <c r="R165" i="6" a="1"/>
  <c r="R165" i="6" s="1"/>
  <c r="Q165" i="6" a="1"/>
  <c r="Q165" i="6" s="1"/>
  <c r="P165" i="6" a="1"/>
  <c r="P165" i="6" s="1"/>
  <c r="O165" i="6" a="1"/>
  <c r="O165" i="6" s="1"/>
  <c r="N165" i="6" a="1"/>
  <c r="N165" i="6" s="1"/>
  <c r="M165" i="6"/>
  <c r="M165" i="6" a="1"/>
  <c r="L165" i="6" a="1"/>
  <c r="L165" i="6" s="1"/>
  <c r="K165" i="6" a="1"/>
  <c r="K165" i="6" s="1"/>
  <c r="AI164" i="6"/>
  <c r="AI164" i="6" a="1"/>
  <c r="AH164" i="6" a="1"/>
  <c r="AH164" i="6" s="1"/>
  <c r="AG164" i="6" a="1"/>
  <c r="AG164" i="6" s="1"/>
  <c r="AF164" i="6" a="1"/>
  <c r="AF164" i="6" s="1"/>
  <c r="AE164" i="6" a="1"/>
  <c r="AE164" i="6" s="1"/>
  <c r="AD164" i="6" a="1"/>
  <c r="AD164" i="6" s="1"/>
  <c r="AC164" i="6" a="1"/>
  <c r="AC164" i="6" s="1"/>
  <c r="AB164" i="6" a="1"/>
  <c r="AB164" i="6" s="1"/>
  <c r="AA164" i="6"/>
  <c r="AA164" i="6" a="1"/>
  <c r="Z164" i="6" a="1"/>
  <c r="Z164" i="6" s="1"/>
  <c r="Y164" i="6" a="1"/>
  <c r="Y164" i="6" s="1"/>
  <c r="X164" i="6" a="1"/>
  <c r="X164" i="6" s="1"/>
  <c r="W164" i="6" a="1"/>
  <c r="W164" i="6" s="1"/>
  <c r="V164" i="6" a="1"/>
  <c r="V164" i="6" s="1"/>
  <c r="U164" i="6" a="1"/>
  <c r="U164" i="6" s="1"/>
  <c r="T164" i="6" a="1"/>
  <c r="T164" i="6" s="1"/>
  <c r="S164" i="6"/>
  <c r="S164" i="6" a="1"/>
  <c r="R164" i="6" a="1"/>
  <c r="R164" i="6" s="1"/>
  <c r="Q164" i="6" a="1"/>
  <c r="Q164" i="6" s="1"/>
  <c r="P164" i="6" a="1"/>
  <c r="P164" i="6" s="1"/>
  <c r="O164" i="6" a="1"/>
  <c r="O164" i="6" s="1"/>
  <c r="N164" i="6" a="1"/>
  <c r="N164" i="6" s="1"/>
  <c r="M164" i="6" a="1"/>
  <c r="M164" i="6" s="1"/>
  <c r="L164" i="6" a="1"/>
  <c r="L164" i="6" s="1"/>
  <c r="K164" i="6"/>
  <c r="K164" i="6" a="1"/>
  <c r="AI163" i="6" a="1"/>
  <c r="AI163" i="6" s="1"/>
  <c r="AH163" i="6" a="1"/>
  <c r="AH163" i="6" s="1"/>
  <c r="AG163" i="6" a="1"/>
  <c r="AG163" i="6" s="1"/>
  <c r="AF163" i="6" a="1"/>
  <c r="AF163" i="6" s="1"/>
  <c r="AE163" i="6"/>
  <c r="AE163" i="6" a="1"/>
  <c r="AD163" i="6" a="1"/>
  <c r="AD163" i="6" s="1"/>
  <c r="AC163" i="6" a="1"/>
  <c r="AC163" i="6" s="1"/>
  <c r="AB163" i="6" a="1"/>
  <c r="AB163" i="6" s="1"/>
  <c r="AA163" i="6" a="1"/>
  <c r="AA163" i="6" s="1"/>
  <c r="Z163" i="6" a="1"/>
  <c r="Z163" i="6" s="1"/>
  <c r="Y163" i="6" a="1"/>
  <c r="Y163" i="6" s="1"/>
  <c r="X163" i="6" a="1"/>
  <c r="X163" i="6" s="1"/>
  <c r="W163" i="6"/>
  <c r="W163" i="6" a="1"/>
  <c r="V163" i="6" a="1"/>
  <c r="V163" i="6" s="1"/>
  <c r="U163" i="6" a="1"/>
  <c r="U163" i="6" s="1"/>
  <c r="T163" i="6" a="1"/>
  <c r="T163" i="6" s="1"/>
  <c r="S163" i="6" a="1"/>
  <c r="S163" i="6" s="1"/>
  <c r="R163" i="6" a="1"/>
  <c r="R163" i="6" s="1"/>
  <c r="Q163" i="6" a="1"/>
  <c r="Q163" i="6" s="1"/>
  <c r="P163" i="6" a="1"/>
  <c r="P163" i="6" s="1"/>
  <c r="O163" i="6"/>
  <c r="O163" i="6" a="1"/>
  <c r="N163" i="6" a="1"/>
  <c r="N163" i="6" s="1"/>
  <c r="M163" i="6" a="1"/>
  <c r="M163" i="6" s="1"/>
  <c r="L163" i="6" a="1"/>
  <c r="L163" i="6" s="1"/>
  <c r="K163" i="6" a="1"/>
  <c r="K163" i="6" s="1"/>
  <c r="AI162" i="6" a="1"/>
  <c r="AI162" i="6" s="1"/>
  <c r="AH162" i="6" a="1"/>
  <c r="AH162" i="6" s="1"/>
  <c r="AG162" i="6"/>
  <c r="AG162" i="6" a="1"/>
  <c r="AF162" i="6" a="1"/>
  <c r="AF162" i="6" s="1"/>
  <c r="AE162" i="6" a="1"/>
  <c r="AE162" i="6" s="1"/>
  <c r="AD162" i="6" a="1"/>
  <c r="AD162" i="6" s="1"/>
  <c r="AC162" i="6" a="1"/>
  <c r="AC162" i="6" s="1"/>
  <c r="AB162" i="6" a="1"/>
  <c r="AB162" i="6" s="1"/>
  <c r="AA162" i="6" a="1"/>
  <c r="AA162" i="6" s="1"/>
  <c r="Z162" i="6" a="1"/>
  <c r="Z162" i="6" s="1"/>
  <c r="Y162" i="6"/>
  <c r="Y162" i="6" a="1"/>
  <c r="X162" i="6" a="1"/>
  <c r="X162" i="6" s="1"/>
  <c r="W162" i="6" a="1"/>
  <c r="W162" i="6" s="1"/>
  <c r="V162" i="6" a="1"/>
  <c r="V162" i="6" s="1"/>
  <c r="U162" i="6" a="1"/>
  <c r="U162" i="6" s="1"/>
  <c r="T162" i="6" a="1"/>
  <c r="T162" i="6" s="1"/>
  <c r="S162" i="6" a="1"/>
  <c r="S162" i="6" s="1"/>
  <c r="R162" i="6" a="1"/>
  <c r="R162" i="6" s="1"/>
  <c r="Q162" i="6"/>
  <c r="Q162" i="6" a="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c r="AC161" i="6" a="1"/>
  <c r="AB161" i="6" a="1"/>
  <c r="AB161" i="6" s="1"/>
  <c r="AA161" i="6" a="1"/>
  <c r="AA161" i="6" s="1"/>
  <c r="Z161" i="6" a="1"/>
  <c r="Z161" i="6" s="1"/>
  <c r="Y161" i="6" a="1"/>
  <c r="Y161" i="6" s="1"/>
  <c r="X161" i="6" a="1"/>
  <c r="X161" i="6" s="1"/>
  <c r="W161" i="6" a="1"/>
  <c r="W161" i="6" s="1"/>
  <c r="V161" i="6" a="1"/>
  <c r="V161" i="6" s="1"/>
  <c r="U161" i="6"/>
  <c r="U161" i="6" a="1"/>
  <c r="T161" i="6" a="1"/>
  <c r="T161" i="6" s="1"/>
  <c r="S161" i="6" a="1"/>
  <c r="S161" i="6" s="1"/>
  <c r="R161" i="6" a="1"/>
  <c r="R161" i="6" s="1"/>
  <c r="Q161" i="6" a="1"/>
  <c r="Q161" i="6" s="1"/>
  <c r="P161" i="6" a="1"/>
  <c r="P161" i="6" s="1"/>
  <c r="O161" i="6" a="1"/>
  <c r="O161" i="6" s="1"/>
  <c r="N161" i="6" a="1"/>
  <c r="N161" i="6" s="1"/>
  <c r="M161" i="6"/>
  <c r="M161" i="6" a="1"/>
  <c r="L161" i="6" a="1"/>
  <c r="L161" i="6" s="1"/>
  <c r="K161" i="6" a="1"/>
  <c r="K161" i="6" s="1"/>
  <c r="AI160" i="6"/>
  <c r="AI160" i="6" a="1"/>
  <c r="AH160" i="6" a="1"/>
  <c r="AH160" i="6" s="1"/>
  <c r="AG160" i="6" a="1"/>
  <c r="AG160" i="6" s="1"/>
  <c r="AF160" i="6" a="1"/>
  <c r="AF160" i="6" s="1"/>
  <c r="AE160" i="6" a="1"/>
  <c r="AE160" i="6" s="1"/>
  <c r="AD160" i="6" a="1"/>
  <c r="AD160" i="6" s="1"/>
  <c r="AC160" i="6" a="1"/>
  <c r="AC160" i="6" s="1"/>
  <c r="AB160" i="6" a="1"/>
  <c r="AB160" i="6" s="1"/>
  <c r="AA160" i="6"/>
  <c r="AA160" i="6" a="1"/>
  <c r="Z160" i="6" a="1"/>
  <c r="Z160" i="6" s="1"/>
  <c r="Y160" i="6" a="1"/>
  <c r="Y160" i="6" s="1"/>
  <c r="X160" i="6" a="1"/>
  <c r="X160" i="6" s="1"/>
  <c r="W160" i="6" a="1"/>
  <c r="W160" i="6" s="1"/>
  <c r="V160" i="6" a="1"/>
  <c r="V160" i="6" s="1"/>
  <c r="U160" i="6" a="1"/>
  <c r="U160" i="6" s="1"/>
  <c r="T160" i="6" a="1"/>
  <c r="T160" i="6" s="1"/>
  <c r="S160" i="6"/>
  <c r="S160" i="6" a="1"/>
  <c r="R160" i="6" a="1"/>
  <c r="R160" i="6" s="1"/>
  <c r="Q160" i="6" a="1"/>
  <c r="Q160" i="6" s="1"/>
  <c r="P160" i="6" a="1"/>
  <c r="P160" i="6" s="1"/>
  <c r="O160" i="6" a="1"/>
  <c r="O160" i="6" s="1"/>
  <c r="N160" i="6" a="1"/>
  <c r="N160" i="6" s="1"/>
  <c r="M160" i="6" a="1"/>
  <c r="M160" i="6" s="1"/>
  <c r="L160" i="6" a="1"/>
  <c r="L160" i="6" s="1"/>
  <c r="K160" i="6"/>
  <c r="K160" i="6" a="1"/>
  <c r="AI159" i="6" a="1"/>
  <c r="AI159" i="6" s="1"/>
  <c r="AH159" i="6" a="1"/>
  <c r="AH159" i="6" s="1"/>
  <c r="AG159" i="6" a="1"/>
  <c r="AG159" i="6" s="1"/>
  <c r="AF159" i="6" a="1"/>
  <c r="AF159" i="6" s="1"/>
  <c r="AE159" i="6"/>
  <c r="AE159" i="6" a="1"/>
  <c r="AD159" i="6" a="1"/>
  <c r="AD159" i="6" s="1"/>
  <c r="AC159" i="6" a="1"/>
  <c r="AC159" i="6" s="1"/>
  <c r="AB159" i="6" a="1"/>
  <c r="AB159" i="6" s="1"/>
  <c r="AA159" i="6" a="1"/>
  <c r="AA159" i="6" s="1"/>
  <c r="Z159" i="6" a="1"/>
  <c r="Z159" i="6" s="1"/>
  <c r="Y159" i="6" a="1"/>
  <c r="Y159" i="6" s="1"/>
  <c r="X159" i="6" a="1"/>
  <c r="X159" i="6" s="1"/>
  <c r="W159" i="6"/>
  <c r="W159" i="6" a="1"/>
  <c r="V159" i="6" a="1"/>
  <c r="V159" i="6" s="1"/>
  <c r="U159" i="6" a="1"/>
  <c r="U159" i="6" s="1"/>
  <c r="T159" i="6" a="1"/>
  <c r="T159" i="6" s="1"/>
  <c r="S159" i="6" a="1"/>
  <c r="S159" i="6" s="1"/>
  <c r="R159" i="6" a="1"/>
  <c r="R159" i="6" s="1"/>
  <c r="Q159" i="6" a="1"/>
  <c r="Q159" i="6" s="1"/>
  <c r="P159" i="6" a="1"/>
  <c r="P159" i="6" s="1"/>
  <c r="O159" i="6"/>
  <c r="O159" i="6" a="1"/>
  <c r="N159" i="6" a="1"/>
  <c r="N159" i="6" s="1"/>
  <c r="M159" i="6" a="1"/>
  <c r="M159" i="6" s="1"/>
  <c r="L159" i="6" a="1"/>
  <c r="L159" i="6" s="1"/>
  <c r="K159" i="6"/>
  <c r="K159" i="6" a="1"/>
  <c r="AI158" i="6"/>
  <c r="AI158" i="6" a="1"/>
  <c r="AH158" i="6" a="1"/>
  <c r="AH158" i="6" s="1"/>
  <c r="AG158" i="6" a="1"/>
  <c r="AG158" i="6" s="1"/>
  <c r="AF158" i="6" a="1"/>
  <c r="AF158" i="6" s="1"/>
  <c r="AE158" i="6" a="1"/>
  <c r="AE158" i="6" s="1"/>
  <c r="AD158" i="6" a="1"/>
  <c r="AD158" i="6" s="1"/>
  <c r="AC158" i="6" a="1"/>
  <c r="AC158" i="6" s="1"/>
  <c r="AB158" i="6" a="1"/>
  <c r="AB158" i="6" s="1"/>
  <c r="AA158" i="6"/>
  <c r="AA158" i="6" a="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c r="O158" i="6" a="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c r="W157" i="6" a="1"/>
  <c r="V157" i="6" a="1"/>
  <c r="V157" i="6" s="1"/>
  <c r="U157" i="6" a="1"/>
  <c r="U157" i="6" s="1"/>
  <c r="T157" i="6" a="1"/>
  <c r="T157" i="6" s="1"/>
  <c r="S157" i="6" a="1"/>
  <c r="S157" i="6" s="1"/>
  <c r="R157" i="6" a="1"/>
  <c r="R157" i="6" s="1"/>
  <c r="Q157" i="6" a="1"/>
  <c r="Q157" i="6" s="1"/>
  <c r="P157" i="6" a="1"/>
  <c r="P157" i="6" s="1"/>
  <c r="O157" i="6"/>
  <c r="O157" i="6" a="1"/>
  <c r="N157" i="6" a="1"/>
  <c r="N157" i="6" s="1"/>
  <c r="M157" i="6" a="1"/>
  <c r="M157" i="6" s="1"/>
  <c r="L157" i="6" a="1"/>
  <c r="L157" i="6" s="1"/>
  <c r="K157" i="6"/>
  <c r="K157" i="6" a="1"/>
  <c r="AI156" i="6"/>
  <c r="AI156" i="6" a="1"/>
  <c r="AH156" i="6" a="1"/>
  <c r="AH156" i="6" s="1"/>
  <c r="AG156" i="6" a="1"/>
  <c r="AG156" i="6" s="1"/>
  <c r="AF156" i="6" a="1"/>
  <c r="AF156" i="6" s="1"/>
  <c r="AE156" i="6" a="1"/>
  <c r="AE156" i="6" s="1"/>
  <c r="AD156" i="6" a="1"/>
  <c r="AD156" i="6" s="1"/>
  <c r="AC156" i="6" a="1"/>
  <c r="AC156" i="6" s="1"/>
  <c r="AB156" i="6" a="1"/>
  <c r="AB156" i="6" s="1"/>
  <c r="AA156" i="6"/>
  <c r="AA156" i="6" a="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c r="O156" i="6" a="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c r="AA155" i="6" a="1"/>
  <c r="Z155" i="6" a="1"/>
  <c r="Z155" i="6" s="1"/>
  <c r="Y155" i="6" a="1"/>
  <c r="Y155" i="6" s="1"/>
  <c r="X155" i="6" a="1"/>
  <c r="X155" i="6" s="1"/>
  <c r="W155" i="6" a="1"/>
  <c r="W155" i="6" s="1"/>
  <c r="V155" i="6" a="1"/>
  <c r="V155" i="6" s="1"/>
  <c r="U155" i="6" a="1"/>
  <c r="U155" i="6" s="1"/>
  <c r="T155" i="6" a="1"/>
  <c r="T155" i="6" s="1"/>
  <c r="S155" i="6"/>
  <c r="S155" i="6" a="1"/>
  <c r="R155" i="6" a="1"/>
  <c r="R155" i="6" s="1"/>
  <c r="Q155" i="6" a="1"/>
  <c r="Q155" i="6" s="1"/>
  <c r="P155" i="6" a="1"/>
  <c r="P155" i="6" s="1"/>
  <c r="O155" i="6" a="1"/>
  <c r="O155" i="6" s="1"/>
  <c r="N155" i="6" a="1"/>
  <c r="N155" i="6" s="1"/>
  <c r="M155" i="6"/>
  <c r="M155" i="6" a="1"/>
  <c r="L155" i="6" a="1"/>
  <c r="L155" i="6" s="1"/>
  <c r="K155" i="6" a="1"/>
  <c r="K155" i="6" s="1"/>
  <c r="AI154" i="6" a="1"/>
  <c r="AI154" i="6" s="1"/>
  <c r="AH154" i="6" a="1"/>
  <c r="AH154" i="6" s="1"/>
  <c r="AG154" i="6"/>
  <c r="AG154" i="6" a="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c r="S154" i="6" a="1"/>
  <c r="R154" i="6" a="1"/>
  <c r="R154" i="6" s="1"/>
  <c r="Q154" i="6" a="1"/>
  <c r="Q154" i="6" s="1"/>
  <c r="P154" i="6" a="1"/>
  <c r="P154" i="6" s="1"/>
  <c r="O154" i="6"/>
  <c r="O154" i="6" a="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c r="AA153" i="6" a="1"/>
  <c r="Z153" i="6" a="1"/>
  <c r="Z153" i="6" s="1"/>
  <c r="Y153" i="6" a="1"/>
  <c r="Y153" i="6" s="1"/>
  <c r="X153" i="6" a="1"/>
  <c r="X153" i="6" s="1"/>
  <c r="W153" i="6"/>
  <c r="W153" i="6" a="1"/>
  <c r="V153" i="6" a="1"/>
  <c r="V153" i="6" s="1"/>
  <c r="U153" i="6" a="1"/>
  <c r="U153" i="6" s="1"/>
  <c r="T153" i="6" a="1"/>
  <c r="T153" i="6" s="1"/>
  <c r="S153" i="6"/>
  <c r="S153" i="6" a="1"/>
  <c r="R153" i="6" a="1"/>
  <c r="R153" i="6" s="1"/>
  <c r="Q153" i="6" a="1"/>
  <c r="Q153" i="6" s="1"/>
  <c r="P153" i="6" a="1"/>
  <c r="P153" i="6" s="1"/>
  <c r="O153" i="6" a="1"/>
  <c r="O153" i="6" s="1"/>
  <c r="N153" i="6" a="1"/>
  <c r="N153" i="6" s="1"/>
  <c r="M153" i="6"/>
  <c r="M153" i="6" a="1"/>
  <c r="L153" i="6" a="1"/>
  <c r="L153" i="6" s="1"/>
  <c r="K153" i="6" a="1"/>
  <c r="K153" i="6" s="1"/>
  <c r="AI152" i="6" a="1"/>
  <c r="AI152" i="6" s="1"/>
  <c r="AH152" i="6" a="1"/>
  <c r="AH152" i="6" s="1"/>
  <c r="AG152" i="6"/>
  <c r="AG152" i="6" a="1"/>
  <c r="AF152" i="6" a="1"/>
  <c r="AF152" i="6" s="1"/>
  <c r="AE152" i="6" a="1"/>
  <c r="AE152" i="6" s="1"/>
  <c r="AD152" i="6" a="1"/>
  <c r="AD152" i="6" s="1"/>
  <c r="AC152" i="6" a="1"/>
  <c r="AC152" i="6" s="1"/>
  <c r="AB152" i="6" a="1"/>
  <c r="AB152" i="6" s="1"/>
  <c r="AA152" i="6" a="1"/>
  <c r="AA152" i="6" s="1"/>
  <c r="Z152" i="6" a="1"/>
  <c r="Z152" i="6" s="1"/>
  <c r="Y152" i="6" a="1"/>
  <c r="Y152" i="6" s="1"/>
  <c r="X152" i="6" a="1"/>
  <c r="X152" i="6" s="1"/>
  <c r="W152" i="6"/>
  <c r="W152" i="6" a="1"/>
  <c r="V152" i="6" a="1"/>
  <c r="V152" i="6" s="1"/>
  <c r="U152" i="6" a="1"/>
  <c r="U152" i="6" s="1"/>
  <c r="T152" i="6" a="1"/>
  <c r="T152" i="6" s="1"/>
  <c r="S152" i="6" a="1"/>
  <c r="S152" i="6" s="1"/>
  <c r="R152" i="6" a="1"/>
  <c r="R152" i="6" s="1"/>
  <c r="Q152" i="6"/>
  <c r="Q152" i="6" a="1"/>
  <c r="P152" i="6" a="1"/>
  <c r="P152" i="6" s="1"/>
  <c r="O152" i="6" a="1"/>
  <c r="O152" i="6" s="1"/>
  <c r="N152" i="6" a="1"/>
  <c r="N152" i="6" s="1"/>
  <c r="M152" i="6" a="1"/>
  <c r="M152" i="6" s="1"/>
  <c r="L152" i="6" a="1"/>
  <c r="L152" i="6" s="1"/>
  <c r="K152" i="6"/>
  <c r="K152" i="6" a="1"/>
  <c r="AI151" i="6" a="1"/>
  <c r="AI151" i="6" s="1"/>
  <c r="AH151" i="6" a="1"/>
  <c r="AH151" i="6" s="1"/>
  <c r="AG151" i="6" a="1"/>
  <c r="AG151" i="6" s="1"/>
  <c r="AF151" i="6" a="1"/>
  <c r="AF151" i="6" s="1"/>
  <c r="AE151" i="6"/>
  <c r="AE151" i="6" a="1"/>
  <c r="AD151" i="6" a="1"/>
  <c r="AD151" i="6" s="1"/>
  <c r="AC151" i="6" a="1"/>
  <c r="AC151" i="6" s="1"/>
  <c r="AB151" i="6" a="1"/>
  <c r="AB151" i="6" s="1"/>
  <c r="AA151" i="6" a="1"/>
  <c r="AA151" i="6" s="1"/>
  <c r="Z151" i="6" a="1"/>
  <c r="Z151" i="6" s="1"/>
  <c r="Y151" i="6" a="1"/>
  <c r="Y151" i="6" s="1"/>
  <c r="X151" i="6" a="1"/>
  <c r="X151" i="6" s="1"/>
  <c r="W151" i="6"/>
  <c r="W151" i="6" a="1"/>
  <c r="V151" i="6" a="1"/>
  <c r="V151" i="6" s="1"/>
  <c r="U151" i="6" a="1"/>
  <c r="U151" i="6" s="1"/>
  <c r="T151" i="6" a="1"/>
  <c r="T151" i="6" s="1"/>
  <c r="S151" i="6"/>
  <c r="S151" i="6" a="1"/>
  <c r="R151" i="6" a="1"/>
  <c r="R151" i="6" s="1"/>
  <c r="Q151" i="6" a="1"/>
  <c r="Q151" i="6" s="1"/>
  <c r="P151" i="6" a="1"/>
  <c r="P151" i="6" s="1"/>
  <c r="O151" i="6" a="1"/>
  <c r="O151" i="6" s="1"/>
  <c r="N151" i="6" a="1"/>
  <c r="N151" i="6" s="1"/>
  <c r="M151" i="6"/>
  <c r="M151" i="6" a="1"/>
  <c r="L151" i="6" a="1"/>
  <c r="L151" i="6" s="1"/>
  <c r="K151" i="6" a="1"/>
  <c r="K151" i="6" s="1"/>
  <c r="AI150" i="6" a="1"/>
  <c r="AI150" i="6" s="1"/>
  <c r="AH150" i="6" a="1"/>
  <c r="AH150" i="6" s="1"/>
  <c r="AG150" i="6"/>
  <c r="AG150" i="6" a="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c r="S150" i="6" a="1"/>
  <c r="R150" i="6" a="1"/>
  <c r="R150" i="6" s="1"/>
  <c r="Q150" i="6" a="1"/>
  <c r="Q150" i="6" s="1"/>
  <c r="P150" i="6" a="1"/>
  <c r="P150" i="6" s="1"/>
  <c r="O150" i="6" a="1"/>
  <c r="O150" i="6" s="1"/>
  <c r="N150" i="6" a="1"/>
  <c r="N150" i="6" s="1"/>
  <c r="M150" i="6" a="1"/>
  <c r="M150" i="6" s="1"/>
  <c r="L150" i="6" a="1"/>
  <c r="L150" i="6" s="1"/>
  <c r="K150" i="6"/>
  <c r="K150" i="6" a="1"/>
  <c r="AI149" i="6" a="1"/>
  <c r="AI149" i="6" s="1"/>
  <c r="AH149" i="6" a="1"/>
  <c r="AH149" i="6" s="1"/>
  <c r="AG149" i="6" a="1"/>
  <c r="AG149" i="6" s="1"/>
  <c r="AF149" i="6" a="1"/>
  <c r="AF149" i="6" s="1"/>
  <c r="AE149" i="6"/>
  <c r="AE149" i="6" a="1"/>
  <c r="AD149" i="6" a="1"/>
  <c r="AD149" i="6" s="1"/>
  <c r="AC149" i="6" a="1"/>
  <c r="AC149" i="6" s="1"/>
  <c r="AB149" i="6" a="1"/>
  <c r="AB149" i="6" s="1"/>
  <c r="AA149" i="6" a="1"/>
  <c r="AA149" i="6" s="1"/>
  <c r="Z149" i="6" a="1"/>
  <c r="Z149" i="6" s="1"/>
  <c r="Y149" i="6" a="1"/>
  <c r="Y149" i="6" s="1"/>
  <c r="X149" i="6" a="1"/>
  <c r="X149" i="6" s="1"/>
  <c r="W149" i="6"/>
  <c r="W149" i="6" a="1"/>
  <c r="V149" i="6" a="1"/>
  <c r="V149" i="6" s="1"/>
  <c r="U149" i="6" a="1"/>
  <c r="U149" i="6" s="1"/>
  <c r="T149" i="6" a="1"/>
  <c r="T149" i="6" s="1"/>
  <c r="S149" i="6"/>
  <c r="S149" i="6" a="1"/>
  <c r="R149" i="6" a="1"/>
  <c r="R149" i="6" s="1"/>
  <c r="Q149" i="6" a="1"/>
  <c r="Q149" i="6" s="1"/>
  <c r="P149" i="6" a="1"/>
  <c r="P149" i="6" s="1"/>
  <c r="O149" i="6" a="1"/>
  <c r="O149" i="6" s="1"/>
  <c r="N149" i="6" a="1"/>
  <c r="N149" i="6" s="1"/>
  <c r="M149" i="6"/>
  <c r="M149" i="6" a="1"/>
  <c r="L149" i="6" a="1"/>
  <c r="L149" i="6" s="1"/>
  <c r="K149" i="6" a="1"/>
  <c r="K149" i="6" s="1"/>
  <c r="AI148" i="6" a="1"/>
  <c r="AI148" i="6" s="1"/>
  <c r="AH148" i="6" a="1"/>
  <c r="AH148" i="6" s="1"/>
  <c r="AG148" i="6"/>
  <c r="AG148" i="6" a="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c r="S148" i="6" a="1"/>
  <c r="R148" i="6" a="1"/>
  <c r="R148" i="6" s="1"/>
  <c r="Q148" i="6" a="1"/>
  <c r="Q148" i="6" s="1"/>
  <c r="P148" i="6" a="1"/>
  <c r="P148" i="6" s="1"/>
  <c r="O148" i="6" a="1"/>
  <c r="O148" i="6" s="1"/>
  <c r="N148" i="6" a="1"/>
  <c r="N148" i="6" s="1"/>
  <c r="M148" i="6" a="1"/>
  <c r="M148" i="6" s="1"/>
  <c r="L148" i="6" a="1"/>
  <c r="L148" i="6" s="1"/>
  <c r="K148" i="6"/>
  <c r="K148" i="6" a="1"/>
  <c r="AI147" i="6" a="1"/>
  <c r="AI147" i="6" s="1"/>
  <c r="AH147" i="6" a="1"/>
  <c r="AH147" i="6" s="1"/>
  <c r="AG147" i="6" a="1"/>
  <c r="AG147" i="6" s="1"/>
  <c r="AF147" i="6" a="1"/>
  <c r="AF147" i="6" s="1"/>
  <c r="AE147" i="6"/>
  <c r="AE147" i="6" a="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c r="S147" i="6" a="1"/>
  <c r="R147" i="6" a="1"/>
  <c r="R147" i="6" s="1"/>
  <c r="Q147" i="6" a="1"/>
  <c r="Q147" i="6" s="1"/>
  <c r="P147" i="6" a="1"/>
  <c r="P147" i="6" s="1"/>
  <c r="O147" i="6" a="1"/>
  <c r="O147" i="6" s="1"/>
  <c r="N147" i="6" a="1"/>
  <c r="N147" i="6" s="1"/>
  <c r="M147" i="6"/>
  <c r="M147" i="6" a="1"/>
  <c r="L147" i="6" a="1"/>
  <c r="L147" i="6" s="1"/>
  <c r="K147" i="6" a="1"/>
  <c r="K147" i="6" s="1"/>
  <c r="AI146" i="6" a="1"/>
  <c r="AI146" i="6" s="1"/>
  <c r="AH146" i="6" a="1"/>
  <c r="AH146" i="6" s="1"/>
  <c r="AG146" i="6"/>
  <c r="AG146" i="6" a="1"/>
  <c r="AF146" i="6" a="1"/>
  <c r="AF146" i="6" s="1"/>
  <c r="AE146" i="6" a="1"/>
  <c r="AE146" i="6" s="1"/>
  <c r="AD146" i="6" a="1"/>
  <c r="AD146" i="6" s="1"/>
  <c r="AC146" i="6" a="1"/>
  <c r="AC146" i="6" s="1"/>
  <c r="AB146" i="6" a="1"/>
  <c r="AB146" i="6" s="1"/>
  <c r="AA146" i="6" a="1"/>
  <c r="AA146" i="6" s="1"/>
  <c r="Z146" i="6" a="1"/>
  <c r="Z146" i="6" s="1"/>
  <c r="Y146" i="6" a="1"/>
  <c r="Y146" i="6" s="1"/>
  <c r="X146" i="6" a="1"/>
  <c r="X146" i="6" s="1"/>
  <c r="W146" i="6"/>
  <c r="W146" i="6" a="1"/>
  <c r="V146" i="6" a="1"/>
  <c r="V146" i="6" s="1"/>
  <c r="U146" i="6" a="1"/>
  <c r="U146" i="6" s="1"/>
  <c r="T146" i="6" a="1"/>
  <c r="T146" i="6" s="1"/>
  <c r="S146" i="6" a="1"/>
  <c r="S146" i="6" s="1"/>
  <c r="R146" i="6" a="1"/>
  <c r="R146" i="6" s="1"/>
  <c r="Q146" i="6" a="1"/>
  <c r="Q146" i="6" s="1"/>
  <c r="P146" i="6" a="1"/>
  <c r="P146" i="6" s="1"/>
  <c r="O146" i="6"/>
  <c r="O146" i="6" a="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c r="AA145" i="6" a="1"/>
  <c r="Z145" i="6" a="1"/>
  <c r="Z145" i="6" s="1"/>
  <c r="Y145" i="6" a="1"/>
  <c r="Y145" i="6" s="1"/>
  <c r="X145" i="6" a="1"/>
  <c r="X145" i="6" s="1"/>
  <c r="W145" i="6" a="1"/>
  <c r="W145" i="6" s="1"/>
  <c r="V145" i="6" a="1"/>
  <c r="V145" i="6" s="1"/>
  <c r="U145" i="6"/>
  <c r="U145" i="6" a="1"/>
  <c r="T145" i="6" a="1"/>
  <c r="T145" i="6" s="1"/>
  <c r="S145" i="6" a="1"/>
  <c r="S145" i="6" s="1"/>
  <c r="R145" i="6" a="1"/>
  <c r="R145" i="6" s="1"/>
  <c r="Q145" i="6" a="1"/>
  <c r="Q145" i="6" s="1"/>
  <c r="P145" i="6" a="1"/>
  <c r="P145" i="6" s="1"/>
  <c r="O145" i="6"/>
  <c r="O145" i="6" a="1"/>
  <c r="N145" i="6" a="1"/>
  <c r="N145" i="6" s="1"/>
  <c r="M145" i="6" a="1"/>
  <c r="M145" i="6" s="1"/>
  <c r="L145" i="6" a="1"/>
  <c r="L145" i="6" s="1"/>
  <c r="K145" i="6"/>
  <c r="K145" i="6" a="1"/>
  <c r="AI144" i="6"/>
  <c r="AI144" i="6" a="1"/>
  <c r="AH144" i="6" a="1"/>
  <c r="AH144" i="6" s="1"/>
  <c r="AG144" i="6" a="1"/>
  <c r="AG144" i="6" s="1"/>
  <c r="AF144" i="6" a="1"/>
  <c r="AF144" i="6" s="1"/>
  <c r="AE144" i="6" a="1"/>
  <c r="AE144" i="6" s="1"/>
  <c r="AD144" i="6" a="1"/>
  <c r="AD144" i="6" s="1"/>
  <c r="AC144" i="6" a="1"/>
  <c r="AC144" i="6" s="1"/>
  <c r="AB144" i="6" a="1"/>
  <c r="AB144" i="6" s="1"/>
  <c r="AA144" i="6"/>
  <c r="AA144" i="6" a="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c r="O144" i="6" a="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c r="W143" i="6" a="1"/>
  <c r="V143" i="6" a="1"/>
  <c r="V143" i="6" s="1"/>
  <c r="U143" i="6" a="1"/>
  <c r="U143" i="6" s="1"/>
  <c r="T143" i="6" a="1"/>
  <c r="T143" i="6" s="1"/>
  <c r="S143" i="6"/>
  <c r="S143" i="6" a="1"/>
  <c r="R143" i="6" a="1"/>
  <c r="R143" i="6" s="1"/>
  <c r="Q143" i="6" a="1"/>
  <c r="Q143" i="6" s="1"/>
  <c r="P143" i="6" a="1"/>
  <c r="P143" i="6" s="1"/>
  <c r="O143" i="6" a="1"/>
  <c r="O143" i="6" s="1"/>
  <c r="N143" i="6" a="1"/>
  <c r="N143" i="6" s="1"/>
  <c r="M143" i="6"/>
  <c r="M143" i="6" a="1"/>
  <c r="L143" i="6" a="1"/>
  <c r="L143" i="6" s="1"/>
  <c r="K143" i="6" a="1"/>
  <c r="K143" i="6" s="1"/>
  <c r="AI142" i="6" a="1"/>
  <c r="AI142" i="6" s="1"/>
  <c r="AH142" i="6" a="1"/>
  <c r="AH142" i="6" s="1"/>
  <c r="AG142" i="6"/>
  <c r="AG142" i="6" a="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c r="S142" i="6" a="1"/>
  <c r="R142" i="6" a="1"/>
  <c r="R142" i="6" s="1"/>
  <c r="Q142" i="6" a="1"/>
  <c r="Q142" i="6" s="1"/>
  <c r="P142" i="6" a="1"/>
  <c r="P142" i="6" s="1"/>
  <c r="O142" i="6" a="1"/>
  <c r="O142" i="6" s="1"/>
  <c r="N142" i="6" a="1"/>
  <c r="N142" i="6" s="1"/>
  <c r="M142" i="6" a="1"/>
  <c r="M142" i="6" s="1"/>
  <c r="L142" i="6" a="1"/>
  <c r="L142" i="6" s="1"/>
  <c r="K142" i="6"/>
  <c r="K142" i="6" a="1"/>
  <c r="AI141" i="6" a="1"/>
  <c r="AI141" i="6" s="1"/>
  <c r="AH141" i="6" a="1"/>
  <c r="AH141" i="6" s="1"/>
  <c r="AG141" i="6" a="1"/>
  <c r="AG141" i="6" s="1"/>
  <c r="AF141" i="6" a="1"/>
  <c r="AF141" i="6" s="1"/>
  <c r="AE141" i="6"/>
  <c r="AE141" i="6" a="1"/>
  <c r="AD141" i="6" a="1"/>
  <c r="AD141" i="6" s="1"/>
  <c r="AC141" i="6" a="1"/>
  <c r="AC141" i="6" s="1"/>
  <c r="AB141" i="6" a="1"/>
  <c r="AB141" i="6" s="1"/>
  <c r="AA141" i="6" a="1"/>
  <c r="AA141" i="6" s="1"/>
  <c r="Z141" i="6" a="1"/>
  <c r="Z141" i="6" s="1"/>
  <c r="Y141" i="6" a="1"/>
  <c r="Y141" i="6" s="1"/>
  <c r="X141" i="6" a="1"/>
  <c r="X141" i="6" s="1"/>
  <c r="W141" i="6" a="1"/>
  <c r="W141" i="6" s="1"/>
  <c r="V141" i="6" a="1"/>
  <c r="V141" i="6" s="1"/>
  <c r="U141" i="6"/>
  <c r="U141" i="6" a="1"/>
  <c r="T141" i="6" a="1"/>
  <c r="T141" i="6" s="1"/>
  <c r="S141" i="6" a="1"/>
  <c r="S141" i="6" s="1"/>
  <c r="R141" i="6" a="1"/>
  <c r="R141" i="6" s="1"/>
  <c r="Q141" i="6" a="1"/>
  <c r="Q141" i="6" s="1"/>
  <c r="P141" i="6" a="1"/>
  <c r="P141" i="6" s="1"/>
  <c r="O141" i="6"/>
  <c r="O141" i="6" a="1"/>
  <c r="N141" i="6" a="1"/>
  <c r="N141" i="6" s="1"/>
  <c r="M141" i="6" a="1"/>
  <c r="M141" i="6" s="1"/>
  <c r="L141" i="6" a="1"/>
  <c r="L141" i="6" s="1"/>
  <c r="K141" i="6"/>
  <c r="K141" i="6" a="1"/>
  <c r="AI140" i="6"/>
  <c r="AI140" i="6" a="1"/>
  <c r="AH140" i="6" a="1"/>
  <c r="AH140" i="6" s="1"/>
  <c r="AG140" i="6" a="1"/>
  <c r="AG140" i="6" s="1"/>
  <c r="AF140" i="6" a="1"/>
  <c r="AF140" i="6" s="1"/>
  <c r="AE140" i="6" a="1"/>
  <c r="AE140" i="6" s="1"/>
  <c r="AD140" i="6" a="1"/>
  <c r="AD140" i="6" s="1"/>
  <c r="AC140" i="6" a="1"/>
  <c r="AC140" i="6" s="1"/>
  <c r="AB140" i="6" a="1"/>
  <c r="AB140" i="6" s="1"/>
  <c r="AA140" i="6"/>
  <c r="AA140" i="6" a="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c r="O140" i="6" a="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c r="AA139" i="6" a="1"/>
  <c r="Z139" i="6" a="1"/>
  <c r="Z139" i="6" s="1"/>
  <c r="Y139" i="6" a="1"/>
  <c r="Y139" i="6" s="1"/>
  <c r="X139" i="6" a="1"/>
  <c r="X139" i="6" s="1"/>
  <c r="W139" i="6" a="1"/>
  <c r="W139" i="6" s="1"/>
  <c r="V139" i="6" a="1"/>
  <c r="V139" i="6" s="1"/>
  <c r="U139" i="6"/>
  <c r="U139" i="6" a="1"/>
  <c r="T139" i="6" a="1"/>
  <c r="T139" i="6" s="1"/>
  <c r="S139" i="6" a="1"/>
  <c r="S139" i="6" s="1"/>
  <c r="R139" i="6" a="1"/>
  <c r="R139" i="6" s="1"/>
  <c r="Q139" i="6" a="1"/>
  <c r="Q139" i="6" s="1"/>
  <c r="P139" i="6" a="1"/>
  <c r="P139" i="6" s="1"/>
  <c r="O139" i="6"/>
  <c r="O139" i="6" a="1"/>
  <c r="N139" i="6" a="1"/>
  <c r="N139" i="6" s="1"/>
  <c r="M139" i="6" a="1"/>
  <c r="M139" i="6" s="1"/>
  <c r="L139" i="6" a="1"/>
  <c r="L139" i="6" s="1"/>
  <c r="K139" i="6"/>
  <c r="K139" i="6" a="1"/>
  <c r="AI138" i="6"/>
  <c r="AI138" i="6" a="1"/>
  <c r="AH138" i="6" a="1"/>
  <c r="AH138" i="6" s="1"/>
  <c r="AG138" i="6" a="1"/>
  <c r="AG138" i="6" s="1"/>
  <c r="AF138" i="6" a="1"/>
  <c r="AF138" i="6" s="1"/>
  <c r="AE138" i="6" a="1"/>
  <c r="AE138" i="6" s="1"/>
  <c r="AD138" i="6" a="1"/>
  <c r="AD138" i="6" s="1"/>
  <c r="AC138" i="6" a="1"/>
  <c r="AC138" i="6" s="1"/>
  <c r="AB138" i="6" a="1"/>
  <c r="AB138" i="6" s="1"/>
  <c r="AA138" i="6"/>
  <c r="AA138" i="6" a="1"/>
  <c r="Z138" i="6" a="1"/>
  <c r="Z138" i="6" s="1"/>
  <c r="Y138" i="6" a="1"/>
  <c r="Y138" i="6" s="1"/>
  <c r="X138" i="6" a="1"/>
  <c r="X138" i="6" s="1"/>
  <c r="W138" i="6" a="1"/>
  <c r="W138" i="6" s="1"/>
  <c r="V138" i="6" a="1"/>
  <c r="V138" i="6" s="1"/>
  <c r="U138" i="6" a="1"/>
  <c r="U138" i="6" s="1"/>
  <c r="T138" i="6" a="1"/>
  <c r="T138" i="6" s="1"/>
  <c r="S138" i="6"/>
  <c r="S138" i="6" a="1"/>
  <c r="R138" i="6" a="1"/>
  <c r="R138" i="6" s="1"/>
  <c r="Q138" i="6" a="1"/>
  <c r="Q138" i="6" s="1"/>
  <c r="P138" i="6" a="1"/>
  <c r="P138" i="6" s="1"/>
  <c r="O138" i="6"/>
  <c r="O138" i="6" a="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c r="W137" i="6" a="1"/>
  <c r="V137" i="6" a="1"/>
  <c r="V137" i="6" s="1"/>
  <c r="U137" i="6" a="1"/>
  <c r="U137" i="6" s="1"/>
  <c r="T137" i="6" a="1"/>
  <c r="T137" i="6" s="1"/>
  <c r="S137" i="6" a="1"/>
  <c r="S137" i="6" s="1"/>
  <c r="R137" i="6" a="1"/>
  <c r="R137" i="6" s="1"/>
  <c r="Q137" i="6" a="1"/>
  <c r="Q137" i="6" s="1"/>
  <c r="P137" i="6" a="1"/>
  <c r="P137" i="6" s="1"/>
  <c r="O137" i="6"/>
  <c r="O137" i="6" a="1"/>
  <c r="N137" i="6" a="1"/>
  <c r="N137" i="6" s="1"/>
  <c r="M137" i="6" a="1"/>
  <c r="M137" i="6" s="1"/>
  <c r="L137" i="6" a="1"/>
  <c r="L137" i="6" s="1"/>
  <c r="K137" i="6"/>
  <c r="K137" i="6" a="1"/>
  <c r="AI136" i="6"/>
  <c r="AI136" i="6" a="1"/>
  <c r="AH136" i="6" a="1"/>
  <c r="AH136" i="6" s="1"/>
  <c r="AG136" i="6" a="1"/>
  <c r="AG136" i="6" s="1"/>
  <c r="AF136" i="6" a="1"/>
  <c r="AF136" i="6" s="1"/>
  <c r="AE136" i="6" a="1"/>
  <c r="AE136" i="6" s="1"/>
  <c r="AD136" i="6" a="1"/>
  <c r="AD136" i="6" s="1"/>
  <c r="AC136" i="6" a="1"/>
  <c r="AC136" i="6" s="1"/>
  <c r="AB136" i="6" a="1"/>
  <c r="AB136" i="6" s="1"/>
  <c r="AA136" i="6"/>
  <c r="AA136" i="6" a="1"/>
  <c r="Z136" i="6" a="1"/>
  <c r="Z136" i="6" s="1"/>
  <c r="Y136" i="6" a="1"/>
  <c r="Y136" i="6" s="1"/>
  <c r="X136" i="6" a="1"/>
  <c r="X136" i="6" s="1"/>
  <c r="W136" i="6" a="1"/>
  <c r="W136" i="6" s="1"/>
  <c r="V136" i="6" a="1"/>
  <c r="V136" i="6" s="1"/>
  <c r="U136" i="6" a="1"/>
  <c r="U136" i="6" s="1"/>
  <c r="T136" i="6" a="1"/>
  <c r="T136" i="6" s="1"/>
  <c r="S136" i="6" a="1"/>
  <c r="S136" i="6" s="1"/>
  <c r="R136" i="6" a="1"/>
  <c r="R136" i="6" s="1"/>
  <c r="Q136" i="6"/>
  <c r="Q136" i="6" a="1"/>
  <c r="P136" i="6" a="1"/>
  <c r="P136" i="6" s="1"/>
  <c r="O136" i="6" a="1"/>
  <c r="O136" i="6" s="1"/>
  <c r="N136" i="6" a="1"/>
  <c r="N136" i="6" s="1"/>
  <c r="M136" i="6" a="1"/>
  <c r="M136" i="6" s="1"/>
  <c r="L136" i="6" a="1"/>
  <c r="L136" i="6" s="1"/>
  <c r="K136" i="6"/>
  <c r="K136" i="6" a="1"/>
  <c r="AI135" i="6" a="1"/>
  <c r="AI135" i="6" s="1"/>
  <c r="AH135" i="6" a="1"/>
  <c r="AH135" i="6" s="1"/>
  <c r="AG135" i="6" a="1"/>
  <c r="AG135" i="6" s="1"/>
  <c r="AF135" i="6" a="1"/>
  <c r="AF135" i="6" s="1"/>
  <c r="AE135" i="6"/>
  <c r="AE135" i="6" a="1"/>
  <c r="AD135" i="6" a="1"/>
  <c r="AD135" i="6" s="1"/>
  <c r="AC135" i="6" a="1"/>
  <c r="AC135" i="6" s="1"/>
  <c r="AB135" i="6" a="1"/>
  <c r="AB135" i="6" s="1"/>
  <c r="AA135" i="6" a="1"/>
  <c r="AA135" i="6" s="1"/>
  <c r="Z135" i="6" a="1"/>
  <c r="Z135" i="6" s="1"/>
  <c r="Y135" i="6" a="1"/>
  <c r="Y135" i="6" s="1"/>
  <c r="X135" i="6" a="1"/>
  <c r="X135" i="6" s="1"/>
  <c r="W135" i="6"/>
  <c r="W135" i="6" a="1"/>
  <c r="V135" i="6" a="1"/>
  <c r="V135" i="6" s="1"/>
  <c r="U135" i="6" a="1"/>
  <c r="U135" i="6" s="1"/>
  <c r="T135" i="6" a="1"/>
  <c r="T135" i="6" s="1"/>
  <c r="S135" i="6"/>
  <c r="S135" i="6" a="1"/>
  <c r="R135" i="6" a="1"/>
  <c r="R135" i="6" s="1"/>
  <c r="Q135" i="6" a="1"/>
  <c r="Q135" i="6" s="1"/>
  <c r="P135" i="6" a="1"/>
  <c r="P135" i="6" s="1"/>
  <c r="O135" i="6" a="1"/>
  <c r="O135" i="6" s="1"/>
  <c r="N135" i="6" a="1"/>
  <c r="N135" i="6" s="1"/>
  <c r="M135" i="6"/>
  <c r="M135" i="6" a="1"/>
  <c r="L135" i="6" a="1"/>
  <c r="L135" i="6" s="1"/>
  <c r="K135" i="6" a="1"/>
  <c r="K135" i="6" s="1"/>
  <c r="AI134" i="6" a="1"/>
  <c r="AI134" i="6" s="1"/>
  <c r="AH134" i="6" a="1"/>
  <c r="AH134" i="6" s="1"/>
  <c r="AG134" i="6"/>
  <c r="AG134" i="6" a="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c r="S134" i="6" a="1"/>
  <c r="R134" i="6" a="1"/>
  <c r="R134" i="6" s="1"/>
  <c r="Q134" i="6" a="1"/>
  <c r="Q134" i="6" s="1"/>
  <c r="P134" i="6" a="1"/>
  <c r="P134" i="6" s="1"/>
  <c r="O134" i="6" a="1"/>
  <c r="O134" i="6" s="1"/>
  <c r="N134" i="6" a="1"/>
  <c r="N134" i="6" s="1"/>
  <c r="M134" i="6" a="1"/>
  <c r="M134" i="6" s="1"/>
  <c r="L134" i="6" a="1"/>
  <c r="L134" i="6" s="1"/>
  <c r="K134" i="6"/>
  <c r="K134" i="6" a="1"/>
  <c r="AI133" i="6" a="1"/>
  <c r="AI133" i="6" s="1"/>
  <c r="AH133" i="6" a="1"/>
  <c r="AH133" i="6" s="1"/>
  <c r="AG133" i="6" a="1"/>
  <c r="AG133" i="6" s="1"/>
  <c r="AF133" i="6" a="1"/>
  <c r="AF133" i="6" s="1"/>
  <c r="AE133" i="6"/>
  <c r="AE133" i="6" a="1"/>
  <c r="AD133" i="6" a="1"/>
  <c r="AD133" i="6" s="1"/>
  <c r="AC133" i="6" a="1"/>
  <c r="AC133" i="6" s="1"/>
  <c r="AB133" i="6" a="1"/>
  <c r="AB133" i="6" s="1"/>
  <c r="AA133" i="6" a="1"/>
  <c r="AA133" i="6" s="1"/>
  <c r="Z133" i="6" a="1"/>
  <c r="Z133" i="6" s="1"/>
  <c r="Y133" i="6" a="1"/>
  <c r="Y133" i="6" s="1"/>
  <c r="X133" i="6" a="1"/>
  <c r="X133" i="6" s="1"/>
  <c r="W133" i="6"/>
  <c r="W133" i="6" a="1"/>
  <c r="V133" i="6" a="1"/>
  <c r="V133" i="6" s="1"/>
  <c r="U133" i="6" a="1"/>
  <c r="U133" i="6" s="1"/>
  <c r="T133" i="6" a="1"/>
  <c r="T133" i="6" s="1"/>
  <c r="S133" i="6"/>
  <c r="S133" i="6" a="1"/>
  <c r="R133" i="6" a="1"/>
  <c r="R133" i="6" s="1"/>
  <c r="Q133" i="6" a="1"/>
  <c r="Q133" i="6" s="1"/>
  <c r="P133" i="6" a="1"/>
  <c r="P133" i="6" s="1"/>
  <c r="O133" i="6" a="1"/>
  <c r="O133" i="6" s="1"/>
  <c r="N133" i="6" a="1"/>
  <c r="N133" i="6" s="1"/>
  <c r="M133" i="6"/>
  <c r="M133" i="6" a="1"/>
  <c r="L133" i="6" a="1"/>
  <c r="L133" i="6" s="1"/>
  <c r="K133" i="6" a="1"/>
  <c r="K133" i="6" s="1"/>
  <c r="AI132" i="6" a="1"/>
  <c r="AI132" i="6" s="1"/>
  <c r="AH132" i="6" a="1"/>
  <c r="AH132" i="6" s="1"/>
  <c r="AG132" i="6"/>
  <c r="AG132" i="6" a="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c r="S132" i="6" a="1"/>
  <c r="R132" i="6" a="1"/>
  <c r="R132" i="6" s="1"/>
  <c r="Q132" i="6" a="1"/>
  <c r="Q132" i="6" s="1"/>
  <c r="P132" i="6" a="1"/>
  <c r="P132" i="6" s="1"/>
  <c r="O132" i="6" a="1"/>
  <c r="O132" i="6" s="1"/>
  <c r="N132" i="6" a="1"/>
  <c r="N132" i="6" s="1"/>
  <c r="M132" i="6" a="1"/>
  <c r="M132" i="6" s="1"/>
  <c r="L132" i="6" a="1"/>
  <c r="L132" i="6" s="1"/>
  <c r="K132" i="6"/>
  <c r="K132" i="6" a="1"/>
  <c r="AI131" i="6" a="1"/>
  <c r="AI131" i="6" s="1"/>
  <c r="AH131" i="6" a="1"/>
  <c r="AH131" i="6" s="1"/>
  <c r="AG131" i="6" a="1"/>
  <c r="AG131" i="6" s="1"/>
  <c r="AF131" i="6" a="1"/>
  <c r="AF131" i="6" s="1"/>
  <c r="AE131" i="6"/>
  <c r="AE131" i="6" a="1"/>
  <c r="AD131" i="6" a="1"/>
  <c r="AD131" i="6" s="1"/>
  <c r="AC131" i="6" a="1"/>
  <c r="AC131" i="6" s="1"/>
  <c r="AB131" i="6" a="1"/>
  <c r="AB131" i="6" s="1"/>
  <c r="AA131" i="6" a="1"/>
  <c r="AA131" i="6" s="1"/>
  <c r="Z131" i="6" a="1"/>
  <c r="Z131" i="6" s="1"/>
  <c r="Y131" i="6" a="1"/>
  <c r="Y131" i="6" s="1"/>
  <c r="X131" i="6" a="1"/>
  <c r="X131" i="6" s="1"/>
  <c r="W131" i="6"/>
  <c r="W131" i="6" a="1"/>
  <c r="V131" i="6" a="1"/>
  <c r="V131" i="6" s="1"/>
  <c r="U131" i="6" a="1"/>
  <c r="U131" i="6" s="1"/>
  <c r="T131" i="6" a="1"/>
  <c r="T131" i="6" s="1"/>
  <c r="S131" i="6" a="1"/>
  <c r="S131" i="6" s="1"/>
  <c r="R131" i="6" a="1"/>
  <c r="R131" i="6" s="1"/>
  <c r="Q131" i="6" a="1"/>
  <c r="Q131" i="6" s="1"/>
  <c r="P131" i="6" a="1"/>
  <c r="P131" i="6" s="1"/>
  <c r="O131" i="6"/>
  <c r="O131" i="6" a="1"/>
  <c r="N131" i="6" a="1"/>
  <c r="N131" i="6" s="1"/>
  <c r="M131" i="6" a="1"/>
  <c r="M131" i="6" s="1"/>
  <c r="L131" i="6" a="1"/>
  <c r="L131" i="6" s="1"/>
  <c r="K131" i="6"/>
  <c r="K131" i="6" a="1"/>
  <c r="AI130" i="6"/>
  <c r="AI130" i="6" a="1"/>
  <c r="AH130" i="6" a="1"/>
  <c r="AH130" i="6" s="1"/>
  <c r="AG130" i="6" a="1"/>
  <c r="AG130" i="6" s="1"/>
  <c r="AF130" i="6" a="1"/>
  <c r="AF130" i="6" s="1"/>
  <c r="AE130" i="6" a="1"/>
  <c r="AE130" i="6" s="1"/>
  <c r="AD130" i="6" a="1"/>
  <c r="AD130" i="6" s="1"/>
  <c r="AC130" i="6" a="1"/>
  <c r="AC130" i="6" s="1"/>
  <c r="AB130" i="6" a="1"/>
  <c r="AB130" i="6" s="1"/>
  <c r="AA130" i="6"/>
  <c r="AA130" i="6" a="1"/>
  <c r="Z130" i="6" a="1"/>
  <c r="Z130" i="6" s="1"/>
  <c r="Y130" i="6" a="1"/>
  <c r="Y130" i="6" s="1"/>
  <c r="X130" i="6" a="1"/>
  <c r="X130" i="6" s="1"/>
  <c r="W130" i="6" a="1"/>
  <c r="W130" i="6" s="1"/>
  <c r="V130" i="6" a="1"/>
  <c r="V130" i="6" s="1"/>
  <c r="U130" i="6" a="1"/>
  <c r="U130" i="6" s="1"/>
  <c r="T130" i="6" a="1"/>
  <c r="T130" i="6" s="1"/>
  <c r="S130" i="6"/>
  <c r="S130" i="6" a="1"/>
  <c r="R130" i="6" a="1"/>
  <c r="R130" i="6" s="1"/>
  <c r="Q130" i="6" a="1"/>
  <c r="Q130" i="6" s="1"/>
  <c r="P130" i="6" a="1"/>
  <c r="P130" i="6" s="1"/>
  <c r="O130" i="6" a="1"/>
  <c r="O130" i="6" s="1"/>
  <c r="N130" i="6" a="1"/>
  <c r="N130" i="6" s="1"/>
  <c r="M130" i="6" a="1"/>
  <c r="M130" i="6" s="1"/>
  <c r="L130" i="6" a="1"/>
  <c r="L130" i="6" s="1"/>
  <c r="K130" i="6"/>
  <c r="K130" i="6" a="1"/>
  <c r="AI129" i="6" a="1"/>
  <c r="AI129" i="6" s="1"/>
  <c r="AH129" i="6" a="1"/>
  <c r="AH129" i="6" s="1"/>
  <c r="AG129" i="6" a="1"/>
  <c r="AG129" i="6" s="1"/>
  <c r="AF129" i="6" a="1"/>
  <c r="AF129" i="6" s="1"/>
  <c r="AE129" i="6"/>
  <c r="AE129" i="6" a="1"/>
  <c r="AD129" i="6" a="1"/>
  <c r="AD129" i="6" s="1"/>
  <c r="AC129" i="6" a="1"/>
  <c r="AC129" i="6" s="1"/>
  <c r="AB129" i="6" a="1"/>
  <c r="AB129" i="6" s="1"/>
  <c r="AA129" i="6" a="1"/>
  <c r="AA129" i="6" s="1"/>
  <c r="Z129" i="6" a="1"/>
  <c r="Z129" i="6" s="1"/>
  <c r="Y129" i="6" a="1"/>
  <c r="Y129" i="6" s="1"/>
  <c r="X129" i="6" a="1"/>
  <c r="X129" i="6" s="1"/>
  <c r="W129" i="6"/>
  <c r="W129" i="6" a="1"/>
  <c r="V129" i="6" a="1"/>
  <c r="V129" i="6" s="1"/>
  <c r="U129" i="6" a="1"/>
  <c r="U129" i="6" s="1"/>
  <c r="T129" i="6" a="1"/>
  <c r="T129" i="6" s="1"/>
  <c r="S129" i="6"/>
  <c r="S129" i="6" a="1"/>
  <c r="R129" i="6" a="1"/>
  <c r="R129" i="6" s="1"/>
  <c r="Q129" i="6" a="1"/>
  <c r="Q129" i="6" s="1"/>
  <c r="P129" i="6" a="1"/>
  <c r="P129" i="6" s="1"/>
  <c r="O129" i="6" a="1"/>
  <c r="O129" i="6" s="1"/>
  <c r="N129" i="6" a="1"/>
  <c r="N129" i="6" s="1"/>
  <c r="M129" i="6"/>
  <c r="M129" i="6" a="1"/>
  <c r="L129" i="6" a="1"/>
  <c r="L129" i="6" s="1"/>
  <c r="K129" i="6" a="1"/>
  <c r="K129" i="6" s="1"/>
  <c r="AI128" i="6" a="1"/>
  <c r="AI128" i="6" s="1"/>
  <c r="AH128" i="6" a="1"/>
  <c r="AH128" i="6" s="1"/>
  <c r="AG128" i="6"/>
  <c r="AG128" i="6" a="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c r="S128" i="6" a="1"/>
  <c r="R128" i="6" a="1"/>
  <c r="R128" i="6" s="1"/>
  <c r="Q128" i="6" a="1"/>
  <c r="Q128" i="6" s="1"/>
  <c r="P128" i="6" a="1"/>
  <c r="P128" i="6" s="1"/>
  <c r="O128" i="6" a="1"/>
  <c r="O128" i="6" s="1"/>
  <c r="N128" i="6" a="1"/>
  <c r="N128" i="6" s="1"/>
  <c r="M128" i="6" a="1"/>
  <c r="M128" i="6" s="1"/>
  <c r="L128" i="6" a="1"/>
  <c r="L128" i="6" s="1"/>
  <c r="K128" i="6"/>
  <c r="K128" i="6" a="1"/>
  <c r="AI127" i="6" a="1"/>
  <c r="AI127" i="6" s="1"/>
  <c r="AH127" i="6" a="1"/>
  <c r="AH127" i="6" s="1"/>
  <c r="AG127" i="6" a="1"/>
  <c r="AG127" i="6" s="1"/>
  <c r="AF127" i="6" a="1"/>
  <c r="AF127" i="6" s="1"/>
  <c r="AE127" i="6"/>
  <c r="AE127" i="6" a="1"/>
  <c r="AD127" i="6" a="1"/>
  <c r="AD127" i="6" s="1"/>
  <c r="AC127" i="6" a="1"/>
  <c r="AC127" i="6" s="1"/>
  <c r="AB127" i="6" a="1"/>
  <c r="AB127" i="6" s="1"/>
  <c r="AA127" i="6" a="1"/>
  <c r="AA127" i="6" s="1"/>
  <c r="Z127" i="6" a="1"/>
  <c r="Z127" i="6" s="1"/>
  <c r="Y127" i="6" a="1"/>
  <c r="Y127" i="6" s="1"/>
  <c r="X127" i="6" a="1"/>
  <c r="X127" i="6" s="1"/>
  <c r="W127" i="6"/>
  <c r="W127" i="6" a="1"/>
  <c r="V127" i="6" a="1"/>
  <c r="V127" i="6" s="1"/>
  <c r="U127" i="6" a="1"/>
  <c r="U127" i="6" s="1"/>
  <c r="T127" i="6" a="1"/>
  <c r="T127" i="6" s="1"/>
  <c r="S127" i="6" a="1"/>
  <c r="S127" i="6" s="1"/>
  <c r="R127" i="6" a="1"/>
  <c r="R127" i="6" s="1"/>
  <c r="Q127" i="6" a="1"/>
  <c r="Q127" i="6" s="1"/>
  <c r="P127" i="6" a="1"/>
  <c r="P127" i="6" s="1"/>
  <c r="O127" i="6"/>
  <c r="O127" i="6" a="1"/>
  <c r="N127" i="6" a="1"/>
  <c r="N127" i="6" s="1"/>
  <c r="M127" i="6" a="1"/>
  <c r="M127" i="6" s="1"/>
  <c r="L127" i="6" a="1"/>
  <c r="L127" i="6" s="1"/>
  <c r="K127" i="6"/>
  <c r="K127" i="6" a="1"/>
  <c r="AI126" i="6"/>
  <c r="AI126" i="6" a="1"/>
  <c r="AH126" i="6" a="1"/>
  <c r="AH126" i="6" s="1"/>
  <c r="AG126" i="6" a="1"/>
  <c r="AG126" i="6" s="1"/>
  <c r="AF126" i="6" a="1"/>
  <c r="AF126" i="6" s="1"/>
  <c r="AE126" i="6" a="1"/>
  <c r="AE126" i="6" s="1"/>
  <c r="AD126" i="6" a="1"/>
  <c r="AD126" i="6" s="1"/>
  <c r="AC126" i="6" a="1"/>
  <c r="AC126" i="6" s="1"/>
  <c r="AB126" i="6" a="1"/>
  <c r="AB126" i="6" s="1"/>
  <c r="AA126" i="6"/>
  <c r="AA126" i="6" a="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c r="O126" i="6" a="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c r="W125" i="6" a="1"/>
  <c r="V125" i="6" a="1"/>
  <c r="V125" i="6" s="1"/>
  <c r="U125" i="6" a="1"/>
  <c r="U125" i="6" s="1"/>
  <c r="T125" i="6" a="1"/>
  <c r="T125" i="6" s="1"/>
  <c r="S125" i="6"/>
  <c r="S125" i="6" a="1"/>
  <c r="R125" i="6" a="1"/>
  <c r="R125" i="6" s="1"/>
  <c r="Q125" i="6" a="1"/>
  <c r="Q125" i="6" s="1"/>
  <c r="P125" i="6" a="1"/>
  <c r="P125" i="6" s="1"/>
  <c r="O125" i="6" a="1"/>
  <c r="O125" i="6" s="1"/>
  <c r="N125" i="6" a="1"/>
  <c r="N125" i="6" s="1"/>
  <c r="M125" i="6"/>
  <c r="M125" i="6" a="1"/>
  <c r="L125" i="6" a="1"/>
  <c r="L125" i="6" s="1"/>
  <c r="K125" i="6" a="1"/>
  <c r="K125" i="6" s="1"/>
  <c r="AI124" i="6" a="1"/>
  <c r="AI124" i="6" s="1"/>
  <c r="AH124" i="6" a="1"/>
  <c r="AH124" i="6" s="1"/>
  <c r="AG124" i="6"/>
  <c r="AG124" i="6" a="1"/>
  <c r="AF124" i="6" a="1"/>
  <c r="AF124" i="6" s="1"/>
  <c r="AE124" i="6" a="1"/>
  <c r="AE124" i="6" s="1"/>
  <c r="AD124" i="6" a="1"/>
  <c r="AD124" i="6" s="1"/>
  <c r="AC124" i="6" a="1"/>
  <c r="AC124" i="6" s="1"/>
  <c r="AB124" i="6" a="1"/>
  <c r="AB124" i="6" s="1"/>
  <c r="AA124" i="6" a="1"/>
  <c r="AA124" i="6" s="1"/>
  <c r="Z124" i="6" a="1"/>
  <c r="Z124" i="6" s="1"/>
  <c r="Y124" i="6" a="1"/>
  <c r="Y124" i="6" s="1"/>
  <c r="X124" i="6"/>
  <c r="X124" i="6" a="1"/>
  <c r="W124" i="6" a="1"/>
  <c r="W124" i="6" s="1"/>
  <c r="V124" i="6" a="1"/>
  <c r="V124" i="6" s="1"/>
  <c r="U124" i="6" a="1"/>
  <c r="U124" i="6" s="1"/>
  <c r="T124" i="6" a="1"/>
  <c r="T124" i="6" s="1"/>
  <c r="S124" i="6" a="1"/>
  <c r="S124" i="6" s="1"/>
  <c r="R124" i="6"/>
  <c r="R124" i="6" a="1"/>
  <c r="Q124" i="6" a="1"/>
  <c r="Q124" i="6" s="1"/>
  <c r="P124" i="6" a="1"/>
  <c r="P124" i="6" s="1"/>
  <c r="O124" i="6" a="1"/>
  <c r="O124" i="6" s="1"/>
  <c r="N124" i="6"/>
  <c r="N124" i="6" a="1"/>
  <c r="M124" i="6" a="1"/>
  <c r="M124" i="6" s="1"/>
  <c r="L124" i="6" a="1"/>
  <c r="L124" i="6" s="1"/>
  <c r="K124" i="6" a="1"/>
  <c r="K124" i="6" s="1"/>
  <c r="AI123" i="6" a="1"/>
  <c r="AI123" i="6" s="1"/>
  <c r="AH123" i="6"/>
  <c r="AH123" i="6" a="1"/>
  <c r="AG123" i="6" a="1"/>
  <c r="AG123" i="6" s="1"/>
  <c r="AF123" i="6" a="1"/>
  <c r="AF123" i="6" s="1"/>
  <c r="AE123" i="6" a="1"/>
  <c r="AE123" i="6" s="1"/>
  <c r="AD123" i="6" a="1"/>
  <c r="AD123" i="6" s="1"/>
  <c r="AC123" i="6" a="1"/>
  <c r="AC123" i="6" s="1"/>
  <c r="AB123" i="6" a="1"/>
  <c r="AB123" i="6" s="1"/>
  <c r="AA123" i="6" a="1"/>
  <c r="AA123" i="6" s="1"/>
  <c r="Z123" i="6"/>
  <c r="Z123" i="6" a="1"/>
  <c r="Y123" i="6" a="1"/>
  <c r="Y123" i="6" s="1"/>
  <c r="X123" i="6" a="1"/>
  <c r="X123" i="6" s="1"/>
  <c r="W123" i="6" a="1"/>
  <c r="W123" i="6" s="1"/>
  <c r="V123" i="6" a="1"/>
  <c r="V123" i="6" s="1"/>
  <c r="U123" i="6" a="1"/>
  <c r="U123" i="6" s="1"/>
  <c r="T123" i="6" a="1"/>
  <c r="T123" i="6" s="1"/>
  <c r="S123" i="6" a="1"/>
  <c r="S123" i="6" s="1"/>
  <c r="R123" i="6"/>
  <c r="R123" i="6" a="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c r="AD122" i="6" a="1"/>
  <c r="AC122" i="6" a="1"/>
  <c r="AC122" i="6" s="1"/>
  <c r="AB122" i="6" a="1"/>
  <c r="AB122" i="6" s="1"/>
  <c r="AA122" i="6" a="1"/>
  <c r="AA122" i="6" s="1"/>
  <c r="Z122" i="6" a="1"/>
  <c r="Z122" i="6" s="1"/>
  <c r="Y122" i="6" a="1"/>
  <c r="Y122" i="6" s="1"/>
  <c r="X122" i="6" a="1"/>
  <c r="X122" i="6" s="1"/>
  <c r="W122" i="6" a="1"/>
  <c r="W122" i="6" s="1"/>
  <c r="V122" i="6"/>
  <c r="V122" i="6" a="1"/>
  <c r="U122" i="6" a="1"/>
  <c r="U122" i="6" s="1"/>
  <c r="T122" i="6" a="1"/>
  <c r="T122" i="6" s="1"/>
  <c r="S122" i="6" a="1"/>
  <c r="S122" i="6" s="1"/>
  <c r="R122" i="6" a="1"/>
  <c r="R122" i="6" s="1"/>
  <c r="Q122" i="6" a="1"/>
  <c r="Q122" i="6" s="1"/>
  <c r="P122" i="6" a="1"/>
  <c r="P122" i="6" s="1"/>
  <c r="O122" i="6" a="1"/>
  <c r="O122" i="6" s="1"/>
  <c r="N122" i="6"/>
  <c r="N122" i="6" a="1"/>
  <c r="M122" i="6" a="1"/>
  <c r="M122" i="6" s="1"/>
  <c r="L122" i="6" a="1"/>
  <c r="L122" i="6" s="1"/>
  <c r="K122" i="6" a="1"/>
  <c r="K122" i="6" s="1"/>
  <c r="AI121" i="6" a="1"/>
  <c r="AI121" i="6" s="1"/>
  <c r="AH121" i="6"/>
  <c r="AH121" i="6" a="1"/>
  <c r="AG121" i="6" a="1"/>
  <c r="AG121" i="6" s="1"/>
  <c r="AF121" i="6" a="1"/>
  <c r="AF121" i="6" s="1"/>
  <c r="AE121" i="6" a="1"/>
  <c r="AE121" i="6" s="1"/>
  <c r="AD121" i="6" a="1"/>
  <c r="AD121" i="6" s="1"/>
  <c r="AC121" i="6" a="1"/>
  <c r="AC121" i="6" s="1"/>
  <c r="AB121" i="6" a="1"/>
  <c r="AB121" i="6" s="1"/>
  <c r="AA121" i="6" a="1"/>
  <c r="AA121" i="6" s="1"/>
  <c r="Z121" i="6"/>
  <c r="Z121" i="6" a="1"/>
  <c r="Y121" i="6" a="1"/>
  <c r="Y121" i="6" s="1"/>
  <c r="X121" i="6" a="1"/>
  <c r="X121" i="6" s="1"/>
  <c r="W121" i="6" a="1"/>
  <c r="W121" i="6" s="1"/>
  <c r="V121" i="6" a="1"/>
  <c r="V121" i="6" s="1"/>
  <c r="U121" i="6" a="1"/>
  <c r="U121" i="6" s="1"/>
  <c r="T121" i="6" a="1"/>
  <c r="T121" i="6" s="1"/>
  <c r="S121" i="6" a="1"/>
  <c r="S121" i="6" s="1"/>
  <c r="R121" i="6"/>
  <c r="R121" i="6" a="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c r="AD120" i="6" a="1"/>
  <c r="AC120" i="6" a="1"/>
  <c r="AC120" i="6" s="1"/>
  <c r="AB120" i="6" a="1"/>
  <c r="AB120" i="6" s="1"/>
  <c r="AA120" i="6" a="1"/>
  <c r="AA120" i="6" s="1"/>
  <c r="Z120" i="6" a="1"/>
  <c r="Z120" i="6" s="1"/>
  <c r="Y120" i="6" a="1"/>
  <c r="Y120" i="6" s="1"/>
  <c r="X120" i="6" a="1"/>
  <c r="X120" i="6" s="1"/>
  <c r="W120" i="6" a="1"/>
  <c r="W120" i="6" s="1"/>
  <c r="V120" i="6"/>
  <c r="V120" i="6" a="1"/>
  <c r="U120" i="6" a="1"/>
  <c r="U120" i="6" s="1"/>
  <c r="T120" i="6" a="1"/>
  <c r="T120" i="6" s="1"/>
  <c r="S120" i="6" a="1"/>
  <c r="S120" i="6" s="1"/>
  <c r="R120" i="6" a="1"/>
  <c r="R120" i="6" s="1"/>
  <c r="Q120" i="6" a="1"/>
  <c r="Q120" i="6" s="1"/>
  <c r="P120" i="6" a="1"/>
  <c r="P120" i="6" s="1"/>
  <c r="O120" i="6" a="1"/>
  <c r="O120" i="6" s="1"/>
  <c r="N120" i="6"/>
  <c r="N120" i="6" a="1"/>
  <c r="M120" i="6" a="1"/>
  <c r="M120" i="6" s="1"/>
  <c r="L120" i="6" a="1"/>
  <c r="L120" i="6" s="1"/>
  <c r="K120" i="6" a="1"/>
  <c r="K120" i="6" s="1"/>
  <c r="AI119" i="6" a="1"/>
  <c r="AI119" i="6" s="1"/>
  <c r="AH119" i="6"/>
  <c r="AH119" i="6" a="1"/>
  <c r="AG119" i="6" a="1"/>
  <c r="AG119" i="6" s="1"/>
  <c r="AF119" i="6" a="1"/>
  <c r="AF119" i="6" s="1"/>
  <c r="AE119" i="6" a="1"/>
  <c r="AE119" i="6" s="1"/>
  <c r="AD119" i="6" a="1"/>
  <c r="AD119" i="6" s="1"/>
  <c r="AC119" i="6" a="1"/>
  <c r="AC119" i="6" s="1"/>
  <c r="AB119" i="6" a="1"/>
  <c r="AB119" i="6" s="1"/>
  <c r="AA119" i="6" a="1"/>
  <c r="AA119" i="6" s="1"/>
  <c r="Z119" i="6"/>
  <c r="Z119" i="6" a="1"/>
  <c r="Y119" i="6" a="1"/>
  <c r="Y119" i="6" s="1"/>
  <c r="X119" i="6" a="1"/>
  <c r="X119" i="6" s="1"/>
  <c r="W119" i="6" a="1"/>
  <c r="W119" i="6" s="1"/>
  <c r="V119" i="6" a="1"/>
  <c r="V119" i="6" s="1"/>
  <c r="U119" i="6" a="1"/>
  <c r="U119" i="6" s="1"/>
  <c r="T119" i="6" a="1"/>
  <c r="T119" i="6" s="1"/>
  <c r="S119" i="6" a="1"/>
  <c r="S119" i="6" s="1"/>
  <c r="R119" i="6"/>
  <c r="R119" i="6" a="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c r="AD118" i="6" a="1"/>
  <c r="AC118" i="6" a="1"/>
  <c r="AC118" i="6" s="1"/>
  <c r="AB118" i="6" a="1"/>
  <c r="AB118" i="6" s="1"/>
  <c r="AA118" i="6" a="1"/>
  <c r="AA118" i="6" s="1"/>
  <c r="Z118" i="6" a="1"/>
  <c r="Z118" i="6" s="1"/>
  <c r="Y118" i="6" a="1"/>
  <c r="Y118" i="6" s="1"/>
  <c r="X118" i="6" a="1"/>
  <c r="X118" i="6" s="1"/>
  <c r="W118" i="6" a="1"/>
  <c r="W118" i="6" s="1"/>
  <c r="V118" i="6"/>
  <c r="V118" i="6" a="1"/>
  <c r="U118" i="6" a="1"/>
  <c r="U118" i="6" s="1"/>
  <c r="T118" i="6" a="1"/>
  <c r="T118" i="6" s="1"/>
  <c r="S118" i="6" a="1"/>
  <c r="S118" i="6" s="1"/>
  <c r="R118" i="6" a="1"/>
  <c r="R118" i="6" s="1"/>
  <c r="Q118" i="6" a="1"/>
  <c r="Q118" i="6" s="1"/>
  <c r="P118" i="6" a="1"/>
  <c r="P118" i="6" s="1"/>
  <c r="O118" i="6" a="1"/>
  <c r="O118" i="6" s="1"/>
  <c r="N118" i="6"/>
  <c r="N118" i="6" a="1"/>
  <c r="M118" i="6" a="1"/>
  <c r="M118" i="6" s="1"/>
  <c r="L118" i="6" a="1"/>
  <c r="L118" i="6" s="1"/>
  <c r="K118" i="6" a="1"/>
  <c r="K118" i="6" s="1"/>
  <c r="AI117" i="6" a="1"/>
  <c r="AI117" i="6" s="1"/>
  <c r="AH117" i="6"/>
  <c r="AH117" i="6" a="1"/>
  <c r="AG117" i="6" a="1"/>
  <c r="AG117" i="6" s="1"/>
  <c r="AF117" i="6" a="1"/>
  <c r="AF117" i="6" s="1"/>
  <c r="AE117" i="6" a="1"/>
  <c r="AE117" i="6" s="1"/>
  <c r="AD117" i="6" a="1"/>
  <c r="AD117" i="6" s="1"/>
  <c r="AC117" i="6" a="1"/>
  <c r="AC117" i="6" s="1"/>
  <c r="AB117" i="6" a="1"/>
  <c r="AB117" i="6" s="1"/>
  <c r="AA117" i="6" a="1"/>
  <c r="AA117" i="6" s="1"/>
  <c r="Z117" i="6"/>
  <c r="Z117" i="6" a="1"/>
  <c r="Y117" i="6" a="1"/>
  <c r="Y117" i="6" s="1"/>
  <c r="X117" i="6" a="1"/>
  <c r="X117" i="6" s="1"/>
  <c r="W117" i="6" a="1"/>
  <c r="W117" i="6" s="1"/>
  <c r="V117" i="6" a="1"/>
  <c r="V117" i="6" s="1"/>
  <c r="U117" i="6" a="1"/>
  <c r="U117" i="6" s="1"/>
  <c r="T117" i="6" a="1"/>
  <c r="T117" i="6" s="1"/>
  <c r="S117" i="6" a="1"/>
  <c r="S117" i="6" s="1"/>
  <c r="R117" i="6"/>
  <c r="R117" i="6" a="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c r="AD116" i="6" a="1"/>
  <c r="AC116" i="6" a="1"/>
  <c r="AC116" i="6" s="1"/>
  <c r="AB116" i="6" a="1"/>
  <c r="AB116" i="6" s="1"/>
  <c r="AA116" i="6" a="1"/>
  <c r="AA116" i="6" s="1"/>
  <c r="Z116" i="6" a="1"/>
  <c r="Z116" i="6" s="1"/>
  <c r="Y116" i="6" a="1"/>
  <c r="Y116" i="6" s="1"/>
  <c r="X116" i="6" a="1"/>
  <c r="X116" i="6" s="1"/>
  <c r="W116" i="6" a="1"/>
  <c r="W116" i="6" s="1"/>
  <c r="V116" i="6"/>
  <c r="V116" i="6" a="1"/>
  <c r="U116" i="6" a="1"/>
  <c r="U116" i="6" s="1"/>
  <c r="T116" i="6" a="1"/>
  <c r="T116" i="6" s="1"/>
  <c r="S116" i="6" a="1"/>
  <c r="S116" i="6" s="1"/>
  <c r="R116" i="6" a="1"/>
  <c r="R116" i="6" s="1"/>
  <c r="Q116" i="6" a="1"/>
  <c r="Q116" i="6" s="1"/>
  <c r="P116" i="6" a="1"/>
  <c r="P116" i="6" s="1"/>
  <c r="O116" i="6" a="1"/>
  <c r="O116" i="6" s="1"/>
  <c r="N116" i="6"/>
  <c r="N116" i="6" a="1"/>
  <c r="M116" i="6" a="1"/>
  <c r="M116" i="6" s="1"/>
  <c r="L116" i="6" a="1"/>
  <c r="L116" i="6" s="1"/>
  <c r="K116" i="6" a="1"/>
  <c r="K116" i="6" s="1"/>
  <c r="AI115" i="6" a="1"/>
  <c r="AI115" i="6" s="1"/>
  <c r="AH115" i="6"/>
  <c r="AH115" i="6" a="1"/>
  <c r="AG115" i="6" a="1"/>
  <c r="AG115" i="6" s="1"/>
  <c r="AF115" i="6" a="1"/>
  <c r="AF115" i="6" s="1"/>
  <c r="AE115" i="6" a="1"/>
  <c r="AE115" i="6" s="1"/>
  <c r="AD115" i="6" a="1"/>
  <c r="AD115" i="6" s="1"/>
  <c r="AC115" i="6" a="1"/>
  <c r="AC115" i="6" s="1"/>
  <c r="AB115" i="6" a="1"/>
  <c r="AB115" i="6" s="1"/>
  <c r="AA115" i="6" a="1"/>
  <c r="AA115" i="6" s="1"/>
  <c r="Z115" i="6"/>
  <c r="Z115" i="6" a="1"/>
  <c r="Y115" i="6" a="1"/>
  <c r="Y115" i="6" s="1"/>
  <c r="X115" i="6" a="1"/>
  <c r="X115" i="6" s="1"/>
  <c r="W115" i="6" a="1"/>
  <c r="W115" i="6" s="1"/>
  <c r="V115" i="6" a="1"/>
  <c r="V115" i="6" s="1"/>
  <c r="U115" i="6" a="1"/>
  <c r="U115" i="6" s="1"/>
  <c r="T115" i="6" a="1"/>
  <c r="T115" i="6" s="1"/>
  <c r="S115" i="6" a="1"/>
  <c r="S115" i="6" s="1"/>
  <c r="R115" i="6"/>
  <c r="R115" i="6" a="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c r="AD114" i="6" a="1"/>
  <c r="AC114" i="6" a="1"/>
  <c r="AC114" i="6" s="1"/>
  <c r="AB114" i="6" a="1"/>
  <c r="AB114" i="6" s="1"/>
  <c r="AA114" i="6" a="1"/>
  <c r="AA114" i="6" s="1"/>
  <c r="Z114" i="6" a="1"/>
  <c r="Z114" i="6" s="1"/>
  <c r="Y114" i="6" a="1"/>
  <c r="Y114" i="6" s="1"/>
  <c r="X114" i="6" a="1"/>
  <c r="X114" i="6" s="1"/>
  <c r="W114" i="6" a="1"/>
  <c r="W114" i="6" s="1"/>
  <c r="V114" i="6"/>
  <c r="V114" i="6" a="1"/>
  <c r="U114" i="6" a="1"/>
  <c r="U114" i="6" s="1"/>
  <c r="T114" i="6" a="1"/>
  <c r="T114" i="6" s="1"/>
  <c r="S114" i="6" a="1"/>
  <c r="S114" i="6" s="1"/>
  <c r="R114" i="6" a="1"/>
  <c r="R114" i="6" s="1"/>
  <c r="Q114" i="6" a="1"/>
  <c r="Q114" i="6" s="1"/>
  <c r="P114" i="6" a="1"/>
  <c r="P114" i="6" s="1"/>
  <c r="O114" i="6" a="1"/>
  <c r="O114" i="6" s="1"/>
  <c r="N114" i="6"/>
  <c r="N114" i="6" a="1"/>
  <c r="M114" i="6" a="1"/>
  <c r="M114" i="6" s="1"/>
  <c r="L114" i="6" a="1"/>
  <c r="L114" i="6" s="1"/>
  <c r="K114" i="6" a="1"/>
  <c r="K114" i="6" s="1"/>
  <c r="AI113" i="6" a="1"/>
  <c r="AI113" i="6" s="1"/>
  <c r="AH113" i="6"/>
  <c r="AH113" i="6" a="1"/>
  <c r="AG113" i="6" a="1"/>
  <c r="AG113" i="6" s="1"/>
  <c r="AF113" i="6" a="1"/>
  <c r="AF113" i="6" s="1"/>
  <c r="AE113" i="6" a="1"/>
  <c r="AE113" i="6" s="1"/>
  <c r="AD113" i="6" a="1"/>
  <c r="AD113" i="6" s="1"/>
  <c r="AC113" i="6" a="1"/>
  <c r="AC113" i="6" s="1"/>
  <c r="AB113" i="6" a="1"/>
  <c r="AB113" i="6" s="1"/>
  <c r="AA113" i="6" a="1"/>
  <c r="AA113" i="6" s="1"/>
  <c r="Z113" i="6"/>
  <c r="Z113" i="6" a="1"/>
  <c r="Y113" i="6" a="1"/>
  <c r="Y113" i="6" s="1"/>
  <c r="X113" i="6" a="1"/>
  <c r="X113" i="6" s="1"/>
  <c r="W113" i="6" a="1"/>
  <c r="W113" i="6" s="1"/>
  <c r="V113" i="6" a="1"/>
  <c r="V113" i="6" s="1"/>
  <c r="U113" i="6" a="1"/>
  <c r="U113" i="6" s="1"/>
  <c r="T113" i="6" a="1"/>
  <c r="T113" i="6" s="1"/>
  <c r="S113" i="6" a="1"/>
  <c r="S113" i="6" s="1"/>
  <c r="R113" i="6"/>
  <c r="R113" i="6" a="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c r="AD112" i="6" a="1"/>
  <c r="AC112" i="6" a="1"/>
  <c r="AC112" i="6" s="1"/>
  <c r="AB112" i="6" a="1"/>
  <c r="AB112" i="6" s="1"/>
  <c r="AA112" i="6" a="1"/>
  <c r="AA112" i="6" s="1"/>
  <c r="Z112" i="6" a="1"/>
  <c r="Z112" i="6" s="1"/>
  <c r="Y112" i="6" a="1"/>
  <c r="Y112" i="6" s="1"/>
  <c r="X112" i="6" a="1"/>
  <c r="X112" i="6" s="1"/>
  <c r="W112" i="6" a="1"/>
  <c r="W112" i="6" s="1"/>
  <c r="V112" i="6"/>
  <c r="V112" i="6" a="1"/>
  <c r="U112" i="6" a="1"/>
  <c r="U112" i="6" s="1"/>
  <c r="T112" i="6" a="1"/>
  <c r="T112" i="6" s="1"/>
  <c r="S112" i="6" a="1"/>
  <c r="S112" i="6" s="1"/>
  <c r="R112" i="6" a="1"/>
  <c r="R112" i="6" s="1"/>
  <c r="Q112" i="6" a="1"/>
  <c r="Q112" i="6" s="1"/>
  <c r="P112" i="6" a="1"/>
  <c r="P112" i="6" s="1"/>
  <c r="O112" i="6" a="1"/>
  <c r="O112" i="6" s="1"/>
  <c r="N112" i="6"/>
  <c r="N112" i="6" a="1"/>
  <c r="M112" i="6" a="1"/>
  <c r="M112" i="6" s="1"/>
  <c r="L112" i="6" a="1"/>
  <c r="L112" i="6" s="1"/>
  <c r="K112" i="6" a="1"/>
  <c r="K112" i="6" s="1"/>
  <c r="AI111" i="6" a="1"/>
  <c r="AI111" i="6" s="1"/>
  <c r="AH111" i="6"/>
  <c r="AH111" i="6" a="1"/>
  <c r="AG111" i="6" a="1"/>
  <c r="AG111" i="6" s="1"/>
  <c r="AF111" i="6" a="1"/>
  <c r="AF111" i="6" s="1"/>
  <c r="AE111" i="6" a="1"/>
  <c r="AE111" i="6" s="1"/>
  <c r="AD111" i="6" a="1"/>
  <c r="AD111" i="6" s="1"/>
  <c r="AC111" i="6" a="1"/>
  <c r="AC111" i="6" s="1"/>
  <c r="AB111" i="6" a="1"/>
  <c r="AB111" i="6" s="1"/>
  <c r="AA111" i="6" a="1"/>
  <c r="AA111" i="6" s="1"/>
  <c r="Z111" i="6"/>
  <c r="Z111" i="6" a="1"/>
  <c r="Y111" i="6" a="1"/>
  <c r="Y111" i="6" s="1"/>
  <c r="X111" i="6" a="1"/>
  <c r="X111" i="6" s="1"/>
  <c r="W111" i="6" a="1"/>
  <c r="W111" i="6" s="1"/>
  <c r="V111" i="6" a="1"/>
  <c r="V111" i="6" s="1"/>
  <c r="U111" i="6" a="1"/>
  <c r="U111" i="6" s="1"/>
  <c r="T111" i="6" a="1"/>
  <c r="T111" i="6" s="1"/>
  <c r="S111" i="6" a="1"/>
  <c r="S111" i="6" s="1"/>
  <c r="R111" i="6"/>
  <c r="R111" i="6" a="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c r="AD110" i="6" a="1"/>
  <c r="AC110" i="6" a="1"/>
  <c r="AC110" i="6" s="1"/>
  <c r="AB110" i="6" a="1"/>
  <c r="AB110" i="6" s="1"/>
  <c r="AA110" i="6" a="1"/>
  <c r="AA110" i="6" s="1"/>
  <c r="Z110" i="6" a="1"/>
  <c r="Z110" i="6" s="1"/>
  <c r="Y110" i="6" a="1"/>
  <c r="Y110" i="6" s="1"/>
  <c r="X110" i="6" a="1"/>
  <c r="X110" i="6" s="1"/>
  <c r="W110" i="6" a="1"/>
  <c r="W110" i="6" s="1"/>
  <c r="V110" i="6"/>
  <c r="V110" i="6" a="1"/>
  <c r="U110" i="6" a="1"/>
  <c r="U110" i="6" s="1"/>
  <c r="T110" i="6" a="1"/>
  <c r="T110" i="6" s="1"/>
  <c r="S110" i="6" a="1"/>
  <c r="S110" i="6" s="1"/>
  <c r="R110" i="6" a="1"/>
  <c r="R110" i="6" s="1"/>
  <c r="Q110" i="6" a="1"/>
  <c r="Q110" i="6" s="1"/>
  <c r="P110" i="6" a="1"/>
  <c r="P110" i="6" s="1"/>
  <c r="O110" i="6" a="1"/>
  <c r="O110" i="6" s="1"/>
  <c r="N110" i="6"/>
  <c r="N110" i="6" a="1"/>
  <c r="M110" i="6" a="1"/>
  <c r="M110" i="6" s="1"/>
  <c r="L110" i="6" a="1"/>
  <c r="L110" i="6" s="1"/>
  <c r="K110" i="6" a="1"/>
  <c r="K110" i="6" s="1"/>
  <c r="AI109" i="6" a="1"/>
  <c r="AI109" i="6" s="1"/>
  <c r="AH109" i="6"/>
  <c r="AH109" i="6" a="1"/>
  <c r="AG109" i="6" a="1"/>
  <c r="AG109" i="6" s="1"/>
  <c r="AF109" i="6" a="1"/>
  <c r="AF109" i="6" s="1"/>
  <c r="AE109" i="6" a="1"/>
  <c r="AE109" i="6" s="1"/>
  <c r="AD109" i="6" a="1"/>
  <c r="AD109" i="6" s="1"/>
  <c r="AC109" i="6" a="1"/>
  <c r="AC109" i="6" s="1"/>
  <c r="AB109" i="6" a="1"/>
  <c r="AB109" i="6" s="1"/>
  <c r="AA109" i="6" a="1"/>
  <c r="AA109" i="6" s="1"/>
  <c r="Z109" i="6"/>
  <c r="Z109" i="6" a="1"/>
  <c r="Y109" i="6" a="1"/>
  <c r="Y109" i="6" s="1"/>
  <c r="X109" i="6" a="1"/>
  <c r="X109" i="6" s="1"/>
  <c r="W109" i="6" a="1"/>
  <c r="W109" i="6" s="1"/>
  <c r="V109" i="6" a="1"/>
  <c r="V109" i="6" s="1"/>
  <c r="U109" i="6" a="1"/>
  <c r="U109" i="6" s="1"/>
  <c r="T109" i="6" a="1"/>
  <c r="T109" i="6" s="1"/>
  <c r="S109" i="6" a="1"/>
  <c r="S109" i="6" s="1"/>
  <c r="R109" i="6"/>
  <c r="R109" i="6" a="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c r="AD108" i="6" a="1"/>
  <c r="AC108" i="6" a="1"/>
  <c r="AC108" i="6" s="1"/>
  <c r="AB108" i="6" a="1"/>
  <c r="AB108" i="6" s="1"/>
  <c r="AA108" i="6" a="1"/>
  <c r="AA108" i="6" s="1"/>
  <c r="Z108" i="6" a="1"/>
  <c r="Z108" i="6" s="1"/>
  <c r="Y108" i="6" a="1"/>
  <c r="Y108" i="6" s="1"/>
  <c r="X108" i="6" a="1"/>
  <c r="X108" i="6" s="1"/>
  <c r="W108" i="6" a="1"/>
  <c r="W108" i="6" s="1"/>
  <c r="V108" i="6"/>
  <c r="V108" i="6" a="1"/>
  <c r="U108" i="6" a="1"/>
  <c r="U108" i="6" s="1"/>
  <c r="T108" i="6" a="1"/>
  <c r="T108" i="6" s="1"/>
  <c r="S108" i="6" a="1"/>
  <c r="S108" i="6" s="1"/>
  <c r="R108" i="6" a="1"/>
  <c r="R108" i="6" s="1"/>
  <c r="Q108" i="6" a="1"/>
  <c r="Q108" i="6" s="1"/>
  <c r="P108" i="6" a="1"/>
  <c r="P108" i="6" s="1"/>
  <c r="O108" i="6" a="1"/>
  <c r="O108" i="6" s="1"/>
  <c r="N108" i="6"/>
  <c r="N108" i="6" a="1"/>
  <c r="M108" i="6" a="1"/>
  <c r="M108" i="6" s="1"/>
  <c r="L108" i="6" a="1"/>
  <c r="L108" i="6" s="1"/>
  <c r="K108" i="6" a="1"/>
  <c r="K108" i="6" s="1"/>
  <c r="AI107" i="6" a="1"/>
  <c r="AI107" i="6" s="1"/>
  <c r="AH107" i="6"/>
  <c r="AH107" i="6" a="1"/>
  <c r="AG107" i="6" a="1"/>
  <c r="AG107" i="6" s="1"/>
  <c r="AF107" i="6" a="1"/>
  <c r="AF107" i="6" s="1"/>
  <c r="AE107" i="6" a="1"/>
  <c r="AE107" i="6" s="1"/>
  <c r="AD107" i="6" a="1"/>
  <c r="AD107" i="6" s="1"/>
  <c r="AC107" i="6" a="1"/>
  <c r="AC107" i="6" s="1"/>
  <c r="AB107" i="6" a="1"/>
  <c r="AB107" i="6" s="1"/>
  <c r="AA107" i="6" a="1"/>
  <c r="AA107" i="6" s="1"/>
  <c r="Z107" i="6"/>
  <c r="Z107" i="6" a="1"/>
  <c r="Y107" i="6" a="1"/>
  <c r="Y107" i="6" s="1"/>
  <c r="X107" i="6" a="1"/>
  <c r="X107" i="6" s="1"/>
  <c r="W107" i="6" a="1"/>
  <c r="W107" i="6" s="1"/>
  <c r="V107" i="6" a="1"/>
  <c r="V107" i="6" s="1"/>
  <c r="U107" i="6" a="1"/>
  <c r="U107" i="6" s="1"/>
  <c r="T107" i="6" a="1"/>
  <c r="T107" i="6" s="1"/>
  <c r="S107" i="6" a="1"/>
  <c r="S107" i="6" s="1"/>
  <c r="R107" i="6"/>
  <c r="R107" i="6" a="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c r="AD106" i="6" a="1"/>
  <c r="AC106" i="6" a="1"/>
  <c r="AC106" i="6" s="1"/>
  <c r="AB106" i="6" a="1"/>
  <c r="AB106" i="6" s="1"/>
  <c r="AA106" i="6" a="1"/>
  <c r="AA106" i="6" s="1"/>
  <c r="Z106" i="6" a="1"/>
  <c r="Z106" i="6" s="1"/>
  <c r="Y106" i="6" a="1"/>
  <c r="Y106" i="6" s="1"/>
  <c r="X106" i="6" a="1"/>
  <c r="X106" i="6" s="1"/>
  <c r="W106" i="6" a="1"/>
  <c r="W106" i="6" s="1"/>
  <c r="V106" i="6"/>
  <c r="V106" i="6" a="1"/>
  <c r="U106" i="6" a="1"/>
  <c r="U106" i="6" s="1"/>
  <c r="T106" i="6" a="1"/>
  <c r="T106" i="6" s="1"/>
  <c r="S106" i="6" a="1"/>
  <c r="S106" i="6" s="1"/>
  <c r="R106" i="6" a="1"/>
  <c r="R106" i="6" s="1"/>
  <c r="Q106" i="6" a="1"/>
  <c r="Q106" i="6" s="1"/>
  <c r="P106" i="6" a="1"/>
  <c r="P106" i="6" s="1"/>
  <c r="O106" i="6" a="1"/>
  <c r="O106" i="6" s="1"/>
  <c r="N106" i="6"/>
  <c r="N106" i="6" a="1"/>
  <c r="M106" i="6" a="1"/>
  <c r="M106" i="6" s="1"/>
  <c r="L106" i="6" a="1"/>
  <c r="L106" i="6" s="1"/>
  <c r="K106" i="6" a="1"/>
  <c r="K106" i="6" s="1"/>
  <c r="AI105" i="6" a="1"/>
  <c r="AI105" i="6" s="1"/>
  <c r="AH105" i="6"/>
  <c r="AH105" i="6" a="1"/>
  <c r="AG105" i="6" a="1"/>
  <c r="AG105" i="6" s="1"/>
  <c r="AF105" i="6" a="1"/>
  <c r="AF105" i="6" s="1"/>
  <c r="AE105" i="6" a="1"/>
  <c r="AE105" i="6" s="1"/>
  <c r="AD105" i="6" a="1"/>
  <c r="AD105" i="6" s="1"/>
  <c r="AC105" i="6" a="1"/>
  <c r="AC105" i="6" s="1"/>
  <c r="AB105" i="6" a="1"/>
  <c r="AB105" i="6" s="1"/>
  <c r="AA105" i="6" a="1"/>
  <c r="AA105" i="6" s="1"/>
  <c r="Z105" i="6"/>
  <c r="Z105" i="6" a="1"/>
  <c r="Y105" i="6" a="1"/>
  <c r="Y105" i="6" s="1"/>
  <c r="X105" i="6" a="1"/>
  <c r="X105" i="6" s="1"/>
  <c r="W105" i="6" a="1"/>
  <c r="W105" i="6" s="1"/>
  <c r="V105" i="6" a="1"/>
  <c r="V105" i="6" s="1"/>
  <c r="U105" i="6" a="1"/>
  <c r="U105" i="6" s="1"/>
  <c r="T105" i="6" a="1"/>
  <c r="T105" i="6" s="1"/>
  <c r="S105" i="6" a="1"/>
  <c r="S105" i="6" s="1"/>
  <c r="R105" i="6"/>
  <c r="R105" i="6" a="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c r="AD104" i="6" a="1"/>
  <c r="AC104" i="6" a="1"/>
  <c r="AC104" i="6" s="1"/>
  <c r="AB104" i="6" a="1"/>
  <c r="AB104" i="6" s="1"/>
  <c r="AA104" i="6" a="1"/>
  <c r="AA104" i="6" s="1"/>
  <c r="Z104" i="6" a="1"/>
  <c r="Z104" i="6" s="1"/>
  <c r="Y104" i="6" a="1"/>
  <c r="Y104" i="6" s="1"/>
  <c r="X104" i="6" a="1"/>
  <c r="X104" i="6" s="1"/>
  <c r="W104" i="6" a="1"/>
  <c r="W104" i="6" s="1"/>
  <c r="V104" i="6"/>
  <c r="V104" i="6" a="1"/>
  <c r="U104" i="6" a="1"/>
  <c r="U104" i="6" s="1"/>
  <c r="T104" i="6" a="1"/>
  <c r="T104" i="6" s="1"/>
  <c r="S104" i="6" a="1"/>
  <c r="S104" i="6" s="1"/>
  <c r="R104" i="6" a="1"/>
  <c r="R104" i="6" s="1"/>
  <c r="Q104" i="6" a="1"/>
  <c r="Q104" i="6" s="1"/>
  <c r="P104" i="6" a="1"/>
  <c r="P104" i="6" s="1"/>
  <c r="O104" i="6" a="1"/>
  <c r="O104" i="6" s="1"/>
  <c r="N104" i="6"/>
  <c r="N104" i="6" a="1"/>
  <c r="M104" i="6" a="1"/>
  <c r="M104" i="6" s="1"/>
  <c r="L104" i="6" a="1"/>
  <c r="L104" i="6" s="1"/>
  <c r="K104" i="6" a="1"/>
  <c r="K104" i="6" s="1"/>
  <c r="AI103" i="6" a="1"/>
  <c r="AI103" i="6" s="1"/>
  <c r="AH103" i="6"/>
  <c r="AH103" i="6" a="1"/>
  <c r="AG103" i="6" a="1"/>
  <c r="AG103" i="6" s="1"/>
  <c r="AF103" i="6" a="1"/>
  <c r="AF103" i="6" s="1"/>
  <c r="AE103" i="6" a="1"/>
  <c r="AE103" i="6" s="1"/>
  <c r="AD103" i="6" a="1"/>
  <c r="AD103" i="6" s="1"/>
  <c r="AC103" i="6" a="1"/>
  <c r="AC103" i="6" s="1"/>
  <c r="AB103" i="6" a="1"/>
  <c r="AB103" i="6" s="1"/>
  <c r="AA103" i="6" a="1"/>
  <c r="AA103" i="6" s="1"/>
  <c r="Z103" i="6"/>
  <c r="Z103" i="6" a="1"/>
  <c r="Y103" i="6" a="1"/>
  <c r="Y103" i="6" s="1"/>
  <c r="X103" i="6" a="1"/>
  <c r="X103" i="6" s="1"/>
  <c r="W103" i="6" a="1"/>
  <c r="W103" i="6" s="1"/>
  <c r="V103" i="6" a="1"/>
  <c r="V103" i="6" s="1"/>
  <c r="U103" i="6" a="1"/>
  <c r="U103" i="6" s="1"/>
  <c r="T103" i="6" a="1"/>
  <c r="T103" i="6" s="1"/>
  <c r="S103" i="6" a="1"/>
  <c r="S103" i="6" s="1"/>
  <c r="R103" i="6"/>
  <c r="R103" i="6" a="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c r="AD102" i="6" a="1"/>
  <c r="AC102" i="6" a="1"/>
  <c r="AC102" i="6" s="1"/>
  <c r="AB102" i="6" a="1"/>
  <c r="AB102" i="6" s="1"/>
  <c r="AA102" i="6" a="1"/>
  <c r="AA102" i="6" s="1"/>
  <c r="Z102" i="6" a="1"/>
  <c r="Z102" i="6" s="1"/>
  <c r="Y102" i="6" a="1"/>
  <c r="Y102" i="6" s="1"/>
  <c r="X102" i="6" a="1"/>
  <c r="X102" i="6" s="1"/>
  <c r="W102" i="6" a="1"/>
  <c r="W102" i="6" s="1"/>
  <c r="V102" i="6"/>
  <c r="V102" i="6" a="1"/>
  <c r="U102" i="6" a="1"/>
  <c r="U102" i="6" s="1"/>
  <c r="T102" i="6" a="1"/>
  <c r="T102" i="6" s="1"/>
  <c r="S102" i="6" a="1"/>
  <c r="S102" i="6" s="1"/>
  <c r="R102" i="6" a="1"/>
  <c r="R102" i="6" s="1"/>
  <c r="Q102" i="6" a="1"/>
  <c r="Q102" i="6" s="1"/>
  <c r="P102" i="6" a="1"/>
  <c r="P102" i="6" s="1"/>
  <c r="O102" i="6" a="1"/>
  <c r="O102" i="6" s="1"/>
  <c r="N102" i="6"/>
  <c r="N102" i="6" a="1"/>
  <c r="M102" i="6" a="1"/>
  <c r="M102" i="6" s="1"/>
  <c r="L102" i="6" a="1"/>
  <c r="L102" i="6" s="1"/>
  <c r="K102" i="6" a="1"/>
  <c r="K102" i="6" s="1"/>
  <c r="AI101" i="6" a="1"/>
  <c r="AI101" i="6" s="1"/>
  <c r="AH101" i="6"/>
  <c r="AH101" i="6" a="1"/>
  <c r="AG101" i="6" a="1"/>
  <c r="AG101" i="6" s="1"/>
  <c r="AF101" i="6" a="1"/>
  <c r="AF101" i="6" s="1"/>
  <c r="AE101" i="6" a="1"/>
  <c r="AE101" i="6" s="1"/>
  <c r="AD101" i="6" a="1"/>
  <c r="AD101" i="6" s="1"/>
  <c r="AC101" i="6" a="1"/>
  <c r="AC101" i="6" s="1"/>
  <c r="AB101" i="6" a="1"/>
  <c r="AB101" i="6" s="1"/>
  <c r="AA101" i="6" a="1"/>
  <c r="AA101" i="6" s="1"/>
  <c r="Z101" i="6"/>
  <c r="Z101" i="6" a="1"/>
  <c r="Y101" i="6" a="1"/>
  <c r="Y101" i="6" s="1"/>
  <c r="X101" i="6" a="1"/>
  <c r="X101" i="6" s="1"/>
  <c r="W101" i="6" a="1"/>
  <c r="W101" i="6" s="1"/>
  <c r="V101" i="6" a="1"/>
  <c r="V101" i="6" s="1"/>
  <c r="U101" i="6" a="1"/>
  <c r="U101" i="6" s="1"/>
  <c r="T101" i="6" a="1"/>
  <c r="T101" i="6" s="1"/>
  <c r="S101" i="6" a="1"/>
  <c r="S101" i="6" s="1"/>
  <c r="R101" i="6"/>
  <c r="R101" i="6" a="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c r="AD100" i="6" a="1"/>
  <c r="AC100" i="6" a="1"/>
  <c r="AC100" i="6" s="1"/>
  <c r="AB100" i="6" a="1"/>
  <c r="AB100" i="6" s="1"/>
  <c r="AA100" i="6" a="1"/>
  <c r="AA100" i="6" s="1"/>
  <c r="Z100" i="6" a="1"/>
  <c r="Z100" i="6" s="1"/>
  <c r="Y100" i="6" a="1"/>
  <c r="Y100" i="6" s="1"/>
  <c r="X100" i="6" a="1"/>
  <c r="X100" i="6" s="1"/>
  <c r="W100" i="6" a="1"/>
  <c r="W100" i="6" s="1"/>
  <c r="V100" i="6"/>
  <c r="V100" i="6" a="1"/>
  <c r="U100" i="6" a="1"/>
  <c r="U100" i="6" s="1"/>
  <c r="T100" i="6" a="1"/>
  <c r="T100" i="6" s="1"/>
  <c r="S100" i="6" a="1"/>
  <c r="S100" i="6" s="1"/>
  <c r="R100" i="6" a="1"/>
  <c r="R100" i="6" s="1"/>
  <c r="Q100" i="6" a="1"/>
  <c r="Q100" i="6" s="1"/>
  <c r="P100" i="6" a="1"/>
  <c r="P100" i="6" s="1"/>
  <c r="O100" i="6" a="1"/>
  <c r="O100" i="6" s="1"/>
  <c r="N100" i="6"/>
  <c r="N100" i="6" a="1"/>
  <c r="M100" i="6" a="1"/>
  <c r="M100" i="6" s="1"/>
  <c r="L100" i="6" a="1"/>
  <c r="L100" i="6" s="1"/>
  <c r="K100" i="6" a="1"/>
  <c r="K100" i="6" s="1"/>
  <c r="AI99" i="6" a="1"/>
  <c r="AI99" i="6" s="1"/>
  <c r="AH99" i="6"/>
  <c r="AH99" i="6" a="1"/>
  <c r="AG99" i="6" a="1"/>
  <c r="AG99" i="6" s="1"/>
  <c r="AF99" i="6" a="1"/>
  <c r="AF99" i="6" s="1"/>
  <c r="AE99" i="6" a="1"/>
  <c r="AE99" i="6" s="1"/>
  <c r="AD99" i="6" a="1"/>
  <c r="AD99" i="6" s="1"/>
  <c r="AC99" i="6" a="1"/>
  <c r="AC99" i="6" s="1"/>
  <c r="AB99" i="6" a="1"/>
  <c r="AB99" i="6" s="1"/>
  <c r="AA99" i="6" a="1"/>
  <c r="AA99" i="6" s="1"/>
  <c r="Z99" i="6"/>
  <c r="Z99" i="6" a="1"/>
  <c r="Y99" i="6" a="1"/>
  <c r="Y99" i="6" s="1"/>
  <c r="X99" i="6" a="1"/>
  <c r="X99" i="6" s="1"/>
  <c r="W99" i="6" a="1"/>
  <c r="W99" i="6" s="1"/>
  <c r="V99" i="6" a="1"/>
  <c r="V99" i="6" s="1"/>
  <c r="U99" i="6" a="1"/>
  <c r="U99" i="6" s="1"/>
  <c r="T99" i="6" a="1"/>
  <c r="T99" i="6" s="1"/>
  <c r="S99" i="6" a="1"/>
  <c r="S99" i="6" s="1"/>
  <c r="R99" i="6"/>
  <c r="R99" i="6" a="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c r="AD98" i="6" a="1"/>
  <c r="AC98" i="6" a="1"/>
  <c r="AC98" i="6" s="1"/>
  <c r="AB98" i="6" a="1"/>
  <c r="AB98" i="6" s="1"/>
  <c r="AA98" i="6" a="1"/>
  <c r="AA98" i="6" s="1"/>
  <c r="Z98" i="6" a="1"/>
  <c r="Z98" i="6" s="1"/>
  <c r="Y98" i="6" a="1"/>
  <c r="Y98" i="6" s="1"/>
  <c r="X98" i="6" a="1"/>
  <c r="X98" i="6" s="1"/>
  <c r="W98" i="6" a="1"/>
  <c r="W98" i="6" s="1"/>
  <c r="V98" i="6"/>
  <c r="V98" i="6" a="1"/>
  <c r="U98" i="6" a="1"/>
  <c r="U98" i="6" s="1"/>
  <c r="T98" i="6" a="1"/>
  <c r="T98" i="6" s="1"/>
  <c r="S98" i="6" a="1"/>
  <c r="S98" i="6" s="1"/>
  <c r="R98" i="6" a="1"/>
  <c r="R98" i="6" s="1"/>
  <c r="Q98" i="6" a="1"/>
  <c r="Q98" i="6" s="1"/>
  <c r="P98" i="6" a="1"/>
  <c r="P98" i="6" s="1"/>
  <c r="O98" i="6" a="1"/>
  <c r="O98" i="6" s="1"/>
  <c r="N98" i="6"/>
  <c r="N98" i="6" a="1"/>
  <c r="M98" i="6" a="1"/>
  <c r="M98" i="6" s="1"/>
  <c r="L98" i="6" a="1"/>
  <c r="L98" i="6" s="1"/>
  <c r="K98" i="6" a="1"/>
  <c r="K98" i="6" s="1"/>
  <c r="AI97" i="6" a="1"/>
  <c r="AI97" i="6" s="1"/>
  <c r="AH97" i="6"/>
  <c r="AH97" i="6" a="1"/>
  <c r="AG97" i="6" a="1"/>
  <c r="AG97" i="6" s="1"/>
  <c r="AF97" i="6" a="1"/>
  <c r="AF97" i="6" s="1"/>
  <c r="AE97" i="6" a="1"/>
  <c r="AE97" i="6" s="1"/>
  <c r="AD97" i="6" a="1"/>
  <c r="AD97" i="6" s="1"/>
  <c r="AC97" i="6" a="1"/>
  <c r="AC97" i="6" s="1"/>
  <c r="AB97" i="6" a="1"/>
  <c r="AB97" i="6" s="1"/>
  <c r="AA97" i="6" a="1"/>
  <c r="AA97" i="6" s="1"/>
  <c r="Z97" i="6"/>
  <c r="Z97" i="6" a="1"/>
  <c r="Y97" i="6" a="1"/>
  <c r="Y97" i="6" s="1"/>
  <c r="X97" i="6" a="1"/>
  <c r="X97" i="6" s="1"/>
  <c r="W97" i="6" a="1"/>
  <c r="W97" i="6" s="1"/>
  <c r="V97" i="6" a="1"/>
  <c r="V97" i="6" s="1"/>
  <c r="U97" i="6" a="1"/>
  <c r="U97" i="6" s="1"/>
  <c r="T97" i="6" a="1"/>
  <c r="T97" i="6" s="1"/>
  <c r="S97" i="6" a="1"/>
  <c r="S97" i="6" s="1"/>
  <c r="R97" i="6"/>
  <c r="R97" i="6" a="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c r="AD96" i="6" a="1"/>
  <c r="AC96" i="6" a="1"/>
  <c r="AC96" i="6" s="1"/>
  <c r="AB96" i="6" a="1"/>
  <c r="AB96" i="6" s="1"/>
  <c r="AA96" i="6" a="1"/>
  <c r="AA96" i="6" s="1"/>
  <c r="Z96" i="6" a="1"/>
  <c r="Z96" i="6" s="1"/>
  <c r="Y96" i="6" a="1"/>
  <c r="Y96" i="6" s="1"/>
  <c r="X96" i="6" a="1"/>
  <c r="X96" i="6" s="1"/>
  <c r="W96" i="6" a="1"/>
  <c r="W96" i="6" s="1"/>
  <c r="V96" i="6"/>
  <c r="V96" i="6" a="1"/>
  <c r="U96" i="6" a="1"/>
  <c r="U96" i="6" s="1"/>
  <c r="T96" i="6" a="1"/>
  <c r="T96" i="6" s="1"/>
  <c r="S96" i="6" a="1"/>
  <c r="S96" i="6" s="1"/>
  <c r="R96" i="6" a="1"/>
  <c r="R96" i="6" s="1"/>
  <c r="Q96" i="6" a="1"/>
  <c r="Q96" i="6" s="1"/>
  <c r="P96" i="6" a="1"/>
  <c r="P96" i="6" s="1"/>
  <c r="O96" i="6" a="1"/>
  <c r="O96" i="6" s="1"/>
  <c r="N96" i="6"/>
  <c r="N96" i="6" a="1"/>
  <c r="M96" i="6" a="1"/>
  <c r="M96" i="6" s="1"/>
  <c r="L96" i="6" a="1"/>
  <c r="L96" i="6" s="1"/>
  <c r="K96" i="6" a="1"/>
  <c r="K96" i="6" s="1"/>
  <c r="AI95" i="6" a="1"/>
  <c r="AI95" i="6" s="1"/>
  <c r="AH95" i="6"/>
  <c r="AH95" i="6" a="1"/>
  <c r="AG95" i="6" a="1"/>
  <c r="AG95" i="6" s="1"/>
  <c r="AF95" i="6" a="1"/>
  <c r="AF95" i="6" s="1"/>
  <c r="AE95" i="6" a="1"/>
  <c r="AE95" i="6" s="1"/>
  <c r="AD95" i="6" a="1"/>
  <c r="AD95" i="6" s="1"/>
  <c r="AC95" i="6" a="1"/>
  <c r="AC95" i="6" s="1"/>
  <c r="AB95" i="6" a="1"/>
  <c r="AB95" i="6" s="1"/>
  <c r="AA95" i="6" a="1"/>
  <c r="AA95" i="6" s="1"/>
  <c r="Z95" i="6"/>
  <c r="Z95" i="6" a="1"/>
  <c r="Y95" i="6" a="1"/>
  <c r="Y95" i="6" s="1"/>
  <c r="X95" i="6" a="1"/>
  <c r="X95" i="6" s="1"/>
  <c r="W95" i="6" a="1"/>
  <c r="W95" i="6" s="1"/>
  <c r="V95" i="6" a="1"/>
  <c r="V95" i="6" s="1"/>
  <c r="U95" i="6" a="1"/>
  <c r="U95" i="6" s="1"/>
  <c r="T95" i="6" a="1"/>
  <c r="T95" i="6" s="1"/>
  <c r="S95" i="6" a="1"/>
  <c r="S95" i="6" s="1"/>
  <c r="R95" i="6"/>
  <c r="R95" i="6" a="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c r="AD94" i="6" a="1"/>
  <c r="AC94" i="6" a="1"/>
  <c r="AC94" i="6" s="1"/>
  <c r="AB94" i="6" a="1"/>
  <c r="AB94" i="6" s="1"/>
  <c r="AA94" i="6" a="1"/>
  <c r="AA94" i="6" s="1"/>
  <c r="Z94" i="6" a="1"/>
  <c r="Z94" i="6" s="1"/>
  <c r="Y94" i="6" a="1"/>
  <c r="Y94" i="6" s="1"/>
  <c r="X94" i="6" a="1"/>
  <c r="X94" i="6" s="1"/>
  <c r="W94" i="6" a="1"/>
  <c r="W94" i="6" s="1"/>
  <c r="V94" i="6"/>
  <c r="V94" i="6" a="1"/>
  <c r="U94" i="6" a="1"/>
  <c r="U94" i="6" s="1"/>
  <c r="T94" i="6" a="1"/>
  <c r="T94" i="6" s="1"/>
  <c r="S94" i="6" a="1"/>
  <c r="S94" i="6" s="1"/>
  <c r="R94" i="6" a="1"/>
  <c r="R94" i="6" s="1"/>
  <c r="Q94" i="6" a="1"/>
  <c r="Q94" i="6" s="1"/>
  <c r="P94" i="6" a="1"/>
  <c r="P94" i="6" s="1"/>
  <c r="O94" i="6" a="1"/>
  <c r="O94" i="6" s="1"/>
  <c r="N94" i="6"/>
  <c r="N94" i="6" a="1"/>
  <c r="M94" i="6" a="1"/>
  <c r="M94" i="6" s="1"/>
  <c r="L94" i="6" a="1"/>
  <c r="L94" i="6" s="1"/>
  <c r="K94" i="6" a="1"/>
  <c r="K94" i="6" s="1"/>
  <c r="AI93" i="6" a="1"/>
  <c r="AI93" i="6" s="1"/>
  <c r="AH93" i="6"/>
  <c r="AH93" i="6" a="1"/>
  <c r="AG93" i="6" a="1"/>
  <c r="AG93" i="6" s="1"/>
  <c r="AF93" i="6" a="1"/>
  <c r="AF93" i="6" s="1"/>
  <c r="AE93" i="6" a="1"/>
  <c r="AE93" i="6" s="1"/>
  <c r="AD93" i="6" a="1"/>
  <c r="AD93" i="6" s="1"/>
  <c r="AC93" i="6" a="1"/>
  <c r="AC93" i="6" s="1"/>
  <c r="AB93" i="6" a="1"/>
  <c r="AB93" i="6" s="1"/>
  <c r="AA93" i="6" a="1"/>
  <c r="AA93" i="6" s="1"/>
  <c r="Z93" i="6"/>
  <c r="Z93" i="6" a="1"/>
  <c r="Y93" i="6" a="1"/>
  <c r="Y93" i="6" s="1"/>
  <c r="X93" i="6" a="1"/>
  <c r="X93" i="6" s="1"/>
  <c r="W93" i="6" a="1"/>
  <c r="W93" i="6" s="1"/>
  <c r="V93" i="6" a="1"/>
  <c r="V93" i="6" s="1"/>
  <c r="U93" i="6" a="1"/>
  <c r="U93" i="6" s="1"/>
  <c r="T93" i="6" a="1"/>
  <c r="T93" i="6" s="1"/>
  <c r="S93" i="6" a="1"/>
  <c r="S93" i="6" s="1"/>
  <c r="R93" i="6"/>
  <c r="R93" i="6" a="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c r="AD92" i="6" a="1"/>
  <c r="AC92" i="6" a="1"/>
  <c r="AC92" i="6" s="1"/>
  <c r="AB92" i="6" a="1"/>
  <c r="AB92" i="6" s="1"/>
  <c r="AA92" i="6" a="1"/>
  <c r="AA92" i="6" s="1"/>
  <c r="Z92" i="6" a="1"/>
  <c r="Z92" i="6" s="1"/>
  <c r="Y92" i="6" a="1"/>
  <c r="Y92" i="6" s="1"/>
  <c r="X92" i="6" a="1"/>
  <c r="X92" i="6" s="1"/>
  <c r="W92" i="6" a="1"/>
  <c r="W92" i="6" s="1"/>
  <c r="V92" i="6"/>
  <c r="V92" i="6" a="1"/>
  <c r="U92" i="6" a="1"/>
  <c r="U92" i="6" s="1"/>
  <c r="T92" i="6" a="1"/>
  <c r="T92" i="6" s="1"/>
  <c r="S92" i="6" a="1"/>
  <c r="S92" i="6" s="1"/>
  <c r="R92" i="6" a="1"/>
  <c r="R92" i="6" s="1"/>
  <c r="Q92" i="6" a="1"/>
  <c r="Q92" i="6" s="1"/>
  <c r="P92" i="6" a="1"/>
  <c r="P92" i="6" s="1"/>
  <c r="O92" i="6" a="1"/>
  <c r="O92" i="6" s="1"/>
  <c r="N92" i="6"/>
  <c r="N92" i="6" a="1"/>
  <c r="M92" i="6" a="1"/>
  <c r="M92" i="6" s="1"/>
  <c r="L92" i="6" a="1"/>
  <c r="L92" i="6" s="1"/>
  <c r="K92" i="6" a="1"/>
  <c r="K92" i="6" s="1"/>
  <c r="AI91" i="6" a="1"/>
  <c r="AI91" i="6" s="1"/>
  <c r="AH91" i="6"/>
  <c r="AH91" i="6" a="1"/>
  <c r="AG91" i="6" a="1"/>
  <c r="AG91" i="6" s="1"/>
  <c r="AF91" i="6" a="1"/>
  <c r="AF91" i="6" s="1"/>
  <c r="AE91" i="6" a="1"/>
  <c r="AE91" i="6" s="1"/>
  <c r="AD91" i="6" a="1"/>
  <c r="AD91" i="6" s="1"/>
  <c r="AC91" i="6" a="1"/>
  <c r="AC91" i="6" s="1"/>
  <c r="AB91" i="6" a="1"/>
  <c r="AB91" i="6" s="1"/>
  <c r="AA91" i="6" a="1"/>
  <c r="AA91" i="6" s="1"/>
  <c r="Z91" i="6"/>
  <c r="Z91" i="6" a="1"/>
  <c r="Y91" i="6" a="1"/>
  <c r="Y91" i="6" s="1"/>
  <c r="X91" i="6" a="1"/>
  <c r="X91" i="6" s="1"/>
  <c r="W91" i="6" a="1"/>
  <c r="W91" i="6" s="1"/>
  <c r="V91" i="6" a="1"/>
  <c r="V91" i="6" s="1"/>
  <c r="U91" i="6" a="1"/>
  <c r="U91" i="6" s="1"/>
  <c r="T91" i="6" a="1"/>
  <c r="T91" i="6" s="1"/>
  <c r="S91" i="6" a="1"/>
  <c r="S91" i="6" s="1"/>
  <c r="R91" i="6"/>
  <c r="R91" i="6" a="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c r="AD90" i="6" a="1"/>
  <c r="AC90" i="6" a="1"/>
  <c r="AC90" i="6" s="1"/>
  <c r="AB90" i="6" a="1"/>
  <c r="AB90" i="6" s="1"/>
  <c r="AA90" i="6" a="1"/>
  <c r="AA90" i="6" s="1"/>
  <c r="Z90" i="6" a="1"/>
  <c r="Z90" i="6" s="1"/>
  <c r="Y90" i="6" a="1"/>
  <c r="Y90" i="6" s="1"/>
  <c r="X90" i="6" a="1"/>
  <c r="X90" i="6" s="1"/>
  <c r="W90" i="6" a="1"/>
  <c r="W90" i="6" s="1"/>
  <c r="V90" i="6"/>
  <c r="V90" i="6" a="1"/>
  <c r="U90" i="6" a="1"/>
  <c r="U90" i="6" s="1"/>
  <c r="T90" i="6" a="1"/>
  <c r="T90" i="6" s="1"/>
  <c r="S90" i="6" a="1"/>
  <c r="S90" i="6" s="1"/>
  <c r="R90" i="6" a="1"/>
  <c r="R90" i="6" s="1"/>
  <c r="Q90" i="6" a="1"/>
  <c r="Q90" i="6" s="1"/>
  <c r="P90" i="6" a="1"/>
  <c r="P90" i="6" s="1"/>
  <c r="O90" i="6" a="1"/>
  <c r="O90" i="6" s="1"/>
  <c r="N90" i="6"/>
  <c r="N90" i="6" a="1"/>
  <c r="M90" i="6" a="1"/>
  <c r="M90" i="6" s="1"/>
  <c r="L90" i="6" a="1"/>
  <c r="L90" i="6" s="1"/>
  <c r="K90" i="6" a="1"/>
  <c r="K90" i="6" s="1"/>
  <c r="AI89" i="6" a="1"/>
  <c r="AI89" i="6" s="1"/>
  <c r="AH89" i="6"/>
  <c r="AH89" i="6" a="1"/>
  <c r="AG89" i="6" a="1"/>
  <c r="AG89" i="6" s="1"/>
  <c r="AF89" i="6" a="1"/>
  <c r="AF89" i="6" s="1"/>
  <c r="AE89" i="6" a="1"/>
  <c r="AE89" i="6" s="1"/>
  <c r="AD89" i="6" a="1"/>
  <c r="AD89" i="6" s="1"/>
  <c r="AC89" i="6" a="1"/>
  <c r="AC89" i="6" s="1"/>
  <c r="AB89" i="6" a="1"/>
  <c r="AB89" i="6" s="1"/>
  <c r="AA89" i="6" a="1"/>
  <c r="AA89" i="6" s="1"/>
  <c r="Z89" i="6"/>
  <c r="Z89" i="6" a="1"/>
  <c r="Y89" i="6" a="1"/>
  <c r="Y89" i="6" s="1"/>
  <c r="X89" i="6" a="1"/>
  <c r="X89" i="6" s="1"/>
  <c r="W89" i="6" a="1"/>
  <c r="W89" i="6" s="1"/>
  <c r="V89" i="6" a="1"/>
  <c r="V89" i="6" s="1"/>
  <c r="U89" i="6" a="1"/>
  <c r="U89" i="6" s="1"/>
  <c r="T89" i="6" a="1"/>
  <c r="T89" i="6" s="1"/>
  <c r="S89" i="6" a="1"/>
  <c r="S89" i="6" s="1"/>
  <c r="R89" i="6"/>
  <c r="R89" i="6" a="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c r="AD88" i="6" a="1"/>
  <c r="AC88" i="6" a="1"/>
  <c r="AC88" i="6" s="1"/>
  <c r="AB88" i="6" a="1"/>
  <c r="AB88" i="6" s="1"/>
  <c r="AA88" i="6" a="1"/>
  <c r="AA88" i="6" s="1"/>
  <c r="Z88" i="6" a="1"/>
  <c r="Z88" i="6" s="1"/>
  <c r="Y88" i="6" a="1"/>
  <c r="Y88" i="6" s="1"/>
  <c r="X88" i="6" a="1"/>
  <c r="X88" i="6" s="1"/>
  <c r="W88" i="6" a="1"/>
  <c r="W88" i="6" s="1"/>
  <c r="V88" i="6"/>
  <c r="V88" i="6" a="1"/>
  <c r="U88" i="6" a="1"/>
  <c r="U88" i="6" s="1"/>
  <c r="T88" i="6" a="1"/>
  <c r="T88" i="6" s="1"/>
  <c r="S88" i="6" a="1"/>
  <c r="S88" i="6" s="1"/>
  <c r="R88" i="6" a="1"/>
  <c r="R88" i="6" s="1"/>
  <c r="Q88" i="6" a="1"/>
  <c r="Q88" i="6" s="1"/>
  <c r="P88" i="6" a="1"/>
  <c r="P88" i="6" s="1"/>
  <c r="O88" i="6" a="1"/>
  <c r="O88" i="6" s="1"/>
  <c r="N88" i="6"/>
  <c r="N88" i="6" a="1"/>
  <c r="M88" i="6" a="1"/>
  <c r="M88" i="6" s="1"/>
  <c r="L88" i="6" a="1"/>
  <c r="L88" i="6" s="1"/>
  <c r="K88" i="6" a="1"/>
  <c r="K88" i="6" s="1"/>
  <c r="AI87" i="6" a="1"/>
  <c r="AI87" i="6" s="1"/>
  <c r="AH87" i="6"/>
  <c r="AH87" i="6" a="1"/>
  <c r="AG87" i="6" a="1"/>
  <c r="AG87" i="6" s="1"/>
  <c r="AF87" i="6" a="1"/>
  <c r="AF87" i="6" s="1"/>
  <c r="AE87" i="6" a="1"/>
  <c r="AE87" i="6" s="1"/>
  <c r="AD87" i="6" a="1"/>
  <c r="AD87" i="6" s="1"/>
  <c r="AC87" i="6" a="1"/>
  <c r="AC87" i="6" s="1"/>
  <c r="AB87" i="6" a="1"/>
  <c r="AB87" i="6" s="1"/>
  <c r="AA87" i="6" a="1"/>
  <c r="AA87" i="6" s="1"/>
  <c r="Z87" i="6"/>
  <c r="Z87" i="6" a="1"/>
  <c r="Y87" i="6" a="1"/>
  <c r="Y87" i="6" s="1"/>
  <c r="X87" i="6" a="1"/>
  <c r="X87" i="6" s="1"/>
  <c r="W87" i="6" a="1"/>
  <c r="W87" i="6" s="1"/>
  <c r="V87" i="6" a="1"/>
  <c r="V87" i="6" s="1"/>
  <c r="U87" i="6" a="1"/>
  <c r="U87" i="6" s="1"/>
  <c r="T87" i="6" a="1"/>
  <c r="T87" i="6" s="1"/>
  <c r="S87" i="6" a="1"/>
  <c r="S87" i="6" s="1"/>
  <c r="R87" i="6"/>
  <c r="R87" i="6" a="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c r="AD86" i="6" a="1"/>
  <c r="AC86" i="6" a="1"/>
  <c r="AC86" i="6" s="1"/>
  <c r="AB86" i="6" a="1"/>
  <c r="AB86" i="6" s="1"/>
  <c r="AA86" i="6" a="1"/>
  <c r="AA86" i="6" s="1"/>
  <c r="Z86" i="6" a="1"/>
  <c r="Z86" i="6" s="1"/>
  <c r="Y86" i="6" a="1"/>
  <c r="Y86" i="6" s="1"/>
  <c r="X86" i="6" a="1"/>
  <c r="X86" i="6" s="1"/>
  <c r="W86" i="6" a="1"/>
  <c r="W86" i="6" s="1"/>
  <c r="V86" i="6"/>
  <c r="V86" i="6" a="1"/>
  <c r="U86" i="6" a="1"/>
  <c r="U86" i="6" s="1"/>
  <c r="T86" i="6" a="1"/>
  <c r="T86" i="6" s="1"/>
  <c r="S86" i="6" a="1"/>
  <c r="S86" i="6" s="1"/>
  <c r="R86" i="6" a="1"/>
  <c r="R86" i="6" s="1"/>
  <c r="Q86" i="6" a="1"/>
  <c r="Q86" i="6" s="1"/>
  <c r="P86" i="6" a="1"/>
  <c r="P86" i="6" s="1"/>
  <c r="O86" i="6" a="1"/>
  <c r="O86" i="6" s="1"/>
  <c r="N86" i="6"/>
  <c r="N86" i="6" a="1"/>
  <c r="M86" i="6" a="1"/>
  <c r="M86" i="6" s="1"/>
  <c r="L86" i="6" a="1"/>
  <c r="L86" i="6" s="1"/>
  <c r="K86" i="6" a="1"/>
  <c r="K86" i="6" s="1"/>
  <c r="AI85" i="6" a="1"/>
  <c r="AI85" i="6" s="1"/>
  <c r="AH85" i="6"/>
  <c r="AH85" i="6" a="1"/>
  <c r="AG85" i="6" a="1"/>
  <c r="AG85" i="6" s="1"/>
  <c r="AF85" i="6" a="1"/>
  <c r="AF85" i="6" s="1"/>
  <c r="AE85" i="6" a="1"/>
  <c r="AE85" i="6" s="1"/>
  <c r="AD85" i="6" a="1"/>
  <c r="AD85" i="6" s="1"/>
  <c r="AC85" i="6" a="1"/>
  <c r="AC85" i="6" s="1"/>
  <c r="AB85" i="6" a="1"/>
  <c r="AB85" i="6" s="1"/>
  <c r="AA85" i="6" a="1"/>
  <c r="AA85" i="6" s="1"/>
  <c r="Z85" i="6"/>
  <c r="Z85" i="6" a="1"/>
  <c r="Y85" i="6" a="1"/>
  <c r="Y85" i="6" s="1"/>
  <c r="X85" i="6" a="1"/>
  <c r="X85" i="6" s="1"/>
  <c r="W85" i="6" a="1"/>
  <c r="W85" i="6" s="1"/>
  <c r="V85" i="6" a="1"/>
  <c r="V85" i="6" s="1"/>
  <c r="U85" i="6" a="1"/>
  <c r="U85" i="6" s="1"/>
  <c r="T85" i="6" a="1"/>
  <c r="T85" i="6" s="1"/>
  <c r="S85" i="6" a="1"/>
  <c r="S85" i="6" s="1"/>
  <c r="R85" i="6"/>
  <c r="R85" i="6" a="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c r="AD84" i="6" a="1"/>
  <c r="AC84" i="6" a="1"/>
  <c r="AC84" i="6" s="1"/>
  <c r="AB84" i="6" a="1"/>
  <c r="AB84" i="6" s="1"/>
  <c r="AA84" i="6" a="1"/>
  <c r="AA84" i="6" s="1"/>
  <c r="Z84" i="6" a="1"/>
  <c r="Z84" i="6" s="1"/>
  <c r="Y84" i="6" a="1"/>
  <c r="Y84" i="6" s="1"/>
  <c r="X84" i="6" a="1"/>
  <c r="X84" i="6" s="1"/>
  <c r="W84" i="6" a="1"/>
  <c r="W84" i="6" s="1"/>
  <c r="V84" i="6"/>
  <c r="V84" i="6" a="1"/>
  <c r="U84" i="6" a="1"/>
  <c r="U84" i="6" s="1"/>
  <c r="T84" i="6" a="1"/>
  <c r="T84" i="6" s="1"/>
  <c r="S84" i="6" a="1"/>
  <c r="S84" i="6" s="1"/>
  <c r="R84" i="6" a="1"/>
  <c r="R84" i="6" s="1"/>
  <c r="Q84" i="6" a="1"/>
  <c r="Q84" i="6" s="1"/>
  <c r="P84" i="6" a="1"/>
  <c r="P84" i="6" s="1"/>
  <c r="O84" i="6" a="1"/>
  <c r="O84" i="6" s="1"/>
  <c r="N84" i="6"/>
  <c r="N84" i="6" a="1"/>
  <c r="M84" i="6" a="1"/>
  <c r="M84" i="6" s="1"/>
  <c r="L84" i="6" a="1"/>
  <c r="L84" i="6" s="1"/>
  <c r="K84" i="6" a="1"/>
  <c r="K84" i="6" s="1"/>
  <c r="AI83" i="6" a="1"/>
  <c r="AI83" i="6" s="1"/>
  <c r="AH83" i="6"/>
  <c r="AH83" i="6" a="1"/>
  <c r="AG83" i="6" a="1"/>
  <c r="AG83" i="6" s="1"/>
  <c r="AF83" i="6" a="1"/>
  <c r="AF83" i="6" s="1"/>
  <c r="AE83" i="6" a="1"/>
  <c r="AE83" i="6" s="1"/>
  <c r="AD83" i="6" a="1"/>
  <c r="AD83" i="6" s="1"/>
  <c r="AC83" i="6" a="1"/>
  <c r="AC83" i="6" s="1"/>
  <c r="AB83" i="6" a="1"/>
  <c r="AB83" i="6" s="1"/>
  <c r="AA83" i="6" a="1"/>
  <c r="AA83" i="6" s="1"/>
  <c r="Z83" i="6"/>
  <c r="Z83" i="6" a="1"/>
  <c r="Y83" i="6" a="1"/>
  <c r="Y83" i="6" s="1"/>
  <c r="X83" i="6" a="1"/>
  <c r="X83" i="6" s="1"/>
  <c r="W83" i="6" a="1"/>
  <c r="W83" i="6" s="1"/>
  <c r="V83" i="6" a="1"/>
  <c r="V83" i="6" s="1"/>
  <c r="U83" i="6" a="1"/>
  <c r="U83" i="6" s="1"/>
  <c r="T83" i="6" a="1"/>
  <c r="T83" i="6" s="1"/>
  <c r="S83" i="6" a="1"/>
  <c r="S83" i="6" s="1"/>
  <c r="R83" i="6"/>
  <c r="R83" i="6" a="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c r="AD82" i="6" a="1"/>
  <c r="AC82" i="6" a="1"/>
  <c r="AC82" i="6" s="1"/>
  <c r="AB82" i="6" a="1"/>
  <c r="AB82" i="6" s="1"/>
  <c r="AA82" i="6" a="1"/>
  <c r="AA82" i="6" s="1"/>
  <c r="Z82" i="6" a="1"/>
  <c r="Z82" i="6" s="1"/>
  <c r="Y82" i="6" a="1"/>
  <c r="Y82" i="6" s="1"/>
  <c r="X82" i="6" a="1"/>
  <c r="X82" i="6" s="1"/>
  <c r="W82" i="6" a="1"/>
  <c r="W82" i="6" s="1"/>
  <c r="V82" i="6"/>
  <c r="V82" i="6" a="1"/>
  <c r="U82" i="6" a="1"/>
  <c r="U82" i="6" s="1"/>
  <c r="T82" i="6" a="1"/>
  <c r="T82" i="6" s="1"/>
  <c r="S82" i="6" a="1"/>
  <c r="S82" i="6" s="1"/>
  <c r="R82" i="6" a="1"/>
  <c r="R82" i="6" s="1"/>
  <c r="Q82" i="6" a="1"/>
  <c r="Q82" i="6" s="1"/>
  <c r="P82" i="6" a="1"/>
  <c r="P82" i="6" s="1"/>
  <c r="O82" i="6" a="1"/>
  <c r="O82" i="6" s="1"/>
  <c r="N82" i="6"/>
  <c r="N82" i="6" a="1"/>
  <c r="M82" i="6" a="1"/>
  <c r="M82" i="6" s="1"/>
  <c r="L82" i="6" a="1"/>
  <c r="L82" i="6" s="1"/>
  <c r="K82" i="6" a="1"/>
  <c r="K82" i="6" s="1"/>
  <c r="AI81" i="6" a="1"/>
  <c r="AI81" i="6" s="1"/>
  <c r="AH81" i="6"/>
  <c r="AH81" i="6" a="1"/>
  <c r="AG81" i="6" a="1"/>
  <c r="AG81" i="6" s="1"/>
  <c r="AF81" i="6" a="1"/>
  <c r="AF81" i="6" s="1"/>
  <c r="AE81" i="6" a="1"/>
  <c r="AE81" i="6" s="1"/>
  <c r="AD81" i="6" a="1"/>
  <c r="AD81" i="6" s="1"/>
  <c r="AC81" i="6" a="1"/>
  <c r="AC81" i="6" s="1"/>
  <c r="AB81" i="6" a="1"/>
  <c r="AB81" i="6" s="1"/>
  <c r="AA81" i="6" a="1"/>
  <c r="AA81" i="6" s="1"/>
  <c r="Z81" i="6"/>
  <c r="Z81" i="6" a="1"/>
  <c r="Y81" i="6" a="1"/>
  <c r="Y81" i="6" s="1"/>
  <c r="X81" i="6" a="1"/>
  <c r="X81" i="6" s="1"/>
  <c r="W81" i="6" a="1"/>
  <c r="W81" i="6" s="1"/>
  <c r="V81" i="6" a="1"/>
  <c r="V81" i="6" s="1"/>
  <c r="U81" i="6" a="1"/>
  <c r="U81" i="6" s="1"/>
  <c r="T81" i="6" a="1"/>
  <c r="T81" i="6" s="1"/>
  <c r="S81" i="6" a="1"/>
  <c r="S81" i="6" s="1"/>
  <c r="R81" i="6"/>
  <c r="R81" i="6" a="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c r="AD80" i="6" a="1"/>
  <c r="AC80" i="6" a="1"/>
  <c r="AC80" i="6" s="1"/>
  <c r="AB80" i="6" a="1"/>
  <c r="AB80" i="6" s="1"/>
  <c r="AA80" i="6" a="1"/>
  <c r="AA80" i="6" s="1"/>
  <c r="Z80" i="6" a="1"/>
  <c r="Z80" i="6" s="1"/>
  <c r="Y80" i="6" a="1"/>
  <c r="Y80" i="6" s="1"/>
  <c r="X80" i="6" a="1"/>
  <c r="X80" i="6" s="1"/>
  <c r="W80" i="6" a="1"/>
  <c r="W80" i="6" s="1"/>
  <c r="V80" i="6"/>
  <c r="V80" i="6" a="1"/>
  <c r="U80" i="6" a="1"/>
  <c r="U80" i="6" s="1"/>
  <c r="T80" i="6" a="1"/>
  <c r="T80" i="6" s="1"/>
  <c r="S80" i="6" a="1"/>
  <c r="S80" i="6" s="1"/>
  <c r="R80" i="6" a="1"/>
  <c r="R80" i="6" s="1"/>
  <c r="Q80" i="6" a="1"/>
  <c r="Q80" i="6" s="1"/>
  <c r="P80" i="6" a="1"/>
  <c r="P80" i="6" s="1"/>
  <c r="O80" i="6" a="1"/>
  <c r="O80" i="6" s="1"/>
  <c r="N80" i="6"/>
  <c r="N80" i="6" a="1"/>
  <c r="M80" i="6" a="1"/>
  <c r="M80" i="6" s="1"/>
  <c r="L80" i="6" a="1"/>
  <c r="L80" i="6" s="1"/>
  <c r="K80" i="6" a="1"/>
  <c r="K80" i="6" s="1"/>
  <c r="AI79" i="6" a="1"/>
  <c r="AI79" i="6" s="1"/>
  <c r="AH79" i="6"/>
  <c r="AH79" i="6" a="1"/>
  <c r="AG79" i="6" a="1"/>
  <c r="AG79" i="6" s="1"/>
  <c r="AF79" i="6" a="1"/>
  <c r="AF79" i="6" s="1"/>
  <c r="AE79" i="6" a="1"/>
  <c r="AE79" i="6" s="1"/>
  <c r="AD79" i="6" a="1"/>
  <c r="AD79" i="6" s="1"/>
  <c r="AC79" i="6" a="1"/>
  <c r="AC79" i="6" s="1"/>
  <c r="AB79" i="6" a="1"/>
  <c r="AB79" i="6" s="1"/>
  <c r="AA79" i="6" a="1"/>
  <c r="AA79" i="6" s="1"/>
  <c r="Z79" i="6"/>
  <c r="Z79" i="6" a="1"/>
  <c r="Y79" i="6" a="1"/>
  <c r="Y79" i="6" s="1"/>
  <c r="X79" i="6" a="1"/>
  <c r="X79" i="6" s="1"/>
  <c r="W79" i="6" a="1"/>
  <c r="W79" i="6" s="1"/>
  <c r="V79" i="6" a="1"/>
  <c r="V79" i="6" s="1"/>
  <c r="U79" i="6" a="1"/>
  <c r="U79" i="6" s="1"/>
  <c r="T79" i="6" a="1"/>
  <c r="T79" i="6" s="1"/>
  <c r="S79" i="6" a="1"/>
  <c r="S79" i="6" s="1"/>
  <c r="R79" i="6"/>
  <c r="R79" i="6" a="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c r="AD78" i="6" a="1"/>
  <c r="AC78" i="6" a="1"/>
  <c r="AC78" i="6" s="1"/>
  <c r="AB78" i="6" a="1"/>
  <c r="AB78" i="6" s="1"/>
  <c r="AA78" i="6" a="1"/>
  <c r="AA78" i="6" s="1"/>
  <c r="Z78" i="6" a="1"/>
  <c r="Z78" i="6" s="1"/>
  <c r="Y78" i="6" a="1"/>
  <c r="Y78" i="6" s="1"/>
  <c r="X78" i="6" a="1"/>
  <c r="X78" i="6" s="1"/>
  <c r="W78" i="6" a="1"/>
  <c r="W78" i="6" s="1"/>
  <c r="V78" i="6"/>
  <c r="V78" i="6" a="1"/>
  <c r="U78" i="6" a="1"/>
  <c r="U78" i="6" s="1"/>
  <c r="T78" i="6" a="1"/>
  <c r="T78" i="6" s="1"/>
  <c r="S78" i="6" a="1"/>
  <c r="S78" i="6" s="1"/>
  <c r="R78" i="6" a="1"/>
  <c r="R78" i="6" s="1"/>
  <c r="Q78" i="6" a="1"/>
  <c r="Q78" i="6" s="1"/>
  <c r="P78" i="6" a="1"/>
  <c r="P78" i="6" s="1"/>
  <c r="O78" i="6" a="1"/>
  <c r="O78" i="6" s="1"/>
  <c r="N78" i="6"/>
  <c r="N78" i="6" a="1"/>
  <c r="M78" i="6" a="1"/>
  <c r="M78" i="6" s="1"/>
  <c r="L78" i="6" a="1"/>
  <c r="L78" i="6" s="1"/>
  <c r="K78" i="6" a="1"/>
  <c r="K78" i="6" s="1"/>
  <c r="AI77" i="6" a="1"/>
  <c r="AI77" i="6" s="1"/>
  <c r="AH77" i="6"/>
  <c r="AH77" i="6" a="1"/>
  <c r="AG77" i="6" a="1"/>
  <c r="AG77" i="6" s="1"/>
  <c r="AF77" i="6" a="1"/>
  <c r="AF77" i="6" s="1"/>
  <c r="AE77" i="6" a="1"/>
  <c r="AE77" i="6" s="1"/>
  <c r="AD77" i="6" a="1"/>
  <c r="AD77" i="6" s="1"/>
  <c r="AC77" i="6" a="1"/>
  <c r="AC77" i="6" s="1"/>
  <c r="AB77" i="6" a="1"/>
  <c r="AB77" i="6" s="1"/>
  <c r="AA77" i="6" a="1"/>
  <c r="AA77" i="6" s="1"/>
  <c r="Z77" i="6"/>
  <c r="Z77" i="6" a="1"/>
  <c r="Y77" i="6" a="1"/>
  <c r="Y77" i="6" s="1"/>
  <c r="X77" i="6" a="1"/>
  <c r="X77" i="6" s="1"/>
  <c r="W77" i="6" a="1"/>
  <c r="W77" i="6" s="1"/>
  <c r="V77" i="6" a="1"/>
  <c r="V77" i="6" s="1"/>
  <c r="U77" i="6" a="1"/>
  <c r="U77" i="6" s="1"/>
  <c r="T77" i="6" a="1"/>
  <c r="T77" i="6" s="1"/>
  <c r="S77" i="6" a="1"/>
  <c r="S77" i="6" s="1"/>
  <c r="R77" i="6"/>
  <c r="R77" i="6" a="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c r="AD76" i="6" a="1"/>
  <c r="AC76" i="6" a="1"/>
  <c r="AC76" i="6" s="1"/>
  <c r="AB76" i="6" a="1"/>
  <c r="AB76" i="6" s="1"/>
  <c r="AA76" i="6" a="1"/>
  <c r="AA76" i="6" s="1"/>
  <c r="Z76" i="6" a="1"/>
  <c r="Z76" i="6" s="1"/>
  <c r="Y76" i="6" a="1"/>
  <c r="Y76" i="6" s="1"/>
  <c r="X76" i="6" a="1"/>
  <c r="X76" i="6" s="1"/>
  <c r="W76" i="6" a="1"/>
  <c r="W76" i="6" s="1"/>
  <c r="V76" i="6"/>
  <c r="V76" i="6" a="1"/>
  <c r="U76" i="6" a="1"/>
  <c r="U76" i="6" s="1"/>
  <c r="T76" i="6" a="1"/>
  <c r="T76" i="6" s="1"/>
  <c r="S76" i="6" a="1"/>
  <c r="S76" i="6" s="1"/>
  <c r="R76" i="6" a="1"/>
  <c r="R76" i="6" s="1"/>
  <c r="Q76" i="6" a="1"/>
  <c r="Q76" i="6" s="1"/>
  <c r="P76" i="6" a="1"/>
  <c r="P76" i="6" s="1"/>
  <c r="O76" i="6" a="1"/>
  <c r="O76" i="6" s="1"/>
  <c r="N76" i="6"/>
  <c r="N76" i="6" a="1"/>
  <c r="M76" i="6" a="1"/>
  <c r="M76" i="6" s="1"/>
  <c r="L76" i="6" a="1"/>
  <c r="L76" i="6" s="1"/>
  <c r="K76" i="6" a="1"/>
  <c r="K76" i="6" s="1"/>
  <c r="AI75" i="6" a="1"/>
  <c r="AI75" i="6" s="1"/>
  <c r="AH75" i="6"/>
  <c r="AH75" i="6" a="1"/>
  <c r="AG75" i="6" a="1"/>
  <c r="AG75" i="6" s="1"/>
  <c r="AF75" i="6" a="1"/>
  <c r="AF75" i="6" s="1"/>
  <c r="AE75" i="6" a="1"/>
  <c r="AE75" i="6" s="1"/>
  <c r="AD75" i="6" a="1"/>
  <c r="AD75" i="6" s="1"/>
  <c r="AC75" i="6" a="1"/>
  <c r="AC75" i="6" s="1"/>
  <c r="AB75" i="6" a="1"/>
  <c r="AB75" i="6" s="1"/>
  <c r="AA75" i="6" a="1"/>
  <c r="AA75" i="6" s="1"/>
  <c r="Z75" i="6"/>
  <c r="Z75" i="6" a="1"/>
  <c r="Y75" i="6" a="1"/>
  <c r="Y75" i="6" s="1"/>
  <c r="X75" i="6" a="1"/>
  <c r="X75" i="6" s="1"/>
  <c r="W75" i="6" a="1"/>
  <c r="W75" i="6" s="1"/>
  <c r="V75" i="6" a="1"/>
  <c r="V75" i="6" s="1"/>
  <c r="U75" i="6" a="1"/>
  <c r="U75" i="6" s="1"/>
  <c r="T75" i="6" a="1"/>
  <c r="T75" i="6" s="1"/>
  <c r="S75" i="6" a="1"/>
  <c r="S75" i="6" s="1"/>
  <c r="R75" i="6"/>
  <c r="R75" i="6" a="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c r="AD74" i="6" a="1"/>
  <c r="AC74" i="6" a="1"/>
  <c r="AC74" i="6" s="1"/>
  <c r="AB74" i="6" a="1"/>
  <c r="AB74" i="6" s="1"/>
  <c r="AA74" i="6" a="1"/>
  <c r="AA74" i="6" s="1"/>
  <c r="Z74" i="6" a="1"/>
  <c r="Z74" i="6" s="1"/>
  <c r="Y74" i="6" a="1"/>
  <c r="Y74" i="6" s="1"/>
  <c r="X74" i="6" a="1"/>
  <c r="X74" i="6" s="1"/>
  <c r="W74" i="6" a="1"/>
  <c r="W74" i="6" s="1"/>
  <c r="V74" i="6"/>
  <c r="V74" i="6" a="1"/>
  <c r="U74" i="6" a="1"/>
  <c r="U74" i="6" s="1"/>
  <c r="T74" i="6" a="1"/>
  <c r="T74" i="6" s="1"/>
  <c r="S74" i="6" a="1"/>
  <c r="S74" i="6" s="1"/>
  <c r="R74" i="6" a="1"/>
  <c r="R74" i="6" s="1"/>
  <c r="Q74" i="6" a="1"/>
  <c r="Q74" i="6" s="1"/>
  <c r="P74" i="6" a="1"/>
  <c r="P74" i="6" s="1"/>
  <c r="O74" i="6" a="1"/>
  <c r="O74" i="6" s="1"/>
  <c r="N74" i="6"/>
  <c r="N74" i="6" a="1"/>
  <c r="M74" i="6" a="1"/>
  <c r="M74" i="6" s="1"/>
  <c r="L74" i="6" a="1"/>
  <c r="L74" i="6" s="1"/>
  <c r="K74" i="6" a="1"/>
  <c r="K74" i="6" s="1"/>
  <c r="AI73" i="6" a="1"/>
  <c r="AI73" i="6" s="1"/>
  <c r="AH73" i="6"/>
  <c r="AH73" i="6" a="1"/>
  <c r="AG73" i="6" a="1"/>
  <c r="AG73" i="6" s="1"/>
  <c r="AF73" i="6" a="1"/>
  <c r="AF73" i="6" s="1"/>
  <c r="AE73" i="6" a="1"/>
  <c r="AE73" i="6" s="1"/>
  <c r="AD73" i="6" a="1"/>
  <c r="AD73" i="6" s="1"/>
  <c r="AC73" i="6" a="1"/>
  <c r="AC73" i="6" s="1"/>
  <c r="AB73" i="6" a="1"/>
  <c r="AB73" i="6" s="1"/>
  <c r="AA73" i="6" a="1"/>
  <c r="AA73" i="6" s="1"/>
  <c r="Z73" i="6"/>
  <c r="Z73" i="6" a="1"/>
  <c r="Y73" i="6" a="1"/>
  <c r="Y73" i="6" s="1"/>
  <c r="X73" i="6" a="1"/>
  <c r="X73" i="6" s="1"/>
  <c r="W73" i="6" a="1"/>
  <c r="W73" i="6" s="1"/>
  <c r="V73" i="6" a="1"/>
  <c r="V73" i="6" s="1"/>
  <c r="U73" i="6" a="1"/>
  <c r="U73" i="6" s="1"/>
  <c r="T73" i="6" a="1"/>
  <c r="T73" i="6" s="1"/>
  <c r="S73" i="6" a="1"/>
  <c r="S73" i="6" s="1"/>
  <c r="R73" i="6"/>
  <c r="R73" i="6" a="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c r="AD72" i="6" a="1"/>
  <c r="AC72" i="6" a="1"/>
  <c r="AC72" i="6" s="1"/>
  <c r="AB72" i="6" a="1"/>
  <c r="AB72" i="6" s="1"/>
  <c r="AA72" i="6" a="1"/>
  <c r="AA72" i="6" s="1"/>
  <c r="Z72" i="6" a="1"/>
  <c r="Z72" i="6" s="1"/>
  <c r="Y72" i="6" a="1"/>
  <c r="Y72" i="6" s="1"/>
  <c r="X72" i="6" a="1"/>
  <c r="X72" i="6" s="1"/>
  <c r="W72" i="6" a="1"/>
  <c r="W72" i="6" s="1"/>
  <c r="V72" i="6"/>
  <c r="V72" i="6" a="1"/>
  <c r="U72" i="6" a="1"/>
  <c r="U72" i="6" s="1"/>
  <c r="T72" i="6" a="1"/>
  <c r="T72" i="6" s="1"/>
  <c r="S72" i="6" a="1"/>
  <c r="S72" i="6" s="1"/>
  <c r="R72" i="6" a="1"/>
  <c r="R72" i="6" s="1"/>
  <c r="Q72" i="6" a="1"/>
  <c r="Q72" i="6" s="1"/>
  <c r="P72" i="6" a="1"/>
  <c r="P72" i="6" s="1"/>
  <c r="O72" i="6" a="1"/>
  <c r="O72" i="6" s="1"/>
  <c r="N72" i="6"/>
  <c r="N72" i="6" a="1"/>
  <c r="M72" i="6" a="1"/>
  <c r="M72" i="6" s="1"/>
  <c r="L72" i="6" a="1"/>
  <c r="L72" i="6" s="1"/>
  <c r="K72" i="6" a="1"/>
  <c r="K72" i="6" s="1"/>
  <c r="AI71" i="6" a="1"/>
  <c r="AI71" i="6" s="1"/>
  <c r="AH71" i="6"/>
  <c r="AH71" i="6" a="1"/>
  <c r="AG71" i="6" a="1"/>
  <c r="AG71" i="6" s="1"/>
  <c r="AF71" i="6" a="1"/>
  <c r="AF71" i="6" s="1"/>
  <c r="AE71" i="6" a="1"/>
  <c r="AE71" i="6" s="1"/>
  <c r="AD71" i="6" a="1"/>
  <c r="AD71" i="6" s="1"/>
  <c r="AC71" i="6" a="1"/>
  <c r="AC71" i="6" s="1"/>
  <c r="AB71" i="6" a="1"/>
  <c r="AB71" i="6" s="1"/>
  <c r="AA71" i="6" a="1"/>
  <c r="AA71" i="6" s="1"/>
  <c r="Z71" i="6"/>
  <c r="Z71" i="6" a="1"/>
  <c r="Y71" i="6" a="1"/>
  <c r="Y71" i="6" s="1"/>
  <c r="X71" i="6" a="1"/>
  <c r="X71" i="6" s="1"/>
  <c r="W71" i="6" a="1"/>
  <c r="W71" i="6" s="1"/>
  <c r="V71" i="6" a="1"/>
  <c r="V71" i="6" s="1"/>
  <c r="U71" i="6" a="1"/>
  <c r="U71" i="6" s="1"/>
  <c r="T71" i="6" a="1"/>
  <c r="T71" i="6" s="1"/>
  <c r="S71" i="6" a="1"/>
  <c r="S71" i="6" s="1"/>
  <c r="R71" i="6"/>
  <c r="R71" i="6" a="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c r="AD70" i="6" a="1"/>
  <c r="AC70" i="6" a="1"/>
  <c r="AC70" i="6" s="1"/>
  <c r="AB70" i="6" a="1"/>
  <c r="AB70" i="6" s="1"/>
  <c r="AA70" i="6" a="1"/>
  <c r="AA70" i="6" s="1"/>
  <c r="Z70" i="6" a="1"/>
  <c r="Z70" i="6" s="1"/>
  <c r="Y70" i="6" a="1"/>
  <c r="Y70" i="6" s="1"/>
  <c r="X70" i="6" a="1"/>
  <c r="X70" i="6" s="1"/>
  <c r="W70" i="6" a="1"/>
  <c r="W70" i="6" s="1"/>
  <c r="V70" i="6"/>
  <c r="V70" i="6" a="1"/>
  <c r="U70" i="6" a="1"/>
  <c r="U70" i="6" s="1"/>
  <c r="T70" i="6" a="1"/>
  <c r="T70" i="6" s="1"/>
  <c r="S70" i="6" a="1"/>
  <c r="S70" i="6" s="1"/>
  <c r="R70" i="6" a="1"/>
  <c r="R70" i="6" s="1"/>
  <c r="Q70" i="6" a="1"/>
  <c r="Q70" i="6" s="1"/>
  <c r="P70" i="6" a="1"/>
  <c r="P70" i="6" s="1"/>
  <c r="O70" i="6" a="1"/>
  <c r="O70" i="6" s="1"/>
  <c r="N70" i="6"/>
  <c r="N70" i="6" a="1"/>
  <c r="M70" i="6" a="1"/>
  <c r="M70" i="6" s="1"/>
  <c r="L70" i="6" a="1"/>
  <c r="L70" i="6" s="1"/>
  <c r="K70" i="6" a="1"/>
  <c r="K70" i="6" s="1"/>
  <c r="AI69" i="6" a="1"/>
  <c r="AI69" i="6" s="1"/>
  <c r="AH69" i="6"/>
  <c r="AH69" i="6" a="1"/>
  <c r="AG69" i="6" a="1"/>
  <c r="AG69" i="6" s="1"/>
  <c r="AF69" i="6" a="1"/>
  <c r="AF69" i="6" s="1"/>
  <c r="AE69" i="6" a="1"/>
  <c r="AE69" i="6" s="1"/>
  <c r="AD69" i="6" a="1"/>
  <c r="AD69" i="6" s="1"/>
  <c r="AC69" i="6" a="1"/>
  <c r="AC69" i="6" s="1"/>
  <c r="AB69" i="6" a="1"/>
  <c r="AB69" i="6" s="1"/>
  <c r="AA69" i="6" a="1"/>
  <c r="AA69" i="6" s="1"/>
  <c r="Z69" i="6"/>
  <c r="Z69" i="6" a="1"/>
  <c r="Y69" i="6" a="1"/>
  <c r="Y69" i="6" s="1"/>
  <c r="X69" i="6" a="1"/>
  <c r="X69" i="6" s="1"/>
  <c r="W69" i="6" a="1"/>
  <c r="W69" i="6" s="1"/>
  <c r="V69" i="6" a="1"/>
  <c r="V69" i="6" s="1"/>
  <c r="U69" i="6" a="1"/>
  <c r="U69" i="6" s="1"/>
  <c r="T69" i="6" a="1"/>
  <c r="T69" i="6" s="1"/>
  <c r="S69" i="6" a="1"/>
  <c r="S69" i="6" s="1"/>
  <c r="R69" i="6"/>
  <c r="R69" i="6" a="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c r="AD68" i="6" a="1"/>
  <c r="AC68" i="6" a="1"/>
  <c r="AC68" i="6" s="1"/>
  <c r="AB68" i="6" a="1"/>
  <c r="AB68" i="6" s="1"/>
  <c r="AA68" i="6" a="1"/>
  <c r="AA68" i="6" s="1"/>
  <c r="Z68" i="6" a="1"/>
  <c r="Z68" i="6" s="1"/>
  <c r="Y68" i="6" a="1"/>
  <c r="Y68" i="6" s="1"/>
  <c r="X68" i="6" a="1"/>
  <c r="X68" i="6" s="1"/>
  <c r="W68" i="6" a="1"/>
  <c r="W68" i="6" s="1"/>
  <c r="V68" i="6"/>
  <c r="V68" i="6" a="1"/>
  <c r="U68" i="6" a="1"/>
  <c r="U68" i="6" s="1"/>
  <c r="T68" i="6" a="1"/>
  <c r="T68" i="6" s="1"/>
  <c r="S68" i="6" a="1"/>
  <c r="S68" i="6" s="1"/>
  <c r="R68" i="6" a="1"/>
  <c r="R68" i="6" s="1"/>
  <c r="Q68" i="6" a="1"/>
  <c r="Q68" i="6" s="1"/>
  <c r="P68" i="6" a="1"/>
  <c r="P68" i="6" s="1"/>
  <c r="O68" i="6" a="1"/>
  <c r="O68" i="6" s="1"/>
  <c r="N68" i="6"/>
  <c r="N68" i="6" a="1"/>
  <c r="M68" i="6" a="1"/>
  <c r="M68" i="6" s="1"/>
  <c r="L68" i="6" a="1"/>
  <c r="L68" i="6" s="1"/>
  <c r="K68" i="6" a="1"/>
  <c r="K68" i="6" s="1"/>
  <c r="AI67" i="6" a="1"/>
  <c r="AI67" i="6" s="1"/>
  <c r="AH67" i="6"/>
  <c r="AH67" i="6" a="1"/>
  <c r="AG67" i="6" a="1"/>
  <c r="AG67" i="6" s="1"/>
  <c r="AF67" i="6" a="1"/>
  <c r="AF67" i="6" s="1"/>
  <c r="AE67" i="6" a="1"/>
  <c r="AE67" i="6" s="1"/>
  <c r="AD67" i="6" a="1"/>
  <c r="AD67" i="6" s="1"/>
  <c r="AC67" i="6" a="1"/>
  <c r="AC67" i="6" s="1"/>
  <c r="AB67" i="6" a="1"/>
  <c r="AB67" i="6" s="1"/>
  <c r="AA67" i="6" a="1"/>
  <c r="AA67" i="6" s="1"/>
  <c r="Z67" i="6"/>
  <c r="Z67" i="6" a="1"/>
  <c r="Y67" i="6" a="1"/>
  <c r="Y67" i="6" s="1"/>
  <c r="X67" i="6" a="1"/>
  <c r="X67" i="6" s="1"/>
  <c r="W67" i="6" a="1"/>
  <c r="W67" i="6" s="1"/>
  <c r="V67" i="6" a="1"/>
  <c r="V67" i="6" s="1"/>
  <c r="U67" i="6" a="1"/>
  <c r="U67" i="6" s="1"/>
  <c r="T67" i="6" a="1"/>
  <c r="T67" i="6" s="1"/>
  <c r="S67" i="6" a="1"/>
  <c r="S67" i="6" s="1"/>
  <c r="R67" i="6"/>
  <c r="R67" i="6" a="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c r="AD66" i="6" a="1"/>
  <c r="AC66" i="6" a="1"/>
  <c r="AC66" i="6" s="1"/>
  <c r="AB66" i="6" a="1"/>
  <c r="AB66" i="6" s="1"/>
  <c r="AA66" i="6" a="1"/>
  <c r="AA66" i="6" s="1"/>
  <c r="Z66" i="6" a="1"/>
  <c r="Z66" i="6" s="1"/>
  <c r="Y66" i="6" a="1"/>
  <c r="Y66" i="6" s="1"/>
  <c r="X66" i="6" a="1"/>
  <c r="X66" i="6" s="1"/>
  <c r="W66" i="6" a="1"/>
  <c r="W66" i="6" s="1"/>
  <c r="V66" i="6"/>
  <c r="V66" i="6" a="1"/>
  <c r="U66" i="6" a="1"/>
  <c r="U66" i="6" s="1"/>
  <c r="T66" i="6" a="1"/>
  <c r="T66" i="6" s="1"/>
  <c r="S66" i="6" a="1"/>
  <c r="S66" i="6" s="1"/>
  <c r="R66" i="6" a="1"/>
  <c r="R66" i="6" s="1"/>
  <c r="Q66" i="6" a="1"/>
  <c r="Q66" i="6" s="1"/>
  <c r="P66" i="6" a="1"/>
  <c r="P66" i="6" s="1"/>
  <c r="O66" i="6" a="1"/>
  <c r="O66" i="6" s="1"/>
  <c r="N66" i="6"/>
  <c r="N66" i="6" a="1"/>
  <c r="M66" i="6" a="1"/>
  <c r="M66" i="6" s="1"/>
  <c r="L66" i="6" a="1"/>
  <c r="L66" i="6" s="1"/>
  <c r="K66" i="6" a="1"/>
  <c r="K66" i="6" s="1"/>
  <c r="AI65" i="6" a="1"/>
  <c r="AI65" i="6" s="1"/>
  <c r="AH65" i="6"/>
  <c r="AH65" i="6" a="1"/>
  <c r="AG65" i="6" a="1"/>
  <c r="AG65" i="6" s="1"/>
  <c r="AF65" i="6" a="1"/>
  <c r="AF65" i="6" s="1"/>
  <c r="AE65" i="6" a="1"/>
  <c r="AE65" i="6" s="1"/>
  <c r="AD65" i="6" a="1"/>
  <c r="AD65" i="6" s="1"/>
  <c r="AC65" i="6" a="1"/>
  <c r="AC65" i="6" s="1"/>
  <c r="AB65" i="6" a="1"/>
  <c r="AB65" i="6" s="1"/>
  <c r="AA65" i="6" a="1"/>
  <c r="AA65" i="6" s="1"/>
  <c r="Z65" i="6"/>
  <c r="Z65" i="6" a="1"/>
  <c r="Y65" i="6" a="1"/>
  <c r="Y65" i="6" s="1"/>
  <c r="X65" i="6" a="1"/>
  <c r="X65" i="6" s="1"/>
  <c r="W65" i="6" a="1"/>
  <c r="W65" i="6" s="1"/>
  <c r="V65" i="6" a="1"/>
  <c r="V65" i="6" s="1"/>
  <c r="U65" i="6" a="1"/>
  <c r="U65" i="6" s="1"/>
  <c r="T65" i="6" a="1"/>
  <c r="T65" i="6" s="1"/>
  <c r="S65" i="6" a="1"/>
  <c r="S65" i="6" s="1"/>
  <c r="R65" i="6"/>
  <c r="R65" i="6" a="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c r="AD64" i="6" a="1"/>
  <c r="AC64" i="6" a="1"/>
  <c r="AC64" i="6" s="1"/>
  <c r="AB64" i="6" a="1"/>
  <c r="AB64" i="6" s="1"/>
  <c r="AA64" i="6" a="1"/>
  <c r="AA64" i="6" s="1"/>
  <c r="Z64" i="6" a="1"/>
  <c r="Z64" i="6" s="1"/>
  <c r="Y64" i="6" a="1"/>
  <c r="Y64" i="6" s="1"/>
  <c r="X64" i="6" a="1"/>
  <c r="X64" i="6" s="1"/>
  <c r="W64" i="6" a="1"/>
  <c r="W64" i="6" s="1"/>
  <c r="V64" i="6"/>
  <c r="V64" i="6" a="1"/>
  <c r="U64" i="6" a="1"/>
  <c r="U64" i="6" s="1"/>
  <c r="T64" i="6" a="1"/>
  <c r="T64" i="6" s="1"/>
  <c r="S64" i="6" a="1"/>
  <c r="S64" i="6" s="1"/>
  <c r="R64" i="6" a="1"/>
  <c r="R64" i="6" s="1"/>
  <c r="Q64" i="6" a="1"/>
  <c r="Q64" i="6" s="1"/>
  <c r="P64" i="6" a="1"/>
  <c r="P64" i="6" s="1"/>
  <c r="O64" i="6" a="1"/>
  <c r="O64" i="6" s="1"/>
  <c r="N64" i="6"/>
  <c r="N64" i="6" a="1"/>
  <c r="M64" i="6" a="1"/>
  <c r="M64" i="6" s="1"/>
  <c r="L64" i="6" a="1"/>
  <c r="L64" i="6" s="1"/>
  <c r="K64" i="6" a="1"/>
  <c r="K64" i="6" s="1"/>
  <c r="AI63" i="6" a="1"/>
  <c r="AI63" i="6" s="1"/>
  <c r="AH63" i="6"/>
  <c r="AH63" i="6" a="1"/>
  <c r="AG63" i="6" a="1"/>
  <c r="AG63" i="6" s="1"/>
  <c r="AF63" i="6" a="1"/>
  <c r="AF63" i="6" s="1"/>
  <c r="AE63" i="6" a="1"/>
  <c r="AE63" i="6" s="1"/>
  <c r="AD63" i="6" a="1"/>
  <c r="AD63" i="6" s="1"/>
  <c r="AC63" i="6" a="1"/>
  <c r="AC63" i="6" s="1"/>
  <c r="AB63" i="6" a="1"/>
  <c r="AB63" i="6" s="1"/>
  <c r="AA63" i="6" a="1"/>
  <c r="AA63" i="6" s="1"/>
  <c r="Z63" i="6"/>
  <c r="Z63" i="6" a="1"/>
  <c r="Y63" i="6" a="1"/>
  <c r="Y63" i="6" s="1"/>
  <c r="X63" i="6" a="1"/>
  <c r="X63" i="6" s="1"/>
  <c r="W63" i="6" a="1"/>
  <c r="W63" i="6" s="1"/>
  <c r="V63" i="6" a="1"/>
  <c r="V63" i="6" s="1"/>
  <c r="U63" i="6" a="1"/>
  <c r="U63" i="6" s="1"/>
  <c r="T63" i="6" a="1"/>
  <c r="T63" i="6" s="1"/>
  <c r="S63" i="6" a="1"/>
  <c r="S63" i="6" s="1"/>
  <c r="R63" i="6"/>
  <c r="R63" i="6" a="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c r="AD62" i="6" a="1"/>
  <c r="AC62" i="6" a="1"/>
  <c r="AC62" i="6" s="1"/>
  <c r="AB62" i="6" a="1"/>
  <c r="AB62" i="6" s="1"/>
  <c r="AA62" i="6" a="1"/>
  <c r="AA62" i="6" s="1"/>
  <c r="Z62" i="6" a="1"/>
  <c r="Z62" i="6" s="1"/>
  <c r="Y62" i="6" a="1"/>
  <c r="Y62" i="6" s="1"/>
  <c r="X62" i="6" a="1"/>
  <c r="X62" i="6" s="1"/>
  <c r="W62" i="6" a="1"/>
  <c r="W62" i="6" s="1"/>
  <c r="V62" i="6"/>
  <c r="V62" i="6" a="1"/>
  <c r="U62" i="6" a="1"/>
  <c r="U62" i="6" s="1"/>
  <c r="T62" i="6" a="1"/>
  <c r="T62" i="6" s="1"/>
  <c r="S62" i="6" a="1"/>
  <c r="S62" i="6" s="1"/>
  <c r="R62" i="6" a="1"/>
  <c r="R62" i="6" s="1"/>
  <c r="Q62" i="6" a="1"/>
  <c r="Q62" i="6" s="1"/>
  <c r="P62" i="6" a="1"/>
  <c r="P62" i="6" s="1"/>
  <c r="O62" i="6" a="1"/>
  <c r="O62" i="6" s="1"/>
  <c r="N62" i="6"/>
  <c r="N62" i="6" a="1"/>
  <c r="M62" i="6" a="1"/>
  <c r="M62" i="6" s="1"/>
  <c r="L62" i="6" a="1"/>
  <c r="L62" i="6" s="1"/>
  <c r="K62" i="6" a="1"/>
  <c r="K62" i="6" s="1"/>
  <c r="AI61" i="6" a="1"/>
  <c r="AI61" i="6" s="1"/>
  <c r="AH61" i="6"/>
  <c r="AH61" i="6" a="1"/>
  <c r="AG61" i="6" a="1"/>
  <c r="AG61" i="6" s="1"/>
  <c r="AF61" i="6" a="1"/>
  <c r="AF61" i="6" s="1"/>
  <c r="AE61" i="6" a="1"/>
  <c r="AE61" i="6" s="1"/>
  <c r="AD61" i="6" a="1"/>
  <c r="AD61" i="6" s="1"/>
  <c r="AC61" i="6" a="1"/>
  <c r="AC61" i="6" s="1"/>
  <c r="AB61" i="6" a="1"/>
  <c r="AB61" i="6" s="1"/>
  <c r="AA61" i="6" a="1"/>
  <c r="AA61" i="6" s="1"/>
  <c r="Z61" i="6"/>
  <c r="Z61" i="6" a="1"/>
  <c r="Y61" i="6" a="1"/>
  <c r="Y61" i="6" s="1"/>
  <c r="X61" i="6" a="1"/>
  <c r="X61" i="6" s="1"/>
  <c r="W61" i="6" a="1"/>
  <c r="W61" i="6" s="1"/>
  <c r="V61" i="6" a="1"/>
  <c r="V61" i="6" s="1"/>
  <c r="U61" i="6" a="1"/>
  <c r="U61" i="6" s="1"/>
  <c r="T61" i="6" a="1"/>
  <c r="T61" i="6" s="1"/>
  <c r="S61" i="6" a="1"/>
  <c r="S61" i="6" s="1"/>
  <c r="R61" i="6"/>
  <c r="R61" i="6" a="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c r="AD60" i="6" a="1"/>
  <c r="AC60" i="6" a="1"/>
  <c r="AC60" i="6" s="1"/>
  <c r="AB60" i="6" a="1"/>
  <c r="AB60" i="6" s="1"/>
  <c r="AA60" i="6" a="1"/>
  <c r="AA60" i="6" s="1"/>
  <c r="Z60" i="6" a="1"/>
  <c r="Z60" i="6" s="1"/>
  <c r="Y60" i="6" a="1"/>
  <c r="Y60" i="6" s="1"/>
  <c r="X60" i="6" a="1"/>
  <c r="X60" i="6" s="1"/>
  <c r="W60" i="6" a="1"/>
  <c r="W60" i="6" s="1"/>
  <c r="V60" i="6"/>
  <c r="V60" i="6" a="1"/>
  <c r="U60" i="6" a="1"/>
  <c r="U60" i="6" s="1"/>
  <c r="T60" i="6" a="1"/>
  <c r="T60" i="6" s="1"/>
  <c r="S60" i="6" a="1"/>
  <c r="S60" i="6" s="1"/>
  <c r="R60" i="6" a="1"/>
  <c r="R60" i="6" s="1"/>
  <c r="Q60" i="6" a="1"/>
  <c r="Q60" i="6" s="1"/>
  <c r="P60" i="6" a="1"/>
  <c r="P60" i="6" s="1"/>
  <c r="O60" i="6" a="1"/>
  <c r="O60" i="6" s="1"/>
  <c r="N60" i="6"/>
  <c r="N60" i="6" a="1"/>
  <c r="M60" i="6" a="1"/>
  <c r="M60" i="6" s="1"/>
  <c r="L60" i="6" a="1"/>
  <c r="L60" i="6" s="1"/>
  <c r="K60" i="6" a="1"/>
  <c r="K60" i="6" s="1"/>
  <c r="AI59" i="6" a="1"/>
  <c r="AI59" i="6" s="1"/>
  <c r="AH59" i="6"/>
  <c r="AH59" i="6" a="1"/>
  <c r="AG59" i="6" a="1"/>
  <c r="AG59" i="6" s="1"/>
  <c r="AF59" i="6" a="1"/>
  <c r="AF59" i="6" s="1"/>
  <c r="AE59" i="6" a="1"/>
  <c r="AE59" i="6" s="1"/>
  <c r="AD59" i="6" a="1"/>
  <c r="AD59" i="6" s="1"/>
  <c r="AC59" i="6" a="1"/>
  <c r="AC59" i="6" s="1"/>
  <c r="AB59" i="6" a="1"/>
  <c r="AB59" i="6" s="1"/>
  <c r="AA59" i="6" a="1"/>
  <c r="AA59" i="6" s="1"/>
  <c r="Z59" i="6"/>
  <c r="Z59" i="6" a="1"/>
  <c r="Y59" i="6" a="1"/>
  <c r="Y59" i="6" s="1"/>
  <c r="X59" i="6" a="1"/>
  <c r="X59" i="6" s="1"/>
  <c r="W59" i="6" a="1"/>
  <c r="W59" i="6" s="1"/>
  <c r="V59" i="6" a="1"/>
  <c r="V59" i="6" s="1"/>
  <c r="U59" i="6" a="1"/>
  <c r="U59" i="6" s="1"/>
  <c r="T59" i="6" a="1"/>
  <c r="T59" i="6" s="1"/>
  <c r="S59" i="6" a="1"/>
  <c r="S59" i="6" s="1"/>
  <c r="R59" i="6"/>
  <c r="R59" i="6" a="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c r="AD58" i="6" a="1"/>
  <c r="AC58" i="6" a="1"/>
  <c r="AC58" i="6" s="1"/>
  <c r="AB58" i="6" a="1"/>
  <c r="AB58" i="6" s="1"/>
  <c r="AA58" i="6" a="1"/>
  <c r="AA58" i="6" s="1"/>
  <c r="Z58" i="6" a="1"/>
  <c r="Z58" i="6" s="1"/>
  <c r="Y58" i="6" a="1"/>
  <c r="Y58" i="6" s="1"/>
  <c r="X58" i="6" a="1"/>
  <c r="X58" i="6" s="1"/>
  <c r="W58" i="6" a="1"/>
  <c r="W58" i="6" s="1"/>
  <c r="V58" i="6"/>
  <c r="V58" i="6" a="1"/>
  <c r="U58" i="6" a="1"/>
  <c r="U58" i="6" s="1"/>
  <c r="T58" i="6" a="1"/>
  <c r="T58" i="6" s="1"/>
  <c r="S58" i="6" a="1"/>
  <c r="S58" i="6" s="1"/>
  <c r="R58" i="6" a="1"/>
  <c r="R58" i="6" s="1"/>
  <c r="Q58" i="6" a="1"/>
  <c r="Q58" i="6" s="1"/>
  <c r="P58" i="6" a="1"/>
  <c r="P58" i="6" s="1"/>
  <c r="O58" i="6" a="1"/>
  <c r="O58" i="6" s="1"/>
  <c r="N58" i="6"/>
  <c r="N58" i="6" a="1"/>
  <c r="M58" i="6" a="1"/>
  <c r="M58" i="6" s="1"/>
  <c r="L58" i="6" a="1"/>
  <c r="L58" i="6" s="1"/>
  <c r="K58" i="6" a="1"/>
  <c r="K58" i="6" s="1"/>
  <c r="AI57" i="6" a="1"/>
  <c r="AI57" i="6" s="1"/>
  <c r="AH57" i="6"/>
  <c r="AH57" i="6" a="1"/>
  <c r="AG57" i="6" a="1"/>
  <c r="AG57" i="6" s="1"/>
  <c r="AF57" i="6" a="1"/>
  <c r="AF57" i="6" s="1"/>
  <c r="AE57" i="6" a="1"/>
  <c r="AE57" i="6" s="1"/>
  <c r="AD57" i="6" a="1"/>
  <c r="AD57" i="6" s="1"/>
  <c r="AC57" i="6" a="1"/>
  <c r="AC57" i="6" s="1"/>
  <c r="AB57" i="6" a="1"/>
  <c r="AB57" i="6" s="1"/>
  <c r="AA57" i="6" a="1"/>
  <c r="AA57" i="6" s="1"/>
  <c r="Z57" i="6"/>
  <c r="Z57" i="6" a="1"/>
  <c r="Y57" i="6" a="1"/>
  <c r="Y57" i="6" s="1"/>
  <c r="X57" i="6" a="1"/>
  <c r="X57" i="6" s="1"/>
  <c r="W57" i="6" a="1"/>
  <c r="W57" i="6" s="1"/>
  <c r="V57" i="6" a="1"/>
  <c r="V57" i="6" s="1"/>
  <c r="U57" i="6" a="1"/>
  <c r="U57" i="6" s="1"/>
  <c r="T57" i="6" a="1"/>
  <c r="T57" i="6" s="1"/>
  <c r="S57" i="6" a="1"/>
  <c r="S57" i="6" s="1"/>
  <c r="R57" i="6"/>
  <c r="R57" i="6" a="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c r="AD56" i="6" a="1"/>
  <c r="AC56" i="6" a="1"/>
  <c r="AC56" i="6" s="1"/>
  <c r="AB56" i="6" a="1"/>
  <c r="AB56" i="6" s="1"/>
  <c r="AA56" i="6" a="1"/>
  <c r="AA56" i="6" s="1"/>
  <c r="Z56" i="6" a="1"/>
  <c r="Z56" i="6" s="1"/>
  <c r="Y56" i="6" a="1"/>
  <c r="Y56" i="6" s="1"/>
  <c r="X56" i="6" a="1"/>
  <c r="X56" i="6" s="1"/>
  <c r="W56" i="6" a="1"/>
  <c r="W56" i="6" s="1"/>
  <c r="V56" i="6"/>
  <c r="V56" i="6" a="1"/>
  <c r="U56" i="6" a="1"/>
  <c r="U56" i="6" s="1"/>
  <c r="T56" i="6" a="1"/>
  <c r="T56" i="6" s="1"/>
  <c r="S56" i="6" a="1"/>
  <c r="S56" i="6" s="1"/>
  <c r="R56" i="6" a="1"/>
  <c r="R56" i="6" s="1"/>
  <c r="Q56" i="6" a="1"/>
  <c r="Q56" i="6" s="1"/>
  <c r="P56" i="6" a="1"/>
  <c r="P56" i="6" s="1"/>
  <c r="O56" i="6" a="1"/>
  <c r="O56" i="6" s="1"/>
  <c r="N56" i="6"/>
  <c r="N56" i="6" a="1"/>
  <c r="M56" i="6" a="1"/>
  <c r="M56" i="6" s="1"/>
  <c r="L56" i="6" a="1"/>
  <c r="L56" i="6" s="1"/>
  <c r="K56" i="6" a="1"/>
  <c r="K56" i="6" s="1"/>
  <c r="AI55" i="6" a="1"/>
  <c r="AI55" i="6" s="1"/>
  <c r="AH55" i="6"/>
  <c r="AH55" i="6" a="1"/>
  <c r="AG55" i="6" a="1"/>
  <c r="AG55" i="6" s="1"/>
  <c r="AF55" i="6" a="1"/>
  <c r="AF55" i="6" s="1"/>
  <c r="AE55" i="6" a="1"/>
  <c r="AE55" i="6" s="1"/>
  <c r="AD55" i="6" a="1"/>
  <c r="AD55" i="6" s="1"/>
  <c r="AC55" i="6" a="1"/>
  <c r="AC55" i="6" s="1"/>
  <c r="AB55" i="6" a="1"/>
  <c r="AB55" i="6" s="1"/>
  <c r="AA55" i="6" a="1"/>
  <c r="AA55" i="6" s="1"/>
  <c r="Z55" i="6"/>
  <c r="Z55" i="6" a="1"/>
  <c r="Y55" i="6" a="1"/>
  <c r="Y55" i="6" s="1"/>
  <c r="X55" i="6" a="1"/>
  <c r="X55" i="6" s="1"/>
  <c r="W55" i="6" a="1"/>
  <c r="W55" i="6" s="1"/>
  <c r="V55" i="6" a="1"/>
  <c r="V55" i="6" s="1"/>
  <c r="U55" i="6" a="1"/>
  <c r="U55" i="6" s="1"/>
  <c r="T55" i="6" a="1"/>
  <c r="T55" i="6" s="1"/>
  <c r="S55" i="6" a="1"/>
  <c r="S55" i="6" s="1"/>
  <c r="R55" i="6"/>
  <c r="R55" i="6" a="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c r="AD54" i="6" a="1"/>
  <c r="AC54" i="6" a="1"/>
  <c r="AC54" i="6" s="1"/>
  <c r="AB54" i="6" a="1"/>
  <c r="AB54" i="6" s="1"/>
  <c r="AA54" i="6" a="1"/>
  <c r="AA54" i="6" s="1"/>
  <c r="Z54" i="6" a="1"/>
  <c r="Z54" i="6" s="1"/>
  <c r="Y54" i="6" a="1"/>
  <c r="Y54" i="6" s="1"/>
  <c r="X54" i="6" a="1"/>
  <c r="X54" i="6" s="1"/>
  <c r="W54" i="6" a="1"/>
  <c r="W54" i="6" s="1"/>
  <c r="V54" i="6"/>
  <c r="V54" i="6" a="1"/>
  <c r="U54" i="6" a="1"/>
  <c r="U54" i="6" s="1"/>
  <c r="T54" i="6" a="1"/>
  <c r="T54" i="6" s="1"/>
  <c r="S54" i="6" a="1"/>
  <c r="S54" i="6" s="1"/>
  <c r="R54" i="6" a="1"/>
  <c r="R54" i="6" s="1"/>
  <c r="Q54" i="6" a="1"/>
  <c r="Q54" i="6" s="1"/>
  <c r="P54" i="6" a="1"/>
  <c r="P54" i="6" s="1"/>
  <c r="O54" i="6" a="1"/>
  <c r="O54" i="6" s="1"/>
  <c r="N54" i="6"/>
  <c r="N54" i="6" a="1"/>
  <c r="M54" i="6" a="1"/>
  <c r="M54" i="6" s="1"/>
  <c r="L54" i="6" a="1"/>
  <c r="L54" i="6" s="1"/>
  <c r="K54" i="6" a="1"/>
  <c r="K54" i="6" s="1"/>
  <c r="AI53" i="6" a="1"/>
  <c r="AI53" i="6" s="1"/>
  <c r="AH53" i="6"/>
  <c r="AH53" i="6" a="1"/>
  <c r="AG53" i="6" a="1"/>
  <c r="AG53" i="6" s="1"/>
  <c r="AF53" i="6" a="1"/>
  <c r="AF53" i="6" s="1"/>
  <c r="AE53" i="6" a="1"/>
  <c r="AE53" i="6" s="1"/>
  <c r="AD53" i="6" a="1"/>
  <c r="AD53" i="6" s="1"/>
  <c r="AC53" i="6" a="1"/>
  <c r="AC53" i="6" s="1"/>
  <c r="AB53" i="6" a="1"/>
  <c r="AB53" i="6" s="1"/>
  <c r="AA53" i="6" a="1"/>
  <c r="AA53" i="6" s="1"/>
  <c r="Z53" i="6"/>
  <c r="Z53" i="6" a="1"/>
  <c r="Y53" i="6" a="1"/>
  <c r="Y53" i="6" s="1"/>
  <c r="X53" i="6" a="1"/>
  <c r="X53" i="6" s="1"/>
  <c r="W53" i="6" a="1"/>
  <c r="W53" i="6" s="1"/>
  <c r="V53" i="6" a="1"/>
  <c r="V53" i="6" s="1"/>
  <c r="U53" i="6" a="1"/>
  <c r="U53" i="6" s="1"/>
  <c r="T53" i="6" a="1"/>
  <c r="T53" i="6" s="1"/>
  <c r="S53" i="6" a="1"/>
  <c r="S53" i="6" s="1"/>
  <c r="R53" i="6"/>
  <c r="R53" i="6" a="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c r="AD52" i="6" a="1"/>
  <c r="AC52" i="6" a="1"/>
  <c r="AC52" i="6" s="1"/>
  <c r="AB52" i="6" a="1"/>
  <c r="AB52" i="6" s="1"/>
  <c r="AA52" i="6" a="1"/>
  <c r="AA52" i="6" s="1"/>
  <c r="Z52" i="6" a="1"/>
  <c r="Z52" i="6" s="1"/>
  <c r="Y52" i="6" a="1"/>
  <c r="Y52" i="6" s="1"/>
  <c r="X52" i="6" a="1"/>
  <c r="X52" i="6" s="1"/>
  <c r="W52" i="6" a="1"/>
  <c r="W52" i="6" s="1"/>
  <c r="V52" i="6"/>
  <c r="V52" i="6" a="1"/>
  <c r="U52" i="6" a="1"/>
  <c r="U52" i="6" s="1"/>
  <c r="T52" i="6" a="1"/>
  <c r="T52" i="6" s="1"/>
  <c r="S52" i="6" a="1"/>
  <c r="S52" i="6" s="1"/>
  <c r="R52" i="6" a="1"/>
  <c r="R52" i="6" s="1"/>
  <c r="Q52" i="6" a="1"/>
  <c r="Q52" i="6" s="1"/>
  <c r="P52" i="6" a="1"/>
  <c r="P52" i="6" s="1"/>
  <c r="O52" i="6" a="1"/>
  <c r="O52" i="6" s="1"/>
  <c r="N52" i="6"/>
  <c r="N52" i="6" a="1"/>
  <c r="M52" i="6" a="1"/>
  <c r="M52" i="6" s="1"/>
  <c r="L52" i="6" a="1"/>
  <c r="L52" i="6" s="1"/>
  <c r="K52" i="6" a="1"/>
  <c r="K52" i="6" s="1"/>
  <c r="AI51" i="6" a="1"/>
  <c r="AI51" i="6" s="1"/>
  <c r="AH51" i="6"/>
  <c r="AH51" i="6" a="1"/>
  <c r="AG51" i="6" a="1"/>
  <c r="AG51" i="6" s="1"/>
  <c r="AF51" i="6" a="1"/>
  <c r="AF51" i="6" s="1"/>
  <c r="AE51" i="6" a="1"/>
  <c r="AE51" i="6" s="1"/>
  <c r="AD51" i="6" a="1"/>
  <c r="AD51" i="6" s="1"/>
  <c r="AC51" i="6" a="1"/>
  <c r="AC51" i="6" s="1"/>
  <c r="AB51" i="6" a="1"/>
  <c r="AB51" i="6" s="1"/>
  <c r="AA51" i="6" a="1"/>
  <c r="AA51" i="6" s="1"/>
  <c r="Z51" i="6"/>
  <c r="Z51" i="6" a="1"/>
  <c r="Y51" i="6" a="1"/>
  <c r="Y51" i="6" s="1"/>
  <c r="X51" i="6" a="1"/>
  <c r="X51" i="6" s="1"/>
  <c r="W51" i="6" a="1"/>
  <c r="W51" i="6" s="1"/>
  <c r="V51" i="6" a="1"/>
  <c r="V51" i="6" s="1"/>
  <c r="U51" i="6" a="1"/>
  <c r="U51" i="6" s="1"/>
  <c r="T51" i="6" a="1"/>
  <c r="T51" i="6" s="1"/>
  <c r="S51" i="6" a="1"/>
  <c r="S51" i="6" s="1"/>
  <c r="R51" i="6"/>
  <c r="R51" i="6" a="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c r="AD50" i="6" a="1"/>
  <c r="AC50" i="6" a="1"/>
  <c r="AC50" i="6" s="1"/>
  <c r="AB50" i="6" a="1"/>
  <c r="AB50" i="6" s="1"/>
  <c r="AA50" i="6" a="1"/>
  <c r="AA50" i="6" s="1"/>
  <c r="Z50" i="6" a="1"/>
  <c r="Z50" i="6" s="1"/>
  <c r="Y50" i="6" a="1"/>
  <c r="Y50" i="6" s="1"/>
  <c r="X50" i="6" a="1"/>
  <c r="X50" i="6" s="1"/>
  <c r="W50" i="6" a="1"/>
  <c r="W50" i="6" s="1"/>
  <c r="V50" i="6"/>
  <c r="V50" i="6" a="1"/>
  <c r="U50" i="6" a="1"/>
  <c r="U50" i="6" s="1"/>
  <c r="T50" i="6" a="1"/>
  <c r="T50" i="6" s="1"/>
  <c r="S50" i="6" a="1"/>
  <c r="S50" i="6" s="1"/>
  <c r="R50" i="6" a="1"/>
  <c r="R50" i="6" s="1"/>
  <c r="Q50" i="6" a="1"/>
  <c r="Q50" i="6" s="1"/>
  <c r="P50" i="6" a="1"/>
  <c r="P50" i="6" s="1"/>
  <c r="O50" i="6" a="1"/>
  <c r="O50" i="6" s="1"/>
  <c r="N50" i="6"/>
  <c r="N50" i="6" a="1"/>
  <c r="M50" i="6" a="1"/>
  <c r="M50" i="6" s="1"/>
  <c r="L50" i="6" a="1"/>
  <c r="L50" i="6" s="1"/>
  <c r="K50" i="6" a="1"/>
  <c r="K50" i="6" s="1"/>
  <c r="AI49" i="6" a="1"/>
  <c r="AI49" i="6" s="1"/>
  <c r="AH49" i="6"/>
  <c r="AH49" i="6" a="1"/>
  <c r="AG49" i="6" a="1"/>
  <c r="AG49" i="6" s="1"/>
  <c r="AF49" i="6" a="1"/>
  <c r="AF49" i="6" s="1"/>
  <c r="AE49" i="6" a="1"/>
  <c r="AE49" i="6" s="1"/>
  <c r="AD49" i="6" a="1"/>
  <c r="AD49" i="6" s="1"/>
  <c r="AC49" i="6" a="1"/>
  <c r="AC49" i="6" s="1"/>
  <c r="AB49" i="6" a="1"/>
  <c r="AB49" i="6" s="1"/>
  <c r="AA49" i="6" a="1"/>
  <c r="AA49" i="6" s="1"/>
  <c r="Z49" i="6"/>
  <c r="Z49" i="6" a="1"/>
  <c r="Y49" i="6" a="1"/>
  <c r="Y49" i="6" s="1"/>
  <c r="X49" i="6" a="1"/>
  <c r="X49" i="6" s="1"/>
  <c r="W49" i="6" a="1"/>
  <c r="W49" i="6" s="1"/>
  <c r="V49" i="6" a="1"/>
  <c r="V49" i="6" s="1"/>
  <c r="U49" i="6" a="1"/>
  <c r="U49" i="6" s="1"/>
  <c r="T49" i="6" a="1"/>
  <c r="T49" i="6" s="1"/>
  <c r="S49" i="6" a="1"/>
  <c r="S49" i="6" s="1"/>
  <c r="R49" i="6"/>
  <c r="R49" i="6" a="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c r="AD48" i="6" a="1"/>
  <c r="AC48" i="6" a="1"/>
  <c r="AC48" i="6" s="1"/>
  <c r="AB48" i="6" a="1"/>
  <c r="AB48" i="6" s="1"/>
  <c r="AA48" i="6" a="1"/>
  <c r="AA48" i="6" s="1"/>
  <c r="Z48" i="6" a="1"/>
  <c r="Z48" i="6" s="1"/>
  <c r="Y48" i="6" a="1"/>
  <c r="Y48" i="6" s="1"/>
  <c r="X48" i="6" a="1"/>
  <c r="X48" i="6" s="1"/>
  <c r="W48" i="6" a="1"/>
  <c r="W48" i="6" s="1"/>
  <c r="V48" i="6"/>
  <c r="V48" i="6" a="1"/>
  <c r="U48" i="6" a="1"/>
  <c r="U48" i="6" s="1"/>
  <c r="T48" i="6" a="1"/>
  <c r="T48" i="6" s="1"/>
  <c r="S48" i="6" a="1"/>
  <c r="S48" i="6" s="1"/>
  <c r="R48" i="6" a="1"/>
  <c r="R48" i="6" s="1"/>
  <c r="Q48" i="6" a="1"/>
  <c r="Q48" i="6" s="1"/>
  <c r="P48" i="6" a="1"/>
  <c r="P48" i="6" s="1"/>
  <c r="O48" i="6" a="1"/>
  <c r="O48" i="6" s="1"/>
  <c r="N48" i="6"/>
  <c r="N48" i="6" a="1"/>
  <c r="M48" i="6" a="1"/>
  <c r="M48" i="6" s="1"/>
  <c r="L48" i="6" a="1"/>
  <c r="L48" i="6" s="1"/>
  <c r="K48" i="6" a="1"/>
  <c r="K48" i="6" s="1"/>
  <c r="AI47" i="6" a="1"/>
  <c r="AI47" i="6" s="1"/>
  <c r="AH47" i="6"/>
  <c r="AH47" i="6" a="1"/>
  <c r="AG47" i="6" a="1"/>
  <c r="AG47" i="6" s="1"/>
  <c r="AF47" i="6" a="1"/>
  <c r="AF47" i="6" s="1"/>
  <c r="AE47" i="6" a="1"/>
  <c r="AE47" i="6" s="1"/>
  <c r="AD47" i="6" a="1"/>
  <c r="AD47" i="6" s="1"/>
  <c r="AC47" i="6" a="1"/>
  <c r="AC47" i="6" s="1"/>
  <c r="AB47" i="6" a="1"/>
  <c r="AB47" i="6" s="1"/>
  <c r="AA47" i="6" a="1"/>
  <c r="AA47" i="6" s="1"/>
  <c r="Z47" i="6"/>
  <c r="Z47" i="6" a="1"/>
  <c r="Y47" i="6" a="1"/>
  <c r="Y47" i="6" s="1"/>
  <c r="X47" i="6" a="1"/>
  <c r="X47" i="6" s="1"/>
  <c r="W47" i="6" a="1"/>
  <c r="W47" i="6" s="1"/>
  <c r="V47" i="6" a="1"/>
  <c r="V47" i="6" s="1"/>
  <c r="U47" i="6" a="1"/>
  <c r="U47" i="6" s="1"/>
  <c r="T47" i="6" a="1"/>
  <c r="T47" i="6" s="1"/>
  <c r="S47" i="6" a="1"/>
  <c r="S47" i="6" s="1"/>
  <c r="R47" i="6"/>
  <c r="R47" i="6" a="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c r="AD46" i="6" a="1"/>
  <c r="AC46" i="6" a="1"/>
  <c r="AC46" i="6" s="1"/>
  <c r="AB46" i="6" a="1"/>
  <c r="AB46" i="6" s="1"/>
  <c r="AA46" i="6" a="1"/>
  <c r="AA46" i="6" s="1"/>
  <c r="Z46" i="6" a="1"/>
  <c r="Z46" i="6" s="1"/>
  <c r="Y46" i="6" a="1"/>
  <c r="Y46" i="6" s="1"/>
  <c r="X46" i="6" a="1"/>
  <c r="X46" i="6" s="1"/>
  <c r="W46" i="6" a="1"/>
  <c r="W46" i="6" s="1"/>
  <c r="V46" i="6"/>
  <c r="V46" i="6" a="1"/>
  <c r="U46" i="6" a="1"/>
  <c r="U46" i="6" s="1"/>
  <c r="T46" i="6" a="1"/>
  <c r="T46" i="6" s="1"/>
  <c r="S46" i="6" a="1"/>
  <c r="S46" i="6" s="1"/>
  <c r="R46" i="6" a="1"/>
  <c r="R46" i="6" s="1"/>
  <c r="Q46" i="6" a="1"/>
  <c r="Q46" i="6" s="1"/>
  <c r="P46" i="6" a="1"/>
  <c r="P46" i="6" s="1"/>
  <c r="O46" i="6" a="1"/>
  <c r="O46" i="6" s="1"/>
  <c r="N46" i="6"/>
  <c r="N46" i="6" a="1"/>
  <c r="M46" i="6" a="1"/>
  <c r="M46" i="6" s="1"/>
  <c r="L46" i="6" a="1"/>
  <c r="L46" i="6" s="1"/>
  <c r="K46" i="6" a="1"/>
  <c r="K46" i="6" s="1"/>
  <c r="AI45" i="6" a="1"/>
  <c r="AI45" i="6" s="1"/>
  <c r="AH45" i="6"/>
  <c r="AH45" i="6" a="1"/>
  <c r="AG45" i="6" a="1"/>
  <c r="AG45" i="6" s="1"/>
  <c r="AF45" i="6" a="1"/>
  <c r="AF45" i="6" s="1"/>
  <c r="AE45" i="6" a="1"/>
  <c r="AE45" i="6" s="1"/>
  <c r="AD45" i="6" a="1"/>
  <c r="AD45" i="6" s="1"/>
  <c r="AC45" i="6" a="1"/>
  <c r="AC45" i="6" s="1"/>
  <c r="AB45" i="6" a="1"/>
  <c r="AB45" i="6" s="1"/>
  <c r="AA45" i="6" a="1"/>
  <c r="AA45" i="6" s="1"/>
  <c r="Z45" i="6"/>
  <c r="Z45" i="6" a="1"/>
  <c r="Y45" i="6" a="1"/>
  <c r="Y45" i="6" s="1"/>
  <c r="X45" i="6" a="1"/>
  <c r="X45" i="6" s="1"/>
  <c r="W45" i="6" a="1"/>
  <c r="W45" i="6" s="1"/>
  <c r="V45" i="6" a="1"/>
  <c r="V45" i="6" s="1"/>
  <c r="U45" i="6" a="1"/>
  <c r="U45" i="6" s="1"/>
  <c r="T45" i="6" a="1"/>
  <c r="T45" i="6" s="1"/>
  <c r="S45" i="6" a="1"/>
  <c r="S45" i="6" s="1"/>
  <c r="R45" i="6"/>
  <c r="R45" i="6" a="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c r="AD44" i="6" a="1"/>
  <c r="AC44" i="6" a="1"/>
  <c r="AC44" i="6" s="1"/>
  <c r="AB44" i="6" a="1"/>
  <c r="AB44" i="6" s="1"/>
  <c r="AA44" i="6" a="1"/>
  <c r="AA44" i="6" s="1"/>
  <c r="Z44" i="6" a="1"/>
  <c r="Z44" i="6" s="1"/>
  <c r="Y44" i="6" a="1"/>
  <c r="Y44" i="6" s="1"/>
  <c r="X44" i="6" a="1"/>
  <c r="X44" i="6" s="1"/>
  <c r="W44" i="6" a="1"/>
  <c r="W44" i="6" s="1"/>
  <c r="V44" i="6"/>
  <c r="V44" i="6" a="1"/>
  <c r="U44" i="6" a="1"/>
  <c r="U44" i="6" s="1"/>
  <c r="T44" i="6" a="1"/>
  <c r="T44" i="6" s="1"/>
  <c r="S44" i="6" a="1"/>
  <c r="S44" i="6" s="1"/>
  <c r="R44" i="6" a="1"/>
  <c r="R44" i="6" s="1"/>
  <c r="Q44" i="6" a="1"/>
  <c r="Q44" i="6" s="1"/>
  <c r="P44" i="6" a="1"/>
  <c r="P44" i="6" s="1"/>
  <c r="O44" i="6" a="1"/>
  <c r="O44" i="6" s="1"/>
  <c r="N44" i="6"/>
  <c r="N44" i="6" a="1"/>
  <c r="M44" i="6" a="1"/>
  <c r="M44" i="6" s="1"/>
  <c r="L44" i="6" a="1"/>
  <c r="L44" i="6" s="1"/>
  <c r="K44" i="6" a="1"/>
  <c r="K44" i="6" s="1"/>
  <c r="AI43" i="6" a="1"/>
  <c r="AI43" i="6" s="1"/>
  <c r="AH43" i="6"/>
  <c r="AH43" i="6" a="1"/>
  <c r="AG43" i="6" a="1"/>
  <c r="AG43" i="6" s="1"/>
  <c r="AF43" i="6" a="1"/>
  <c r="AF43" i="6" s="1"/>
  <c r="AE43" i="6" a="1"/>
  <c r="AE43" i="6" s="1"/>
  <c r="AD43" i="6" a="1"/>
  <c r="AD43" i="6" s="1"/>
  <c r="AC43" i="6" a="1"/>
  <c r="AC43" i="6" s="1"/>
  <c r="AB43" i="6" a="1"/>
  <c r="AB43" i="6" s="1"/>
  <c r="AA43" i="6" a="1"/>
  <c r="AA43" i="6" s="1"/>
  <c r="Z43" i="6"/>
  <c r="Z43" i="6" a="1"/>
  <c r="Y43" i="6" a="1"/>
  <c r="Y43" i="6" s="1"/>
  <c r="X43" i="6" a="1"/>
  <c r="X43" i="6" s="1"/>
  <c r="W43" i="6" a="1"/>
  <c r="W43" i="6" s="1"/>
  <c r="V43" i="6" a="1"/>
  <c r="V43" i="6" s="1"/>
  <c r="U43" i="6" a="1"/>
  <c r="U43" i="6" s="1"/>
  <c r="T43" i="6" a="1"/>
  <c r="T43" i="6" s="1"/>
  <c r="S43" i="6" a="1"/>
  <c r="S43" i="6" s="1"/>
  <c r="R43" i="6"/>
  <c r="R43" i="6" a="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c r="AD42" i="6" a="1"/>
  <c r="AC42" i="6" a="1"/>
  <c r="AC42" i="6" s="1"/>
  <c r="AB42" i="6" a="1"/>
  <c r="AB42" i="6" s="1"/>
  <c r="AA42" i="6" a="1"/>
  <c r="AA42" i="6" s="1"/>
  <c r="Z42" i="6"/>
  <c r="Z42" i="6" a="1"/>
  <c r="Y42" i="6" a="1"/>
  <c r="Y42" i="6" s="1"/>
  <c r="X42" i="6" a="1"/>
  <c r="X42" i="6" s="1"/>
  <c r="W42" i="6" a="1"/>
  <c r="W42" i="6" s="1"/>
  <c r="V42" i="6"/>
  <c r="V42" i="6" a="1"/>
  <c r="U42" i="6" a="1"/>
  <c r="U42" i="6" s="1"/>
  <c r="T42" i="6" a="1"/>
  <c r="T42" i="6" s="1"/>
  <c r="S42" i="6" a="1"/>
  <c r="S42" i="6" s="1"/>
  <c r="R42" i="6"/>
  <c r="R42" i="6" a="1"/>
  <c r="Q42" i="6" a="1"/>
  <c r="Q42" i="6" s="1"/>
  <c r="P42" i="6" a="1"/>
  <c r="P42" i="6" s="1"/>
  <c r="O42" i="6" a="1"/>
  <c r="O42" i="6" s="1"/>
  <c r="N42" i="6"/>
  <c r="N42" i="6" a="1"/>
  <c r="M42" i="6" a="1"/>
  <c r="M42" i="6" s="1"/>
  <c r="L42" i="6" a="1"/>
  <c r="L42" i="6" s="1"/>
  <c r="K42" i="6" a="1"/>
  <c r="K42" i="6" s="1"/>
  <c r="AI41" i="6" a="1"/>
  <c r="AI41" i="6" s="1"/>
  <c r="AH41" i="6" a="1"/>
  <c r="AH41" i="6" s="1"/>
  <c r="AG41" i="6" a="1"/>
  <c r="AG41" i="6" s="1"/>
  <c r="AF41" i="6"/>
  <c r="AF41" i="6" a="1"/>
  <c r="AE41" i="6" a="1"/>
  <c r="AE41" i="6" s="1"/>
  <c r="AD41" i="6" a="1"/>
  <c r="AD41" i="6" s="1"/>
  <c r="AC41" i="6" a="1"/>
  <c r="AC41" i="6" s="1"/>
  <c r="AB41" i="6"/>
  <c r="AB41" i="6" a="1"/>
  <c r="AA41" i="6" a="1"/>
  <c r="AA41" i="6" s="1"/>
  <c r="Z41" i="6" a="1"/>
  <c r="Z41" i="6" s="1"/>
  <c r="Y41" i="6" a="1"/>
  <c r="Y41" i="6" s="1"/>
  <c r="X41" i="6"/>
  <c r="X41" i="6" a="1"/>
  <c r="W41" i="6" a="1"/>
  <c r="W41" i="6" s="1"/>
  <c r="V41" i="6" a="1"/>
  <c r="V41" i="6" s="1"/>
  <c r="U41" i="6" a="1"/>
  <c r="U41" i="6" s="1"/>
  <c r="T41" i="6"/>
  <c r="T41" i="6" a="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H160" i="6" s="1"/>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31" i="5" s="1"/>
  <c r="H31" i="5"/>
  <c r="G31" i="5"/>
  <c r="F31" i="5"/>
  <c r="E31" i="5"/>
  <c r="D31" i="5"/>
  <c r="B31" i="5"/>
  <c r="M30" i="5"/>
  <c r="L30" i="5"/>
  <c r="K30" i="5"/>
  <c r="I30" i="5"/>
  <c r="J43" i="5" s="1"/>
  <c r="H30" i="5"/>
  <c r="G30" i="5"/>
  <c r="F30" i="5"/>
  <c r="E30" i="5"/>
  <c r="D30" i="5"/>
  <c r="B30" i="5"/>
  <c r="M29" i="5"/>
  <c r="L29" i="5"/>
  <c r="K29" i="5"/>
  <c r="H29" i="5"/>
  <c r="A34" i="5" s="1"/>
  <c r="B4" i="5" s="1"/>
  <c r="G29" i="5"/>
  <c r="I29" i="5" s="1"/>
  <c r="F29" i="5"/>
  <c r="E29" i="5"/>
  <c r="D29" i="5"/>
  <c r="B29" i="5"/>
  <c r="M28" i="5"/>
  <c r="L28" i="5"/>
  <c r="K28" i="5"/>
  <c r="H28" i="5"/>
  <c r="G28" i="5"/>
  <c r="I28" i="5" s="1"/>
  <c r="F28" i="5"/>
  <c r="E28" i="5"/>
  <c r="D28" i="5"/>
  <c r="B28" i="5"/>
  <c r="M27" i="5"/>
  <c r="L27" i="5"/>
  <c r="K27" i="5"/>
  <c r="I27" i="5"/>
  <c r="J40" i="5" s="1"/>
  <c r="C55" i="5" s="1"/>
  <c r="B5" i="5" s="1"/>
  <c r="H27" i="5"/>
  <c r="B34" i="5" s="1"/>
  <c r="G27" i="5"/>
  <c r="F27" i="5"/>
  <c r="E27" i="5"/>
  <c r="D27" i="5"/>
  <c r="B27" i="5"/>
  <c r="B17" i="5"/>
  <c r="B10" i="5"/>
  <c r="P120" i="4"/>
  <c r="N98" i="4"/>
  <c r="N94" i="4"/>
  <c r="N90" i="4"/>
  <c r="N68" i="4"/>
  <c r="N63" i="4"/>
  <c r="N59" i="4"/>
  <c r="N55" i="4"/>
  <c r="N21" i="4"/>
  <c r="N17" i="4"/>
  <c r="N13" i="4"/>
  <c r="P62" i="3"/>
  <c r="P41" i="2"/>
  <c r="AG94" i="14" l="1"/>
  <c r="AG92" i="14"/>
  <c r="AG90" i="14"/>
  <c r="AG88" i="14"/>
  <c r="AG86" i="14"/>
  <c r="AG84" i="14"/>
  <c r="AG82" i="14"/>
  <c r="AG80" i="14"/>
  <c r="AG78" i="14"/>
  <c r="AG76" i="14"/>
  <c r="AG74" i="14"/>
  <c r="AG72" i="14"/>
  <c r="AG70" i="14"/>
  <c r="AG68" i="14"/>
  <c r="AG66" i="14"/>
  <c r="AG64" i="14"/>
  <c r="AG62" i="14"/>
  <c r="AG60" i="14"/>
  <c r="AG58" i="14"/>
  <c r="AG56" i="14"/>
  <c r="AG54" i="14"/>
  <c r="AG52" i="14"/>
  <c r="AG50" i="14"/>
  <c r="AG48" i="14"/>
  <c r="AG46" i="14"/>
  <c r="AG44" i="14"/>
  <c r="AG42" i="14"/>
  <c r="AG40" i="14"/>
  <c r="AG38" i="14"/>
  <c r="AG36" i="14"/>
  <c r="AG34" i="14"/>
  <c r="AG32" i="14"/>
  <c r="AG30" i="14"/>
  <c r="AG28" i="14"/>
  <c r="AG26" i="14"/>
  <c r="AG24" i="14"/>
  <c r="AF23" i="14"/>
  <c r="AG20" i="14"/>
  <c r="AF19" i="14"/>
  <c r="AG93" i="14"/>
  <c r="AG91" i="14"/>
  <c r="AG89" i="14"/>
  <c r="AG87" i="14"/>
  <c r="AG85" i="14"/>
  <c r="AG83" i="14"/>
  <c r="AG81" i="14"/>
  <c r="AG79" i="14"/>
  <c r="AG77" i="14"/>
  <c r="AG75" i="14"/>
  <c r="AG73" i="14"/>
  <c r="AG71" i="14"/>
  <c r="AG69" i="14"/>
  <c r="AG67" i="14"/>
  <c r="AG65" i="14"/>
  <c r="AG63" i="14"/>
  <c r="AG61" i="14"/>
  <c r="AG59" i="14"/>
  <c r="AG57" i="14"/>
  <c r="AG55" i="14"/>
  <c r="AG53" i="14"/>
  <c r="AG51" i="14"/>
  <c r="AG49" i="14"/>
  <c r="AG47" i="14"/>
  <c r="AG45" i="14"/>
  <c r="AG43" i="14"/>
  <c r="AG41" i="14"/>
  <c r="AG39" i="14"/>
  <c r="AG37" i="14"/>
  <c r="AG35" i="14"/>
  <c r="AG33" i="14"/>
  <c r="AG31" i="14"/>
  <c r="AG29" i="14"/>
  <c r="AG27" i="14"/>
  <c r="AG25" i="14"/>
  <c r="AI23" i="14"/>
  <c r="AG22" i="14"/>
  <c r="AF21" i="14"/>
  <c r="AI20" i="14"/>
  <c r="AH19" i="14"/>
  <c r="AG18" i="14"/>
  <c r="AA98" i="14"/>
  <c r="AI94" i="14"/>
  <c r="AF93" i="14"/>
  <c r="AI92" i="14"/>
  <c r="S2" i="14" a="1"/>
  <c r="S2" i="14" s="1"/>
  <c r="L2" i="14"/>
  <c r="M2" i="14" s="1"/>
  <c r="L95" i="14"/>
  <c r="L93" i="14"/>
  <c r="L13" i="14"/>
  <c r="AI93" i="14"/>
  <c r="AH20" i="14"/>
  <c r="AH23" i="14"/>
  <c r="L25" i="14"/>
  <c r="AI30" i="14"/>
  <c r="AF31" i="14"/>
  <c r="L33" i="14"/>
  <c r="AI38" i="14"/>
  <c r="AF39" i="14"/>
  <c r="L41" i="14"/>
  <c r="AI46" i="14"/>
  <c r="AF47" i="14"/>
  <c r="L49" i="14"/>
  <c r="AI54" i="14"/>
  <c r="AF55" i="14"/>
  <c r="L57" i="14"/>
  <c r="AI62" i="14"/>
  <c r="AF63" i="14"/>
  <c r="L65" i="14"/>
  <c r="AI70" i="14"/>
  <c r="AF71" i="14"/>
  <c r="L73" i="14"/>
  <c r="AI78" i="14"/>
  <c r="AF79" i="14"/>
  <c r="L81" i="14"/>
  <c r="AI86" i="14"/>
  <c r="AF87" i="14"/>
  <c r="L89" i="14"/>
  <c r="AF18" i="14"/>
  <c r="AE21" i="14"/>
  <c r="L22" i="14"/>
  <c r="AI24" i="14"/>
  <c r="AF25" i="14"/>
  <c r="L27" i="14"/>
  <c r="AI32" i="14"/>
  <c r="AF33" i="14"/>
  <c r="L35" i="14"/>
  <c r="M35" i="14" s="1"/>
  <c r="AI40" i="14"/>
  <c r="AF41" i="14"/>
  <c r="L43" i="14"/>
  <c r="AI48" i="14"/>
  <c r="AF49" i="14"/>
  <c r="L51" i="14"/>
  <c r="AI56" i="14"/>
  <c r="AF57" i="14"/>
  <c r="L59" i="14"/>
  <c r="AI64" i="14"/>
  <c r="AF65" i="14"/>
  <c r="L67" i="14"/>
  <c r="M67" i="14" s="1"/>
  <c r="AI72" i="14"/>
  <c r="AF73" i="14"/>
  <c r="L75" i="14"/>
  <c r="AI80" i="14"/>
  <c r="AF81" i="14"/>
  <c r="L83" i="14"/>
  <c r="AI88" i="14"/>
  <c r="AF89" i="14"/>
  <c r="L91" i="14"/>
  <c r="AG19" i="14"/>
  <c r="AI21" i="14"/>
  <c r="AI26" i="14"/>
  <c r="AF27" i="14"/>
  <c r="AI34" i="14"/>
  <c r="AF35" i="14"/>
  <c r="AI42" i="14"/>
  <c r="AF43" i="14"/>
  <c r="AI50" i="14"/>
  <c r="AF51" i="14"/>
  <c r="AI58" i="14"/>
  <c r="AF59" i="14"/>
  <c r="AI66" i="14"/>
  <c r="AF67" i="14"/>
  <c r="AI74" i="14"/>
  <c r="AF75" i="14"/>
  <c r="AI82" i="14"/>
  <c r="AF83" i="14"/>
  <c r="L85" i="14"/>
  <c r="AI90" i="14"/>
  <c r="AF91" i="14"/>
  <c r="L9" i="14"/>
  <c r="L18" i="14"/>
  <c r="M18" i="14" s="1"/>
  <c r="AD20" i="14"/>
  <c r="AF22" i="14"/>
  <c r="L24" i="14"/>
  <c r="AI28" i="14"/>
  <c r="AF29" i="14"/>
  <c r="L31" i="14"/>
  <c r="AI36" i="14"/>
  <c r="AF37" i="14"/>
  <c r="L39" i="14"/>
  <c r="AI44" i="14"/>
  <c r="AF45" i="14"/>
  <c r="L47" i="14"/>
  <c r="M47" i="14" s="1"/>
  <c r="AI52" i="14"/>
  <c r="AF53" i="14"/>
  <c r="L55" i="14"/>
  <c r="AI60" i="14"/>
  <c r="AF61" i="14"/>
  <c r="L63" i="14"/>
  <c r="AI68" i="14"/>
  <c r="AF69" i="14"/>
  <c r="L71" i="14"/>
  <c r="AI76" i="14"/>
  <c r="AF77" i="14"/>
  <c r="L79" i="14"/>
  <c r="M79" i="14" s="1"/>
  <c r="AI84" i="14"/>
  <c r="AF85" i="14"/>
  <c r="L87" i="14"/>
  <c r="M5" i="14"/>
  <c r="L6" i="14"/>
  <c r="M9" i="14"/>
  <c r="L10" i="14"/>
  <c r="M10" i="14" s="1"/>
  <c r="M13" i="14"/>
  <c r="L14" i="14"/>
  <c r="O1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O17" i="14"/>
  <c r="O19" i="14"/>
  <c r="AD19" i="14"/>
  <c r="AE20" i="14"/>
  <c r="L21" i="14"/>
  <c r="M21" i="14" s="1"/>
  <c r="M22" i="14"/>
  <c r="AD23" i="14"/>
  <c r="M24" i="14"/>
  <c r="AE24" i="14"/>
  <c r="M25" i="14"/>
  <c r="AE26" i="14"/>
  <c r="M27" i="14"/>
  <c r="AE28" i="14"/>
  <c r="M29" i="14"/>
  <c r="AE30" i="14"/>
  <c r="M31" i="14"/>
  <c r="AE32" i="14"/>
  <c r="M33" i="14"/>
  <c r="AE34" i="14"/>
  <c r="AE36" i="14"/>
  <c r="M37" i="14"/>
  <c r="AE38" i="14"/>
  <c r="M39" i="14"/>
  <c r="AE40" i="14"/>
  <c r="M41" i="14"/>
  <c r="AE42" i="14"/>
  <c r="M43" i="14"/>
  <c r="AE44" i="14"/>
  <c r="M45" i="14"/>
  <c r="AE46" i="14"/>
  <c r="AE48" i="14"/>
  <c r="M49" i="14"/>
  <c r="AE50" i="14"/>
  <c r="M51" i="14"/>
  <c r="AE52" i="14"/>
  <c r="M53" i="14"/>
  <c r="AE54" i="14"/>
  <c r="M55" i="14"/>
  <c r="AE56" i="14"/>
  <c r="M57" i="14"/>
  <c r="AE58" i="14"/>
  <c r="M59" i="14"/>
  <c r="AE60" i="14"/>
  <c r="M61" i="14"/>
  <c r="AE62" i="14"/>
  <c r="M63" i="14"/>
  <c r="AE64" i="14"/>
  <c r="M65" i="14"/>
  <c r="AE66" i="14"/>
  <c r="AE68" i="14"/>
  <c r="M69" i="14"/>
  <c r="AE70" i="14"/>
  <c r="M71" i="14"/>
  <c r="AE72" i="14"/>
  <c r="M73" i="14"/>
  <c r="AE74" i="14"/>
  <c r="M75" i="14"/>
  <c r="AE76" i="14"/>
  <c r="M77" i="14"/>
  <c r="AE78" i="14"/>
  <c r="AE80" i="14"/>
  <c r="M81" i="14"/>
  <c r="AE82" i="14"/>
  <c r="M83" i="14"/>
  <c r="AE84" i="14"/>
  <c r="M85" i="14"/>
  <c r="AE86" i="14"/>
  <c r="M87" i="14"/>
  <c r="AE88" i="14"/>
  <c r="M89" i="14"/>
  <c r="AE90" i="14"/>
  <c r="M91" i="14"/>
  <c r="AE92" i="14"/>
  <c r="M93" i="14"/>
  <c r="AE94" i="14"/>
  <c r="M95" i="14"/>
  <c r="O97" i="14"/>
  <c r="L3" i="14"/>
  <c r="O5" i="14"/>
  <c r="M6" i="14"/>
  <c r="L7" i="14"/>
  <c r="M7" i="14" s="1"/>
  <c r="O9" i="14"/>
  <c r="L11" i="14"/>
  <c r="O13" i="14"/>
  <c r="M14" i="14"/>
  <c r="L15" i="14"/>
  <c r="M15" i="14" s="1"/>
  <c r="AG23" i="14"/>
  <c r="O18" i="14"/>
  <c r="AD18" i="14"/>
  <c r="AH18" i="14"/>
  <c r="AE19" i="14"/>
  <c r="AI19" i="14"/>
  <c r="L20" i="14"/>
  <c r="M20" i="14" s="1"/>
  <c r="AF20" i="14"/>
  <c r="AG21" i="14"/>
  <c r="O22" i="14"/>
  <c r="AD22" i="14"/>
  <c r="AI22" i="14"/>
  <c r="L23" i="14"/>
  <c r="AE23" i="14"/>
  <c r="AF24" i="14"/>
  <c r="O25" i="14"/>
  <c r="AI25" i="14"/>
  <c r="L26" i="14"/>
  <c r="AF26" i="14"/>
  <c r="O27" i="14"/>
  <c r="AI27" i="14"/>
  <c r="L28" i="14"/>
  <c r="AF28" i="14"/>
  <c r="O29" i="14"/>
  <c r="AI29" i="14"/>
  <c r="L30" i="14"/>
  <c r="M30" i="14" s="1"/>
  <c r="AF30" i="14"/>
  <c r="O31" i="14"/>
  <c r="AI31" i="14"/>
  <c r="L32" i="14"/>
  <c r="AF32" i="14"/>
  <c r="O33" i="14"/>
  <c r="AI33" i="14"/>
  <c r="L34" i="14"/>
  <c r="M34" i="14" s="1"/>
  <c r="AF34" i="14"/>
  <c r="O35" i="14"/>
  <c r="AI35" i="14"/>
  <c r="L36" i="14"/>
  <c r="AF36" i="14"/>
  <c r="O37" i="14"/>
  <c r="AI37" i="14"/>
  <c r="L38" i="14"/>
  <c r="M38" i="14" s="1"/>
  <c r="AF38" i="14"/>
  <c r="O39" i="14"/>
  <c r="AI39" i="14"/>
  <c r="L40" i="14"/>
  <c r="M40" i="14" s="1"/>
  <c r="AF40" i="14"/>
  <c r="O41" i="14"/>
  <c r="AI41" i="14"/>
  <c r="L42" i="14"/>
  <c r="M42" i="14" s="1"/>
  <c r="AF42" i="14"/>
  <c r="O43" i="14"/>
  <c r="AI43" i="14"/>
  <c r="L44" i="14"/>
  <c r="M44" i="14" s="1"/>
  <c r="AF44" i="14"/>
  <c r="O45" i="14"/>
  <c r="AI45" i="14"/>
  <c r="L46" i="14"/>
  <c r="M46" i="14" s="1"/>
  <c r="AF46" i="14"/>
  <c r="O47" i="14"/>
  <c r="AI47" i="14"/>
  <c r="L48" i="14"/>
  <c r="M48" i="14" s="1"/>
  <c r="AF48" i="14"/>
  <c r="O49" i="14"/>
  <c r="AI49" i="14"/>
  <c r="L50" i="14"/>
  <c r="M50" i="14" s="1"/>
  <c r="AF50" i="14"/>
  <c r="O51" i="14"/>
  <c r="AI51" i="14"/>
  <c r="L52" i="14"/>
  <c r="M52" i="14" s="1"/>
  <c r="AF52" i="14"/>
  <c r="O53" i="14"/>
  <c r="AI53" i="14"/>
  <c r="L54" i="14"/>
  <c r="M54" i="14" s="1"/>
  <c r="AF54" i="14"/>
  <c r="O55" i="14"/>
  <c r="AI55" i="14"/>
  <c r="L56" i="14"/>
  <c r="M56" i="14" s="1"/>
  <c r="AF56" i="14"/>
  <c r="O57" i="14"/>
  <c r="AI57" i="14"/>
  <c r="L58" i="14"/>
  <c r="M58" i="14" s="1"/>
  <c r="AF58" i="14"/>
  <c r="O59" i="14"/>
  <c r="AI59" i="14"/>
  <c r="L60" i="14"/>
  <c r="M60" i="14" s="1"/>
  <c r="AF60" i="14"/>
  <c r="O61" i="14"/>
  <c r="AI61" i="14"/>
  <c r="L62" i="14"/>
  <c r="M62" i="14" s="1"/>
  <c r="AF62" i="14"/>
  <c r="O63" i="14"/>
  <c r="AI63" i="14"/>
  <c r="L64" i="14"/>
  <c r="M64" i="14" s="1"/>
  <c r="AF64" i="14"/>
  <c r="O65" i="14"/>
  <c r="AI65" i="14"/>
  <c r="L66" i="14"/>
  <c r="M66" i="14" s="1"/>
  <c r="AF66" i="14"/>
  <c r="O67" i="14"/>
  <c r="AI67" i="14"/>
  <c r="L68" i="14"/>
  <c r="M68" i="14" s="1"/>
  <c r="AF68" i="14"/>
  <c r="O69" i="14"/>
  <c r="AI69" i="14"/>
  <c r="L70" i="14"/>
  <c r="M70" i="14" s="1"/>
  <c r="AF70" i="14"/>
  <c r="O71" i="14"/>
  <c r="AI71" i="14"/>
  <c r="L72" i="14"/>
  <c r="M72" i="14" s="1"/>
  <c r="AF72" i="14"/>
  <c r="O73" i="14"/>
  <c r="AI73" i="14"/>
  <c r="L74" i="14"/>
  <c r="M74" i="14" s="1"/>
  <c r="AF74" i="14"/>
  <c r="O75" i="14"/>
  <c r="AI75" i="14"/>
  <c r="L76" i="14"/>
  <c r="M76" i="14" s="1"/>
  <c r="AF76" i="14"/>
  <c r="O77" i="14"/>
  <c r="AI77" i="14"/>
  <c r="L78" i="14"/>
  <c r="M78" i="14" s="1"/>
  <c r="AF78" i="14"/>
  <c r="O79" i="14"/>
  <c r="AI79" i="14"/>
  <c r="L80" i="14"/>
  <c r="M80" i="14" s="1"/>
  <c r="AF80" i="14"/>
  <c r="O81" i="14"/>
  <c r="AI81" i="14"/>
  <c r="L82" i="14"/>
  <c r="M82" i="14" s="1"/>
  <c r="AF82" i="14"/>
  <c r="O83" i="14"/>
  <c r="AI83" i="14"/>
  <c r="L84" i="14"/>
  <c r="M84" i="14" s="1"/>
  <c r="AF84" i="14"/>
  <c r="O85" i="14"/>
  <c r="AI85" i="14"/>
  <c r="L86" i="14"/>
  <c r="M86" i="14" s="1"/>
  <c r="AF86" i="14"/>
  <c r="O87" i="14"/>
  <c r="AI87" i="14"/>
  <c r="L88" i="14"/>
  <c r="M88" i="14" s="1"/>
  <c r="AF88" i="14"/>
  <c r="O89" i="14"/>
  <c r="AI89" i="14"/>
  <c r="L90" i="14"/>
  <c r="M90" i="14" s="1"/>
  <c r="AF90" i="14"/>
  <c r="O91" i="14"/>
  <c r="AI91" i="14"/>
  <c r="L92" i="14"/>
  <c r="M92" i="14" s="1"/>
  <c r="AF92" i="14"/>
  <c r="O93" i="14"/>
  <c r="L94" i="14"/>
  <c r="AF94" i="14"/>
  <c r="O95" i="14"/>
  <c r="M96" i="14"/>
  <c r="M3" i="14"/>
  <c r="L4" i="14"/>
  <c r="M4" i="14" s="1"/>
  <c r="O6" i="14"/>
  <c r="L8" i="14"/>
  <c r="M8" i="14" s="1"/>
  <c r="O10" i="14"/>
  <c r="M11" i="14"/>
  <c r="L12" i="14"/>
  <c r="M12" i="14" s="1"/>
  <c r="O14" i="14"/>
  <c r="L16" i="14"/>
  <c r="M16" i="14" s="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L17" i="14"/>
  <c r="M17" i="14" s="1"/>
  <c r="AE18" i="14"/>
  <c r="AI18" i="14"/>
  <c r="L19" i="14"/>
  <c r="M19" i="14" s="1"/>
  <c r="O21" i="14"/>
  <c r="AD21" i="14"/>
  <c r="AH21" i="14"/>
  <c r="AE22" i="14"/>
  <c r="M23" i="14"/>
  <c r="AE25" i="14"/>
  <c r="M26" i="14"/>
  <c r="AE27" i="14"/>
  <c r="M28" i="14"/>
  <c r="AE29" i="14"/>
  <c r="AE31" i="14"/>
  <c r="M32" i="14"/>
  <c r="AE33" i="14"/>
  <c r="AE35" i="14"/>
  <c r="M36" i="14"/>
  <c r="AE37" i="14"/>
  <c r="AE39" i="14"/>
  <c r="AE41" i="14"/>
  <c r="AE43" i="14"/>
  <c r="AE45" i="14"/>
  <c r="AE47" i="14"/>
  <c r="AE49" i="14"/>
  <c r="AE51" i="14"/>
  <c r="AE53" i="14"/>
  <c r="AE55" i="14"/>
  <c r="AE57" i="14"/>
  <c r="AE59" i="14"/>
  <c r="AE61" i="14"/>
  <c r="AE63" i="14"/>
  <c r="AE65" i="14"/>
  <c r="AE67" i="14"/>
  <c r="AE69" i="14"/>
  <c r="AE71" i="14"/>
  <c r="AE73" i="14"/>
  <c r="AE75" i="14"/>
  <c r="AE77" i="14"/>
  <c r="AE79" i="14"/>
  <c r="AE81" i="14"/>
  <c r="AE83" i="14"/>
  <c r="AE85" i="14"/>
  <c r="AE87" i="14"/>
  <c r="AE89" i="14"/>
  <c r="AE91" i="14"/>
  <c r="AE93" i="14"/>
  <c r="M94" i="14"/>
  <c r="O96" i="14"/>
  <c r="L97" i="14"/>
  <c r="M97" i="14" s="1"/>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F16" i="10"/>
  <c r="B27" i="10" s="1"/>
  <c r="F17" i="10"/>
  <c r="K17" i="10" s="1"/>
  <c r="F13" i="10"/>
  <c r="B24" i="10" s="1"/>
  <c r="F14" i="10"/>
  <c r="B25" i="10" s="1"/>
  <c r="F15" i="10"/>
  <c r="B26" i="10" s="1"/>
  <c r="K15" i="10"/>
  <c r="H14" i="10"/>
  <c r="I19" i="10"/>
  <c r="K14" i="10" s="1"/>
  <c r="H15" i="10"/>
  <c r="H16" i="10"/>
  <c r="H17" i="10"/>
  <c r="H13" i="10"/>
  <c r="I13" i="10"/>
  <c r="K13" i="10" s="1"/>
  <c r="P39" i="8"/>
  <c r="F11" i="6"/>
  <c r="F15" i="6"/>
  <c r="F12" i="6"/>
  <c r="F16" i="6"/>
  <c r="F9" i="6"/>
  <c r="F13" i="6"/>
  <c r="F17" i="6"/>
  <c r="F10" i="6"/>
  <c r="F14"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1" i="6"/>
  <c r="H729" i="6"/>
  <c r="H727" i="6"/>
  <c r="H725" i="6"/>
  <c r="H724" i="6"/>
  <c r="H723" i="6"/>
  <c r="H722" i="6"/>
  <c r="H721" i="6"/>
  <c r="H720" i="6"/>
  <c r="H719" i="6"/>
  <c r="H718" i="6"/>
  <c r="H717" i="6"/>
  <c r="H716" i="6"/>
  <c r="H715" i="6"/>
  <c r="H714" i="6"/>
  <c r="H713" i="6"/>
  <c r="H712" i="6"/>
  <c r="H711" i="6"/>
  <c r="H710" i="6"/>
  <c r="H709" i="6"/>
  <c r="H708" i="6"/>
  <c r="H707" i="6"/>
  <c r="H706" i="6"/>
  <c r="H705" i="6"/>
  <c r="H732" i="6"/>
  <c r="H730" i="6"/>
  <c r="H728" i="6"/>
  <c r="H726" i="6"/>
  <c r="H702" i="6"/>
  <c r="H701" i="6"/>
  <c r="H699" i="6"/>
  <c r="H697" i="6"/>
  <c r="H695" i="6"/>
  <c r="H693" i="6"/>
  <c r="H691" i="6"/>
  <c r="H689" i="6"/>
  <c r="H687" i="6"/>
  <c r="H704" i="6"/>
  <c r="H685" i="6"/>
  <c r="H684" i="6"/>
  <c r="H683" i="6"/>
  <c r="H682" i="6"/>
  <c r="H703" i="6"/>
  <c r="H700" i="6"/>
  <c r="H698" i="6"/>
  <c r="H696" i="6"/>
  <c r="H694" i="6"/>
  <c r="H692" i="6"/>
  <c r="H690" i="6"/>
  <c r="H688" i="6"/>
  <c r="H681" i="6"/>
  <c r="H679" i="6"/>
  <c r="H677" i="6"/>
  <c r="H675" i="6"/>
  <c r="H673" i="6"/>
  <c r="H671" i="6"/>
  <c r="H669" i="6"/>
  <c r="H667" i="6"/>
  <c r="H665" i="6"/>
  <c r="H663" i="6"/>
  <c r="H680" i="6"/>
  <c r="H678" i="6"/>
  <c r="H676" i="6"/>
  <c r="H674" i="6"/>
  <c r="H672" i="6"/>
  <c r="H670" i="6"/>
  <c r="H668" i="6"/>
  <c r="H666" i="6"/>
  <c r="H664"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86"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65" i="6"/>
  <c r="H163" i="6"/>
  <c r="H161" i="6"/>
  <c r="H159" i="6"/>
  <c r="H157" i="6"/>
  <c r="H155" i="6"/>
  <c r="H153" i="6"/>
  <c r="H151" i="6"/>
  <c r="H149" i="6"/>
  <c r="H147" i="6"/>
  <c r="H145" i="6"/>
  <c r="H143" i="6"/>
  <c r="H141" i="6"/>
  <c r="H139" i="6"/>
  <c r="H137" i="6"/>
  <c r="H135" i="6"/>
  <c r="H133" i="6"/>
  <c r="H131" i="6"/>
  <c r="H129" i="6"/>
  <c r="H127"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172" i="6"/>
  <c r="H171" i="6"/>
  <c r="H170" i="6"/>
  <c r="H169" i="6"/>
  <c r="H168" i="6"/>
  <c r="H167" i="6"/>
  <c r="H166"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F43" i="6"/>
  <c r="F45" i="6"/>
  <c r="F47" i="6"/>
  <c r="F49" i="6"/>
  <c r="F51" i="6"/>
  <c r="F53" i="6"/>
  <c r="F55" i="6"/>
  <c r="F57" i="6"/>
  <c r="F59" i="6"/>
  <c r="F61" i="6"/>
  <c r="F63" i="6"/>
  <c r="F65" i="6"/>
  <c r="F67" i="6"/>
  <c r="F69" i="6"/>
  <c r="F71" i="6"/>
  <c r="F73" i="6"/>
  <c r="F75" i="6"/>
  <c r="F77" i="6"/>
  <c r="F79" i="6"/>
  <c r="F81" i="6"/>
  <c r="F83" i="6"/>
  <c r="F85" i="6"/>
  <c r="F87" i="6"/>
  <c r="F89" i="6"/>
  <c r="F91" i="6"/>
  <c r="F93" i="6"/>
  <c r="F95" i="6"/>
  <c r="F97" i="6"/>
  <c r="F99" i="6"/>
  <c r="F101" i="6"/>
  <c r="F103" i="6"/>
  <c r="F105" i="6"/>
  <c r="F107" i="6"/>
  <c r="F109" i="6"/>
  <c r="F111" i="6"/>
  <c r="F113" i="6"/>
  <c r="F115" i="6"/>
  <c r="F117" i="6"/>
  <c r="F119" i="6"/>
  <c r="F121" i="6"/>
  <c r="F123" i="6"/>
  <c r="H162" i="6"/>
  <c r="J2" i="6"/>
  <c r="S4" i="6" s="1"/>
  <c r="E40" i="6"/>
  <c r="E41" i="6"/>
  <c r="E42" i="6"/>
  <c r="E44" i="6"/>
  <c r="E46" i="6"/>
  <c r="E48" i="6"/>
  <c r="E50" i="6"/>
  <c r="E52" i="6"/>
  <c r="E54" i="6"/>
  <c r="E56" i="6"/>
  <c r="E58" i="6"/>
  <c r="E60" i="6"/>
  <c r="E62" i="6"/>
  <c r="E64" i="6"/>
  <c r="E66" i="6"/>
  <c r="E68" i="6"/>
  <c r="E70" i="6"/>
  <c r="E72" i="6"/>
  <c r="E74" i="6"/>
  <c r="E76" i="6"/>
  <c r="E78" i="6"/>
  <c r="E80" i="6"/>
  <c r="E82" i="6"/>
  <c r="E84" i="6"/>
  <c r="E86" i="6"/>
  <c r="E88" i="6"/>
  <c r="E90" i="6"/>
  <c r="E92" i="6"/>
  <c r="E94" i="6"/>
  <c r="E96" i="6"/>
  <c r="E98" i="6"/>
  <c r="E100" i="6"/>
  <c r="E102" i="6"/>
  <c r="E104" i="6"/>
  <c r="E106" i="6"/>
  <c r="E108" i="6"/>
  <c r="E110" i="6"/>
  <c r="E112" i="6"/>
  <c r="E114" i="6"/>
  <c r="E116" i="6"/>
  <c r="E118" i="6"/>
  <c r="E120" i="6"/>
  <c r="E122" i="6"/>
  <c r="E124" i="6"/>
  <c r="H164" i="6"/>
  <c r="F804" i="6"/>
  <c r="F802" i="6"/>
  <c r="F800" i="6"/>
  <c r="E804" i="6"/>
  <c r="E802" i="6"/>
  <c r="E800" i="6"/>
  <c r="F798" i="6"/>
  <c r="F797" i="6"/>
  <c r="F803" i="6"/>
  <c r="F801" i="6"/>
  <c r="F799" i="6"/>
  <c r="E803" i="6"/>
  <c r="E801" i="6"/>
  <c r="E799" i="6"/>
  <c r="E798" i="6"/>
  <c r="E797" i="6"/>
  <c r="F795" i="6"/>
  <c r="E795" i="6"/>
  <c r="E796" i="6"/>
  <c r="E794" i="6"/>
  <c r="E793" i="6"/>
  <c r="E792" i="6"/>
  <c r="E791" i="6"/>
  <c r="F791" i="6"/>
  <c r="F790" i="6"/>
  <c r="F788" i="6"/>
  <c r="F786" i="6"/>
  <c r="F784" i="6"/>
  <c r="F782" i="6"/>
  <c r="F780" i="6"/>
  <c r="E790" i="6"/>
  <c r="E788" i="6"/>
  <c r="E786" i="6"/>
  <c r="E784" i="6"/>
  <c r="E782" i="6"/>
  <c r="E780" i="6"/>
  <c r="F794" i="6"/>
  <c r="F793" i="6"/>
  <c r="F792" i="6"/>
  <c r="F789" i="6"/>
  <c r="F787" i="6"/>
  <c r="F785" i="6"/>
  <c r="F783" i="6"/>
  <c r="F781" i="6"/>
  <c r="F779" i="6"/>
  <c r="F778" i="6"/>
  <c r="F777" i="6"/>
  <c r="F796" i="6"/>
  <c r="E789" i="6"/>
  <c r="E787" i="6"/>
  <c r="E785" i="6"/>
  <c r="E781" i="6"/>
  <c r="E775" i="6"/>
  <c r="E773" i="6"/>
  <c r="E771" i="6"/>
  <c r="E769" i="6"/>
  <c r="E767" i="6"/>
  <c r="E765" i="6"/>
  <c r="E783" i="6"/>
  <c r="F776" i="6"/>
  <c r="F774" i="6"/>
  <c r="F772" i="6"/>
  <c r="F770" i="6"/>
  <c r="F768" i="6"/>
  <c r="F766" i="6"/>
  <c r="E779" i="6"/>
  <c r="E778" i="6"/>
  <c r="E777" i="6"/>
  <c r="E776" i="6"/>
  <c r="E774" i="6"/>
  <c r="E772" i="6"/>
  <c r="E770" i="6"/>
  <c r="E768" i="6"/>
  <c r="E766" i="6"/>
  <c r="F775" i="6"/>
  <c r="F773" i="6"/>
  <c r="F763" i="6"/>
  <c r="F761" i="6"/>
  <c r="F759" i="6"/>
  <c r="F758" i="6"/>
  <c r="F757" i="6"/>
  <c r="F756" i="6"/>
  <c r="F755" i="6"/>
  <c r="F754" i="6"/>
  <c r="F753" i="6"/>
  <c r="F752" i="6"/>
  <c r="F751" i="6"/>
  <c r="F750" i="6"/>
  <c r="F749" i="6"/>
  <c r="E763" i="6"/>
  <c r="E761" i="6"/>
  <c r="E759" i="6"/>
  <c r="E758" i="6"/>
  <c r="F764" i="6"/>
  <c r="F762" i="6"/>
  <c r="F760" i="6"/>
  <c r="E762" i="6"/>
  <c r="E748" i="6"/>
  <c r="E747" i="6"/>
  <c r="E764" i="6"/>
  <c r="E760" i="6"/>
  <c r="E757" i="6"/>
  <c r="E756" i="6"/>
  <c r="E755" i="6"/>
  <c r="E754" i="6"/>
  <c r="E753" i="6"/>
  <c r="E752" i="6"/>
  <c r="E751" i="6"/>
  <c r="E750" i="6"/>
  <c r="E749" i="6"/>
  <c r="F747" i="6"/>
  <c r="E745" i="6"/>
  <c r="E743" i="6"/>
  <c r="E741" i="6"/>
  <c r="E739" i="6"/>
  <c r="F748" i="6"/>
  <c r="F746" i="6"/>
  <c r="F744" i="6"/>
  <c r="F742" i="6"/>
  <c r="F740" i="6"/>
  <c r="F738" i="6"/>
  <c r="E746" i="6"/>
  <c r="E744" i="6"/>
  <c r="E742" i="6"/>
  <c r="E740" i="6"/>
  <c r="E738" i="6"/>
  <c r="F771" i="6"/>
  <c r="F769" i="6"/>
  <c r="F767" i="6"/>
  <c r="F765" i="6"/>
  <c r="F745" i="6"/>
  <c r="F743" i="6"/>
  <c r="F741" i="6"/>
  <c r="F739" i="6"/>
  <c r="F737" i="6"/>
  <c r="F736" i="6"/>
  <c r="F735" i="6"/>
  <c r="F734" i="6"/>
  <c r="F733" i="6"/>
  <c r="F732" i="6"/>
  <c r="F731" i="6"/>
  <c r="F730" i="6"/>
  <c r="F729" i="6"/>
  <c r="F728" i="6"/>
  <c r="F727" i="6"/>
  <c r="F726" i="6"/>
  <c r="E732" i="6"/>
  <c r="E730" i="6"/>
  <c r="E728" i="6"/>
  <c r="E726" i="6"/>
  <c r="E725" i="6"/>
  <c r="E724" i="6"/>
  <c r="E736" i="6"/>
  <c r="E735" i="6"/>
  <c r="E734" i="6"/>
  <c r="E733" i="6"/>
  <c r="E731" i="6"/>
  <c r="E729" i="6"/>
  <c r="E727" i="6"/>
  <c r="F722" i="6"/>
  <c r="F720" i="6"/>
  <c r="F718" i="6"/>
  <c r="F716" i="6"/>
  <c r="F725" i="6"/>
  <c r="F724" i="6"/>
  <c r="E722" i="6"/>
  <c r="E720" i="6"/>
  <c r="E718" i="6"/>
  <c r="E716" i="6"/>
  <c r="E714" i="6"/>
  <c r="E712" i="6"/>
  <c r="E710" i="6"/>
  <c r="E708" i="6"/>
  <c r="E706" i="6"/>
  <c r="E737" i="6"/>
  <c r="F723" i="6"/>
  <c r="F721" i="6"/>
  <c r="F719" i="6"/>
  <c r="F717" i="6"/>
  <c r="F715" i="6"/>
  <c r="F713" i="6"/>
  <c r="F711" i="6"/>
  <c r="F709" i="6"/>
  <c r="F707" i="6"/>
  <c r="F705" i="6"/>
  <c r="F704" i="6"/>
  <c r="F703" i="6"/>
  <c r="F702" i="6"/>
  <c r="F701" i="6"/>
  <c r="F700" i="6"/>
  <c r="F699" i="6"/>
  <c r="F698" i="6"/>
  <c r="F697" i="6"/>
  <c r="F696" i="6"/>
  <c r="F695" i="6"/>
  <c r="F694" i="6"/>
  <c r="F693" i="6"/>
  <c r="F692" i="6"/>
  <c r="F691" i="6"/>
  <c r="F690" i="6"/>
  <c r="F689" i="6"/>
  <c r="F688" i="6"/>
  <c r="F687" i="6"/>
  <c r="F686" i="6"/>
  <c r="E721" i="6"/>
  <c r="E719" i="6"/>
  <c r="E713" i="6"/>
  <c r="F712" i="6"/>
  <c r="E705" i="6"/>
  <c r="E703" i="6"/>
  <c r="F685" i="6"/>
  <c r="F684" i="6"/>
  <c r="F683" i="6"/>
  <c r="F682" i="6"/>
  <c r="F681" i="6"/>
  <c r="F680" i="6"/>
  <c r="F679" i="6"/>
  <c r="F678" i="6"/>
  <c r="F677" i="6"/>
  <c r="F676" i="6"/>
  <c r="F675" i="6"/>
  <c r="F674" i="6"/>
  <c r="F673" i="6"/>
  <c r="F672" i="6"/>
  <c r="F671" i="6"/>
  <c r="F670" i="6"/>
  <c r="F669" i="6"/>
  <c r="F668" i="6"/>
  <c r="F667" i="6"/>
  <c r="F666" i="6"/>
  <c r="F665" i="6"/>
  <c r="F664" i="6"/>
  <c r="F663" i="6"/>
  <c r="E711" i="6"/>
  <c r="F710" i="6"/>
  <c r="E707" i="6"/>
  <c r="E702" i="6"/>
  <c r="E700" i="6"/>
  <c r="E698" i="6"/>
  <c r="E696" i="6"/>
  <c r="E694" i="6"/>
  <c r="E692" i="6"/>
  <c r="E690" i="6"/>
  <c r="E688" i="6"/>
  <c r="E686" i="6"/>
  <c r="E685" i="6"/>
  <c r="E684" i="6"/>
  <c r="E683" i="6"/>
  <c r="E709" i="6"/>
  <c r="F708" i="6"/>
  <c r="F706" i="6"/>
  <c r="E723" i="6"/>
  <c r="E717" i="6"/>
  <c r="E715" i="6"/>
  <c r="F714" i="6"/>
  <c r="E704" i="6"/>
  <c r="E701" i="6"/>
  <c r="E699" i="6"/>
  <c r="E697" i="6"/>
  <c r="E695" i="6"/>
  <c r="E693" i="6"/>
  <c r="E691" i="6"/>
  <c r="E689" i="6"/>
  <c r="E687" i="6"/>
  <c r="E680" i="6"/>
  <c r="E678" i="6"/>
  <c r="E676" i="6"/>
  <c r="E674" i="6"/>
  <c r="E672" i="6"/>
  <c r="E670" i="6"/>
  <c r="E668" i="6"/>
  <c r="E666" i="6"/>
  <c r="E664"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E682" i="6"/>
  <c r="E662" i="6"/>
  <c r="E661" i="6"/>
  <c r="E660" i="6"/>
  <c r="E659" i="6"/>
  <c r="E658" i="6"/>
  <c r="E657" i="6"/>
  <c r="E656" i="6"/>
  <c r="E681" i="6"/>
  <c r="E679" i="6"/>
  <c r="E677" i="6"/>
  <c r="E675" i="6"/>
  <c r="E673" i="6"/>
  <c r="E671" i="6"/>
  <c r="E669" i="6"/>
  <c r="E667" i="6"/>
  <c r="E665" i="6"/>
  <c r="E663"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E612" i="6"/>
  <c r="E611" i="6"/>
  <c r="E610" i="6"/>
  <c r="E609" i="6"/>
  <c r="E566" i="6"/>
  <c r="E564" i="6"/>
  <c r="E562" i="6"/>
  <c r="E560" i="6"/>
  <c r="E558" i="6"/>
  <c r="E556" i="6"/>
  <c r="E554" i="6"/>
  <c r="E552"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F567" i="6"/>
  <c r="F565" i="6"/>
  <c r="F563" i="6"/>
  <c r="F561" i="6"/>
  <c r="F559" i="6"/>
  <c r="F557" i="6"/>
  <c r="F555" i="6"/>
  <c r="F553" i="6"/>
  <c r="F551" i="6"/>
  <c r="E550" i="6"/>
  <c r="E549" i="6"/>
  <c r="E548" i="6"/>
  <c r="E547" i="6"/>
  <c r="E546" i="6"/>
  <c r="E545" i="6"/>
  <c r="E544" i="6"/>
  <c r="E543" i="6"/>
  <c r="E542" i="6"/>
  <c r="E608" i="6"/>
  <c r="E567" i="6"/>
  <c r="E565" i="6"/>
  <c r="E563" i="6"/>
  <c r="E561" i="6"/>
  <c r="E559" i="6"/>
  <c r="E557" i="6"/>
  <c r="E555" i="6"/>
  <c r="E553" i="6"/>
  <c r="E551" i="6"/>
  <c r="F566" i="6"/>
  <c r="F564" i="6"/>
  <c r="F562" i="6"/>
  <c r="F560" i="6"/>
  <c r="F558" i="6"/>
  <c r="F556" i="6"/>
  <c r="F554" i="6"/>
  <c r="F55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E461" i="6"/>
  <c r="E460" i="6"/>
  <c r="E459" i="6"/>
  <c r="E458" i="6"/>
  <c r="E457" i="6"/>
  <c r="E456" i="6"/>
  <c r="E455"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453" i="6"/>
  <c r="E454"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E180" i="6"/>
  <c r="E179" i="6"/>
  <c r="E178" i="6"/>
  <c r="E177" i="6"/>
  <c r="E176" i="6"/>
  <c r="E175" i="6"/>
  <c r="E174" i="6"/>
  <c r="E173" i="6"/>
  <c r="E172" i="6"/>
  <c r="E171" i="6"/>
  <c r="E170" i="6"/>
  <c r="E169" i="6"/>
  <c r="E168" i="6"/>
  <c r="E167" i="6"/>
  <c r="E319" i="6"/>
  <c r="E317" i="6"/>
  <c r="E315" i="6"/>
  <c r="E313" i="6"/>
  <c r="E311" i="6"/>
  <c r="E309" i="6"/>
  <c r="E307" i="6"/>
  <c r="E305" i="6"/>
  <c r="E303" i="6"/>
  <c r="E301" i="6"/>
  <c r="E299" i="6"/>
  <c r="E297" i="6"/>
  <c r="E295" i="6"/>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41" i="6"/>
  <c r="E239" i="6"/>
  <c r="E237" i="6"/>
  <c r="E235" i="6"/>
  <c r="E233" i="6"/>
  <c r="E229" i="6"/>
  <c r="E225" i="6"/>
  <c r="E221" i="6"/>
  <c r="E217" i="6"/>
  <c r="E213" i="6"/>
  <c r="E209" i="6"/>
  <c r="E205" i="6"/>
  <c r="E201" i="6"/>
  <c r="E197" i="6"/>
  <c r="E193" i="6"/>
  <c r="E189" i="6"/>
  <c r="E185" i="6"/>
  <c r="E181" i="6"/>
  <c r="E230" i="6"/>
  <c r="E226" i="6"/>
  <c r="E222" i="6"/>
  <c r="E218" i="6"/>
  <c r="E214" i="6"/>
  <c r="E210" i="6"/>
  <c r="E206" i="6"/>
  <c r="E202" i="6"/>
  <c r="E198" i="6"/>
  <c r="E194" i="6"/>
  <c r="E190" i="6"/>
  <c r="E186" i="6"/>
  <c r="E182" i="6"/>
  <c r="E166" i="6"/>
  <c r="E164" i="6"/>
  <c r="E162" i="6"/>
  <c r="E160" i="6"/>
  <c r="E158" i="6"/>
  <c r="E156" i="6"/>
  <c r="E154" i="6"/>
  <c r="E152" i="6"/>
  <c r="E150" i="6"/>
  <c r="E148" i="6"/>
  <c r="E146" i="6"/>
  <c r="E144" i="6"/>
  <c r="E142" i="6"/>
  <c r="E140" i="6"/>
  <c r="E138" i="6"/>
  <c r="E136" i="6"/>
  <c r="E134" i="6"/>
  <c r="E132" i="6"/>
  <c r="E130" i="6"/>
  <c r="E128" i="6"/>
  <c r="E126" i="6"/>
  <c r="E318" i="6"/>
  <c r="E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42" i="6"/>
  <c r="E240" i="6"/>
  <c r="E238" i="6"/>
  <c r="E236" i="6"/>
  <c r="E234" i="6"/>
  <c r="E231" i="6"/>
  <c r="E227" i="6"/>
  <c r="E223" i="6"/>
  <c r="E219" i="6"/>
  <c r="E215" i="6"/>
  <c r="E211" i="6"/>
  <c r="E207" i="6"/>
  <c r="E203" i="6"/>
  <c r="E199" i="6"/>
  <c r="E195" i="6"/>
  <c r="E191" i="6"/>
  <c r="E187" i="6"/>
  <c r="E183" i="6"/>
  <c r="E232" i="6"/>
  <c r="E228" i="6"/>
  <c r="E224" i="6"/>
  <c r="E220" i="6"/>
  <c r="E216" i="6"/>
  <c r="E212" i="6"/>
  <c r="E208" i="6"/>
  <c r="E204" i="6"/>
  <c r="E200" i="6"/>
  <c r="E196" i="6"/>
  <c r="E192" i="6"/>
  <c r="E188" i="6"/>
  <c r="E184" i="6"/>
  <c r="J3" i="6"/>
  <c r="F18" i="6"/>
  <c r="F19" i="6"/>
  <c r="F20" i="6"/>
  <c r="F21" i="6"/>
  <c r="F22" i="6"/>
  <c r="F23" i="6"/>
  <c r="F24" i="6"/>
  <c r="F25" i="6"/>
  <c r="F26" i="6"/>
  <c r="F27" i="6"/>
  <c r="F28" i="6"/>
  <c r="F29" i="6"/>
  <c r="F30" i="6"/>
  <c r="F31" i="6"/>
  <c r="F32" i="6"/>
  <c r="F33" i="6"/>
  <c r="F34" i="6"/>
  <c r="F35" i="6"/>
  <c r="F36" i="6"/>
  <c r="F37" i="6"/>
  <c r="F38" i="6"/>
  <c r="F39" i="6"/>
  <c r="F40" i="6"/>
  <c r="F41" i="6"/>
  <c r="F42" i="6"/>
  <c r="F44" i="6"/>
  <c r="F46" i="6"/>
  <c r="F48" i="6"/>
  <c r="F50" i="6"/>
  <c r="F52" i="6"/>
  <c r="F54" i="6"/>
  <c r="F56" i="6"/>
  <c r="F58" i="6"/>
  <c r="F60" i="6"/>
  <c r="F62" i="6"/>
  <c r="F64" i="6"/>
  <c r="F66" i="6"/>
  <c r="F68" i="6"/>
  <c r="F70" i="6"/>
  <c r="F72" i="6"/>
  <c r="F74" i="6"/>
  <c r="F76" i="6"/>
  <c r="F78" i="6"/>
  <c r="F80" i="6"/>
  <c r="F82" i="6"/>
  <c r="F84" i="6"/>
  <c r="F86" i="6"/>
  <c r="F88" i="6"/>
  <c r="F90" i="6"/>
  <c r="F92" i="6"/>
  <c r="F94" i="6"/>
  <c r="F96" i="6"/>
  <c r="F98" i="6"/>
  <c r="F100" i="6"/>
  <c r="F102" i="6"/>
  <c r="F104" i="6"/>
  <c r="F106" i="6"/>
  <c r="F108" i="6"/>
  <c r="F110" i="6"/>
  <c r="F112" i="6"/>
  <c r="F114" i="6"/>
  <c r="F116" i="6"/>
  <c r="F118" i="6"/>
  <c r="F120" i="6"/>
  <c r="F122" i="6"/>
  <c r="F124" i="6"/>
  <c r="H126" i="6"/>
  <c r="H128" i="6"/>
  <c r="H130" i="6"/>
  <c r="H132" i="6"/>
  <c r="H134" i="6"/>
  <c r="H136" i="6"/>
  <c r="H138" i="6"/>
  <c r="H140" i="6"/>
  <c r="H142" i="6"/>
  <c r="H144" i="6"/>
  <c r="H146" i="6"/>
  <c r="H148" i="6"/>
  <c r="H150" i="6"/>
  <c r="H152" i="6"/>
  <c r="H154" i="6"/>
  <c r="H156" i="6"/>
  <c r="H158" i="6"/>
  <c r="E165" i="6"/>
  <c r="J41" i="5"/>
  <c r="J28" i="5"/>
  <c r="J29" i="5"/>
  <c r="J42" i="5"/>
  <c r="J27" i="5"/>
  <c r="J76" i="5"/>
  <c r="B9" i="5" s="1"/>
  <c r="J30" i="5"/>
  <c r="J44" i="5"/>
  <c r="B11" i="5"/>
  <c r="Y20" i="14" l="1"/>
  <c r="Y15" i="14"/>
  <c r="Y11" i="14"/>
  <c r="Y7" i="14"/>
  <c r="Y3" i="14"/>
  <c r="Y22" i="14"/>
  <c r="Y18" i="14"/>
  <c r="Y13" i="14"/>
  <c r="Y9" i="14"/>
  <c r="Y5" i="14"/>
  <c r="W6" i="14"/>
  <c r="X5" i="14"/>
  <c r="Y4" i="14"/>
  <c r="X22" i="14"/>
  <c r="Y19" i="14"/>
  <c r="Y16" i="14"/>
  <c r="W14" i="14"/>
  <c r="X13" i="14"/>
  <c r="Y12" i="14"/>
  <c r="X18" i="14"/>
  <c r="Y17" i="14"/>
  <c r="X9" i="14"/>
  <c r="Y8" i="14"/>
  <c r="W9" i="14"/>
  <c r="W17" i="14"/>
  <c r="W4" i="14"/>
  <c r="W7" i="14"/>
  <c r="X6" i="14"/>
  <c r="X3" i="14"/>
  <c r="Y10" i="14"/>
  <c r="W22" i="14"/>
  <c r="W5" i="14"/>
  <c r="W16" i="14"/>
  <c r="W20" i="14"/>
  <c r="W3" i="14"/>
  <c r="X21" i="14"/>
  <c r="X7" i="14"/>
  <c r="Y14" i="14"/>
  <c r="X4" i="14"/>
  <c r="X8" i="14"/>
  <c r="X12" i="14"/>
  <c r="X16" i="14"/>
  <c r="W21" i="14"/>
  <c r="Y23" i="14"/>
  <c r="X11" i="14"/>
  <c r="Y21" i="14"/>
  <c r="W18" i="14"/>
  <c r="W12" i="14"/>
  <c r="W15" i="14"/>
  <c r="W10" i="14"/>
  <c r="X14" i="14"/>
  <c r="W13" i="14"/>
  <c r="W19" i="14"/>
  <c r="W8" i="14"/>
  <c r="W11" i="14"/>
  <c r="X10" i="14"/>
  <c r="Y6" i="14"/>
  <c r="X15" i="14"/>
  <c r="X20" i="14"/>
  <c r="X17" i="14"/>
  <c r="X19" i="14"/>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D26" i="10"/>
  <c r="C26" i="10" s="1"/>
  <c r="J15" i="10"/>
  <c r="J13" i="10"/>
  <c r="D24" i="10"/>
  <c r="C24" i="10" s="1"/>
  <c r="K16" i="10"/>
  <c r="J17" i="10"/>
  <c r="J14" i="10"/>
  <c r="D25" i="10"/>
  <c r="C25" i="10" s="1"/>
  <c r="AJ5" i="6"/>
  <c r="AF5" i="6"/>
  <c r="AB5" i="6"/>
  <c r="X5" i="6"/>
  <c r="T5" i="6"/>
  <c r="P5" i="6"/>
  <c r="L5" i="6"/>
  <c r="J5" i="6"/>
  <c r="AK5" i="6"/>
  <c r="AC5" i="6"/>
  <c r="U5" i="6"/>
  <c r="Q5" i="6"/>
  <c r="G44" i="6"/>
  <c r="G42" i="6"/>
  <c r="G41" i="6"/>
  <c r="AG5" i="6"/>
  <c r="Y5" i="6"/>
  <c r="M5" i="6"/>
  <c r="G39" i="6"/>
  <c r="Z5" i="6"/>
  <c r="G40" i="6"/>
  <c r="O5" i="6"/>
  <c r="AE5" i="6"/>
  <c r="G9" i="6"/>
  <c r="G21" i="6"/>
  <c r="G29" i="6"/>
  <c r="G37" i="6"/>
  <c r="G48" i="6"/>
  <c r="G52" i="6"/>
  <c r="G56" i="6"/>
  <c r="G60" i="6"/>
  <c r="G64" i="6"/>
  <c r="G68" i="6"/>
  <c r="G72" i="6"/>
  <c r="G76" i="6"/>
  <c r="G80" i="6"/>
  <c r="G84" i="6"/>
  <c r="G88" i="6"/>
  <c r="G92" i="6"/>
  <c r="G96" i="6"/>
  <c r="G100" i="6"/>
  <c r="G104" i="6"/>
  <c r="G108" i="6"/>
  <c r="G112" i="6"/>
  <c r="G116" i="6"/>
  <c r="G120" i="6"/>
  <c r="G124" i="6"/>
  <c r="G804" i="6"/>
  <c r="G793" i="6"/>
  <c r="G797" i="6"/>
  <c r="G783" i="6"/>
  <c r="G788" i="6"/>
  <c r="G774" i="6"/>
  <c r="G766" i="6"/>
  <c r="G771" i="6"/>
  <c r="G764" i="6"/>
  <c r="G756" i="6"/>
  <c r="G752" i="6"/>
  <c r="G763" i="6"/>
  <c r="G747" i="6"/>
  <c r="G740" i="6"/>
  <c r="G739" i="6"/>
  <c r="G734" i="6"/>
  <c r="G727" i="6"/>
  <c r="G724" i="6"/>
  <c r="G721" i="6"/>
  <c r="G713" i="6"/>
  <c r="G705" i="6"/>
  <c r="G732" i="6"/>
  <c r="G700" i="6"/>
  <c r="G692" i="6"/>
  <c r="G708" i="6"/>
  <c r="G695" i="6"/>
  <c r="G687" i="6"/>
  <c r="G682" i="6"/>
  <c r="G681" i="6"/>
  <c r="G673" i="6"/>
  <c r="G665" i="6"/>
  <c r="G680" i="6"/>
  <c r="G672" i="6"/>
  <c r="G664" i="6"/>
  <c r="G659" i="6"/>
  <c r="G610" i="6"/>
  <c r="G655" i="6"/>
  <c r="G651" i="6"/>
  <c r="G647" i="6"/>
  <c r="G643" i="6"/>
  <c r="G639" i="6"/>
  <c r="G635" i="6"/>
  <c r="G631" i="6"/>
  <c r="G627" i="6"/>
  <c r="G623" i="6"/>
  <c r="G619" i="6"/>
  <c r="G615" i="6"/>
  <c r="G605" i="6"/>
  <c r="G601" i="6"/>
  <c r="G597" i="6"/>
  <c r="G593" i="6"/>
  <c r="G589" i="6"/>
  <c r="G585" i="6"/>
  <c r="G581" i="6"/>
  <c r="G577" i="6"/>
  <c r="G573" i="6"/>
  <c r="G569" i="6"/>
  <c r="G563" i="6"/>
  <c r="G555" i="6"/>
  <c r="G564" i="6"/>
  <c r="G556" i="6"/>
  <c r="G550" i="6"/>
  <c r="G546" i="6"/>
  <c r="G542" i="6"/>
  <c r="G538" i="6"/>
  <c r="G534" i="6"/>
  <c r="G530" i="6"/>
  <c r="G526" i="6"/>
  <c r="G522" i="6"/>
  <c r="G518" i="6"/>
  <c r="G514" i="6"/>
  <c r="G510" i="6"/>
  <c r="G506" i="6"/>
  <c r="G502" i="6"/>
  <c r="G498" i="6"/>
  <c r="G494" i="6"/>
  <c r="G490" i="6"/>
  <c r="G486" i="6"/>
  <c r="G482" i="6"/>
  <c r="G478" i="6"/>
  <c r="G474" i="6"/>
  <c r="G470" i="6"/>
  <c r="G466" i="6"/>
  <c r="G462" i="6"/>
  <c r="G458" i="6"/>
  <c r="G454" i="6"/>
  <c r="J454" i="6" s="1"/>
  <c r="G369" i="6"/>
  <c r="G365" i="6"/>
  <c r="G361" i="6"/>
  <c r="G357" i="6"/>
  <c r="G451" i="6"/>
  <c r="G447" i="6"/>
  <c r="G443" i="6"/>
  <c r="G439" i="6"/>
  <c r="G435" i="6"/>
  <c r="G431" i="6"/>
  <c r="G427" i="6"/>
  <c r="G423" i="6"/>
  <c r="G419" i="6"/>
  <c r="G415" i="6"/>
  <c r="G411" i="6"/>
  <c r="G407" i="6"/>
  <c r="G403" i="6"/>
  <c r="G399" i="6"/>
  <c r="G395" i="6"/>
  <c r="G391" i="6"/>
  <c r="G387" i="6"/>
  <c r="G383" i="6"/>
  <c r="G379" i="6"/>
  <c r="G375" i="6"/>
  <c r="G371" i="6"/>
  <c r="G351" i="6"/>
  <c r="J351" i="6" s="1"/>
  <c r="G347" i="6"/>
  <c r="J347" i="6" s="1"/>
  <c r="G343" i="6"/>
  <c r="J343" i="6" s="1"/>
  <c r="G339" i="6"/>
  <c r="J339" i="6" s="1"/>
  <c r="G335" i="6"/>
  <c r="J335" i="6" s="1"/>
  <c r="G331" i="6"/>
  <c r="J331" i="6" s="1"/>
  <c r="G327" i="6"/>
  <c r="J327" i="6" s="1"/>
  <c r="G323" i="6"/>
  <c r="J323" i="6" s="1"/>
  <c r="G319" i="6"/>
  <c r="G315" i="6"/>
  <c r="J315" i="6" s="1"/>
  <c r="G311" i="6"/>
  <c r="G307" i="6"/>
  <c r="J307" i="6" s="1"/>
  <c r="G303" i="6"/>
  <c r="G299" i="6"/>
  <c r="J299" i="6" s="1"/>
  <c r="G295" i="6"/>
  <c r="G291" i="6"/>
  <c r="J291" i="6" s="1"/>
  <c r="G287" i="6"/>
  <c r="G283" i="6"/>
  <c r="J283" i="6" s="1"/>
  <c r="G279" i="6"/>
  <c r="G275" i="6"/>
  <c r="J275" i="6" s="1"/>
  <c r="G271" i="6"/>
  <c r="G267" i="6"/>
  <c r="J267" i="6" s="1"/>
  <c r="G263" i="6"/>
  <c r="G259" i="6"/>
  <c r="J259" i="6" s="1"/>
  <c r="G255" i="6"/>
  <c r="G251" i="6"/>
  <c r="J251" i="6" s="1"/>
  <c r="G247" i="6"/>
  <c r="G243" i="6"/>
  <c r="J243" i="6" s="1"/>
  <c r="G239" i="6"/>
  <c r="G235" i="6"/>
  <c r="J235" i="6" s="1"/>
  <c r="G226" i="6"/>
  <c r="J226" i="6" s="1"/>
  <c r="G210" i="6"/>
  <c r="J210" i="6" s="1"/>
  <c r="G194" i="6"/>
  <c r="J194" i="6" s="1"/>
  <c r="G166" i="6"/>
  <c r="J166" i="6" s="1"/>
  <c r="G231" i="6"/>
  <c r="J231" i="6" s="1"/>
  <c r="G215" i="6"/>
  <c r="J215" i="6" s="1"/>
  <c r="G199" i="6"/>
  <c r="J199" i="6" s="1"/>
  <c r="G183" i="6"/>
  <c r="J183" i="6" s="1"/>
  <c r="G232" i="6"/>
  <c r="J232" i="6" s="1"/>
  <c r="G216" i="6"/>
  <c r="J216" i="6" s="1"/>
  <c r="G200" i="6"/>
  <c r="J200" i="6" s="1"/>
  <c r="G184" i="6"/>
  <c r="J184" i="6" s="1"/>
  <c r="G177" i="6"/>
  <c r="J177" i="6" s="1"/>
  <c r="G173" i="6"/>
  <c r="J173" i="6" s="1"/>
  <c r="G163" i="6"/>
  <c r="G221" i="6"/>
  <c r="J221" i="6" s="1"/>
  <c r="G205" i="6"/>
  <c r="J205" i="6" s="1"/>
  <c r="G189" i="6"/>
  <c r="J189" i="6" s="1"/>
  <c r="G171" i="6"/>
  <c r="J171" i="6" s="1"/>
  <c r="G167" i="6"/>
  <c r="J167" i="6" s="1"/>
  <c r="G129" i="6"/>
  <c r="G137" i="6"/>
  <c r="G145" i="6"/>
  <c r="G153" i="6"/>
  <c r="G43" i="6"/>
  <c r="G47" i="6"/>
  <c r="G51" i="6"/>
  <c r="G55" i="6"/>
  <c r="G59" i="6"/>
  <c r="G63" i="6"/>
  <c r="G67" i="6"/>
  <c r="G71" i="6"/>
  <c r="G75" i="6"/>
  <c r="G79" i="6"/>
  <c r="G83" i="6"/>
  <c r="G87" i="6"/>
  <c r="G91" i="6"/>
  <c r="G95" i="6"/>
  <c r="G99" i="6"/>
  <c r="G103" i="6"/>
  <c r="G107" i="6"/>
  <c r="G111" i="6"/>
  <c r="G115" i="6"/>
  <c r="G119" i="6"/>
  <c r="G123" i="6"/>
  <c r="G130" i="6"/>
  <c r="G138" i="6"/>
  <c r="G146" i="6"/>
  <c r="G154" i="6"/>
  <c r="G15" i="6"/>
  <c r="G23" i="6"/>
  <c r="G31" i="6"/>
  <c r="N5" i="6"/>
  <c r="AD5" i="6"/>
  <c r="G16" i="6"/>
  <c r="G24" i="6"/>
  <c r="G32" i="6"/>
  <c r="S5" i="6"/>
  <c r="AI5" i="6"/>
  <c r="G14" i="6"/>
  <c r="G22" i="6"/>
  <c r="G30" i="6"/>
  <c r="G38" i="6"/>
  <c r="G803" i="6"/>
  <c r="G802" i="6"/>
  <c r="G792" i="6"/>
  <c r="G795" i="6"/>
  <c r="G789" i="6"/>
  <c r="G781" i="6"/>
  <c r="G786" i="6"/>
  <c r="G772" i="6"/>
  <c r="G780" i="6"/>
  <c r="G782" i="6"/>
  <c r="G769" i="6"/>
  <c r="G762" i="6"/>
  <c r="G755" i="6"/>
  <c r="G751" i="6"/>
  <c r="G759" i="6"/>
  <c r="G746" i="6"/>
  <c r="G738" i="6"/>
  <c r="G745" i="6"/>
  <c r="G737" i="6"/>
  <c r="G733" i="6"/>
  <c r="G728" i="6"/>
  <c r="G730" i="6"/>
  <c r="G719" i="6"/>
  <c r="G711" i="6"/>
  <c r="G704" i="6"/>
  <c r="G720" i="6"/>
  <c r="G698" i="6"/>
  <c r="G690" i="6"/>
  <c r="G706" i="6"/>
  <c r="G701" i="6"/>
  <c r="G693" i="6"/>
  <c r="G722" i="6"/>
  <c r="G679" i="6"/>
  <c r="G671" i="6"/>
  <c r="G663" i="6"/>
  <c r="G678" i="6"/>
  <c r="G670" i="6"/>
  <c r="G662" i="6"/>
  <c r="G658" i="6"/>
  <c r="G609" i="6"/>
  <c r="G654" i="6"/>
  <c r="G650" i="6"/>
  <c r="G646" i="6"/>
  <c r="G642" i="6"/>
  <c r="G638" i="6"/>
  <c r="G634" i="6"/>
  <c r="G630" i="6"/>
  <c r="G626" i="6"/>
  <c r="G622" i="6"/>
  <c r="G618" i="6"/>
  <c r="G614" i="6"/>
  <c r="G604" i="6"/>
  <c r="G600" i="6"/>
  <c r="G596" i="6"/>
  <c r="G592" i="6"/>
  <c r="G588" i="6"/>
  <c r="G584" i="6"/>
  <c r="G580" i="6"/>
  <c r="G576" i="6"/>
  <c r="G572" i="6"/>
  <c r="G568" i="6"/>
  <c r="G561" i="6"/>
  <c r="G553" i="6"/>
  <c r="G562" i="6"/>
  <c r="G554" i="6"/>
  <c r="G549" i="6"/>
  <c r="G545" i="6"/>
  <c r="G541" i="6"/>
  <c r="G537" i="6"/>
  <c r="G533" i="6"/>
  <c r="G529" i="6"/>
  <c r="G525" i="6"/>
  <c r="G521" i="6"/>
  <c r="G517" i="6"/>
  <c r="G513" i="6"/>
  <c r="G509" i="6"/>
  <c r="G505" i="6"/>
  <c r="G501" i="6"/>
  <c r="G497" i="6"/>
  <c r="G493" i="6"/>
  <c r="G489" i="6"/>
  <c r="G485" i="6"/>
  <c r="G481" i="6"/>
  <c r="G477" i="6"/>
  <c r="G473" i="6"/>
  <c r="G469" i="6"/>
  <c r="G465" i="6"/>
  <c r="G461" i="6"/>
  <c r="G457" i="6"/>
  <c r="G453" i="6"/>
  <c r="G368" i="6"/>
  <c r="J368" i="6" s="1"/>
  <c r="G364" i="6"/>
  <c r="J364" i="6" s="1"/>
  <c r="G360" i="6"/>
  <c r="J360" i="6" s="1"/>
  <c r="G356" i="6"/>
  <c r="J356" i="6" s="1"/>
  <c r="G450" i="6"/>
  <c r="G446" i="6"/>
  <c r="G442" i="6"/>
  <c r="G438" i="6"/>
  <c r="G434" i="6"/>
  <c r="G430" i="6"/>
  <c r="G426" i="6"/>
  <c r="G422" i="6"/>
  <c r="G418" i="6"/>
  <c r="G414" i="6"/>
  <c r="G410" i="6"/>
  <c r="G406" i="6"/>
  <c r="G402" i="6"/>
  <c r="G398" i="6"/>
  <c r="G394" i="6"/>
  <c r="G390" i="6"/>
  <c r="G386" i="6"/>
  <c r="G382" i="6"/>
  <c r="G378" i="6"/>
  <c r="G374" i="6"/>
  <c r="G370" i="6"/>
  <c r="G350" i="6"/>
  <c r="J350" i="6" s="1"/>
  <c r="G346" i="6"/>
  <c r="J346" i="6" s="1"/>
  <c r="G342" i="6"/>
  <c r="J342" i="6" s="1"/>
  <c r="G338" i="6"/>
  <c r="J338" i="6" s="1"/>
  <c r="G334" i="6"/>
  <c r="J334" i="6" s="1"/>
  <c r="G330" i="6"/>
  <c r="J330" i="6" s="1"/>
  <c r="G326" i="6"/>
  <c r="J326" i="6" s="1"/>
  <c r="G322" i="6"/>
  <c r="J322" i="6" s="1"/>
  <c r="G318" i="6"/>
  <c r="J318" i="6" s="1"/>
  <c r="G314" i="6"/>
  <c r="J314" i="6" s="1"/>
  <c r="G310" i="6"/>
  <c r="J310" i="6" s="1"/>
  <c r="G306" i="6"/>
  <c r="J306" i="6" s="1"/>
  <c r="G302" i="6"/>
  <c r="J302" i="6" s="1"/>
  <c r="G298" i="6"/>
  <c r="J298" i="6" s="1"/>
  <c r="G294" i="6"/>
  <c r="J294" i="6" s="1"/>
  <c r="G290" i="6"/>
  <c r="J290" i="6" s="1"/>
  <c r="G286" i="6"/>
  <c r="J286" i="6" s="1"/>
  <c r="G282" i="6"/>
  <c r="J282" i="6" s="1"/>
  <c r="G278" i="6"/>
  <c r="J278" i="6" s="1"/>
  <c r="G274" i="6"/>
  <c r="J274" i="6" s="1"/>
  <c r="G270" i="6"/>
  <c r="J270" i="6" s="1"/>
  <c r="G266" i="6"/>
  <c r="J266" i="6" s="1"/>
  <c r="G262" i="6"/>
  <c r="J262" i="6" s="1"/>
  <c r="G258" i="6"/>
  <c r="J258" i="6" s="1"/>
  <c r="G254" i="6"/>
  <c r="J254" i="6" s="1"/>
  <c r="G250" i="6"/>
  <c r="J250" i="6" s="1"/>
  <c r="G246" i="6"/>
  <c r="J246" i="6" s="1"/>
  <c r="G242" i="6"/>
  <c r="J242" i="6" s="1"/>
  <c r="G238" i="6"/>
  <c r="J238" i="6" s="1"/>
  <c r="G234" i="6"/>
  <c r="J234" i="6" s="1"/>
  <c r="G222" i="6"/>
  <c r="J222" i="6" s="1"/>
  <c r="G206" i="6"/>
  <c r="J206" i="6" s="1"/>
  <c r="G190" i="6"/>
  <c r="J190" i="6" s="1"/>
  <c r="G164" i="6"/>
  <c r="J164" i="6" s="1"/>
  <c r="G227" i="6"/>
  <c r="J227" i="6" s="1"/>
  <c r="G211" i="6"/>
  <c r="J211" i="6" s="1"/>
  <c r="G195" i="6"/>
  <c r="J195" i="6" s="1"/>
  <c r="G228" i="6"/>
  <c r="G212" i="6"/>
  <c r="G196" i="6"/>
  <c r="J196" i="6" s="1"/>
  <c r="G180" i="6"/>
  <c r="J180" i="6" s="1"/>
  <c r="G176" i="6"/>
  <c r="J176" i="6" s="1"/>
  <c r="G161" i="6"/>
  <c r="G217" i="6"/>
  <c r="J217" i="6" s="1"/>
  <c r="G201" i="6"/>
  <c r="J201" i="6" s="1"/>
  <c r="G185" i="6"/>
  <c r="J185" i="6" s="1"/>
  <c r="G170" i="6"/>
  <c r="G131" i="6"/>
  <c r="G139" i="6"/>
  <c r="G147" i="6"/>
  <c r="G155" i="6"/>
  <c r="G132" i="6"/>
  <c r="J132" i="6" s="1"/>
  <c r="G140" i="6"/>
  <c r="J140" i="6" s="1"/>
  <c r="G148" i="6"/>
  <c r="J148" i="6" s="1"/>
  <c r="G156" i="6"/>
  <c r="J156" i="6" s="1"/>
  <c r="G11" i="6"/>
  <c r="R5" i="6"/>
  <c r="AH5" i="6"/>
  <c r="G12" i="6"/>
  <c r="W5" i="6"/>
  <c r="G17" i="6"/>
  <c r="G25" i="6"/>
  <c r="G33" i="6"/>
  <c r="G10" i="6"/>
  <c r="G46" i="6"/>
  <c r="G50" i="6"/>
  <c r="G54" i="6"/>
  <c r="G58" i="6"/>
  <c r="G62" i="6"/>
  <c r="G66" i="6"/>
  <c r="G70" i="6"/>
  <c r="G74" i="6"/>
  <c r="G78" i="6"/>
  <c r="G82" i="6"/>
  <c r="G86" i="6"/>
  <c r="G90" i="6"/>
  <c r="G94" i="6"/>
  <c r="G98" i="6"/>
  <c r="G102" i="6"/>
  <c r="G106" i="6"/>
  <c r="G110" i="6"/>
  <c r="G114" i="6"/>
  <c r="G118" i="6"/>
  <c r="G122" i="6"/>
  <c r="G801" i="6"/>
  <c r="G800" i="6"/>
  <c r="G796" i="6"/>
  <c r="G791" i="6"/>
  <c r="G787" i="6"/>
  <c r="G779" i="6"/>
  <c r="G784" i="6"/>
  <c r="G770" i="6"/>
  <c r="G778" i="6"/>
  <c r="G775" i="6"/>
  <c r="G767" i="6"/>
  <c r="G760" i="6"/>
  <c r="G761" i="6"/>
  <c r="G754" i="6"/>
  <c r="G750" i="6"/>
  <c r="G758" i="6"/>
  <c r="G744" i="6"/>
  <c r="G743" i="6"/>
  <c r="G736" i="6"/>
  <c r="G731" i="6"/>
  <c r="G726" i="6"/>
  <c r="G717" i="6"/>
  <c r="G709" i="6"/>
  <c r="G703" i="6"/>
  <c r="G710" i="6"/>
  <c r="G696" i="6"/>
  <c r="G688" i="6"/>
  <c r="G716" i="6"/>
  <c r="G699" i="6"/>
  <c r="G691" i="6"/>
  <c r="G718" i="6"/>
  <c r="G677" i="6"/>
  <c r="G669" i="6"/>
  <c r="G685" i="6"/>
  <c r="G676" i="6"/>
  <c r="G668" i="6"/>
  <c r="G661" i="6"/>
  <c r="G657" i="6"/>
  <c r="G612" i="6"/>
  <c r="G608" i="6"/>
  <c r="G653" i="6"/>
  <c r="G649" i="6"/>
  <c r="G645" i="6"/>
  <c r="G641" i="6"/>
  <c r="G637" i="6"/>
  <c r="G633" i="6"/>
  <c r="G629" i="6"/>
  <c r="G625" i="6"/>
  <c r="G621" i="6"/>
  <c r="G617" i="6"/>
  <c r="G613" i="6"/>
  <c r="G603" i="6"/>
  <c r="G599" i="6"/>
  <c r="G595" i="6"/>
  <c r="G591" i="6"/>
  <c r="G587" i="6"/>
  <c r="G583" i="6"/>
  <c r="G579" i="6"/>
  <c r="G575" i="6"/>
  <c r="G571" i="6"/>
  <c r="G567" i="6"/>
  <c r="G559" i="6"/>
  <c r="G551" i="6"/>
  <c r="G560" i="6"/>
  <c r="G552" i="6"/>
  <c r="G548" i="6"/>
  <c r="G544" i="6"/>
  <c r="G540" i="6"/>
  <c r="G536" i="6"/>
  <c r="G532" i="6"/>
  <c r="G528" i="6"/>
  <c r="G524" i="6"/>
  <c r="G520" i="6"/>
  <c r="G516" i="6"/>
  <c r="G512" i="6"/>
  <c r="G508" i="6"/>
  <c r="G504" i="6"/>
  <c r="G500" i="6"/>
  <c r="G496" i="6"/>
  <c r="G492" i="6"/>
  <c r="G488" i="6"/>
  <c r="G484" i="6"/>
  <c r="G480" i="6"/>
  <c r="G476" i="6"/>
  <c r="G472" i="6"/>
  <c r="G468" i="6"/>
  <c r="G464" i="6"/>
  <c r="G460" i="6"/>
  <c r="G456" i="6"/>
  <c r="G452" i="6"/>
  <c r="G367" i="6"/>
  <c r="J367" i="6" s="1"/>
  <c r="G363" i="6"/>
  <c r="J363" i="6" s="1"/>
  <c r="G359" i="6"/>
  <c r="J359" i="6" s="1"/>
  <c r="G355" i="6"/>
  <c r="J355" i="6" s="1"/>
  <c r="G449" i="6"/>
  <c r="G445" i="6"/>
  <c r="G441" i="6"/>
  <c r="G437" i="6"/>
  <c r="G433" i="6"/>
  <c r="G429" i="6"/>
  <c r="G425" i="6"/>
  <c r="G421" i="6"/>
  <c r="G417" i="6"/>
  <c r="G413" i="6"/>
  <c r="G409" i="6"/>
  <c r="G405" i="6"/>
  <c r="G401" i="6"/>
  <c r="G397" i="6"/>
  <c r="G393" i="6"/>
  <c r="G389" i="6"/>
  <c r="G385" i="6"/>
  <c r="G381" i="6"/>
  <c r="G377" i="6"/>
  <c r="G373" i="6"/>
  <c r="G353" i="6"/>
  <c r="G349" i="6"/>
  <c r="G345" i="6"/>
  <c r="G341" i="6"/>
  <c r="G337" i="6"/>
  <c r="G333" i="6"/>
  <c r="G329" i="6"/>
  <c r="G325" i="6"/>
  <c r="G321" i="6"/>
  <c r="G317" i="6"/>
  <c r="J317" i="6" s="1"/>
  <c r="G313" i="6"/>
  <c r="J313" i="6" s="1"/>
  <c r="G309" i="6"/>
  <c r="J309" i="6" s="1"/>
  <c r="G305" i="6"/>
  <c r="J305" i="6" s="1"/>
  <c r="G301" i="6"/>
  <c r="J301" i="6" s="1"/>
  <c r="G297" i="6"/>
  <c r="J297" i="6" s="1"/>
  <c r="G293" i="6"/>
  <c r="J293" i="6" s="1"/>
  <c r="G289" i="6"/>
  <c r="J289" i="6" s="1"/>
  <c r="G285" i="6"/>
  <c r="J285" i="6" s="1"/>
  <c r="G281" i="6"/>
  <c r="J281" i="6" s="1"/>
  <c r="G277" i="6"/>
  <c r="J277" i="6" s="1"/>
  <c r="G273" i="6"/>
  <c r="J273" i="6" s="1"/>
  <c r="G269" i="6"/>
  <c r="J269" i="6" s="1"/>
  <c r="G265" i="6"/>
  <c r="J265" i="6" s="1"/>
  <c r="G261" i="6"/>
  <c r="J261" i="6" s="1"/>
  <c r="G257" i="6"/>
  <c r="J257" i="6" s="1"/>
  <c r="G253" i="6"/>
  <c r="J253" i="6" s="1"/>
  <c r="G249" i="6"/>
  <c r="J249" i="6" s="1"/>
  <c r="G245" i="6"/>
  <c r="J245" i="6" s="1"/>
  <c r="G241" i="6"/>
  <c r="J241" i="6" s="1"/>
  <c r="G237" i="6"/>
  <c r="J237" i="6" s="1"/>
  <c r="G233" i="6"/>
  <c r="J233" i="6" s="1"/>
  <c r="G218" i="6"/>
  <c r="G202" i="6"/>
  <c r="J202" i="6" s="1"/>
  <c r="G186" i="6"/>
  <c r="G162" i="6"/>
  <c r="G223" i="6"/>
  <c r="G207" i="6"/>
  <c r="G191" i="6"/>
  <c r="G224" i="6"/>
  <c r="J224" i="6" s="1"/>
  <c r="G208" i="6"/>
  <c r="J208" i="6" s="1"/>
  <c r="G192" i="6"/>
  <c r="J192" i="6" s="1"/>
  <c r="G179" i="6"/>
  <c r="J179" i="6" s="1"/>
  <c r="G175" i="6"/>
  <c r="J175" i="6" s="1"/>
  <c r="G229" i="6"/>
  <c r="G213" i="6"/>
  <c r="J213" i="6" s="1"/>
  <c r="G197" i="6"/>
  <c r="G181" i="6"/>
  <c r="G169" i="6"/>
  <c r="J169" i="6" s="1"/>
  <c r="G125" i="6"/>
  <c r="G133" i="6"/>
  <c r="G141" i="6"/>
  <c r="G149" i="6"/>
  <c r="G157" i="6"/>
  <c r="G45" i="6"/>
  <c r="G49" i="6"/>
  <c r="G53" i="6"/>
  <c r="G57" i="6"/>
  <c r="G61" i="6"/>
  <c r="G65" i="6"/>
  <c r="G69" i="6"/>
  <c r="G73" i="6"/>
  <c r="G77" i="6"/>
  <c r="G81" i="6"/>
  <c r="G85" i="6"/>
  <c r="G89" i="6"/>
  <c r="G93" i="6"/>
  <c r="G97" i="6"/>
  <c r="G101" i="6"/>
  <c r="G105" i="6"/>
  <c r="G109" i="6"/>
  <c r="G113" i="6"/>
  <c r="G117" i="6"/>
  <c r="G121" i="6"/>
  <c r="G126" i="6"/>
  <c r="J126" i="6" s="1"/>
  <c r="G134" i="6"/>
  <c r="J134" i="6" s="1"/>
  <c r="G142" i="6"/>
  <c r="J142" i="6" s="1"/>
  <c r="G150" i="6"/>
  <c r="J150" i="6" s="1"/>
  <c r="G158" i="6"/>
  <c r="J158" i="6" s="1"/>
  <c r="G19" i="6"/>
  <c r="G27" i="6"/>
  <c r="G35" i="6"/>
  <c r="V5" i="6"/>
  <c r="AL5" i="6"/>
  <c r="G20" i="6"/>
  <c r="G28" i="6"/>
  <c r="G36" i="6"/>
  <c r="AA5" i="6"/>
  <c r="G13" i="6"/>
  <c r="G18" i="6"/>
  <c r="G26" i="6"/>
  <c r="G34" i="6"/>
  <c r="G799" i="6"/>
  <c r="G794" i="6"/>
  <c r="G798" i="6"/>
  <c r="G785" i="6"/>
  <c r="G790" i="6"/>
  <c r="G776" i="6"/>
  <c r="G768" i="6"/>
  <c r="G777" i="6"/>
  <c r="J777" i="6" s="1"/>
  <c r="G773" i="6"/>
  <c r="G765" i="6"/>
  <c r="G757" i="6"/>
  <c r="G753" i="6"/>
  <c r="G749" i="6"/>
  <c r="G748" i="6"/>
  <c r="G742" i="6"/>
  <c r="G741" i="6"/>
  <c r="G735" i="6"/>
  <c r="G729" i="6"/>
  <c r="G725" i="6"/>
  <c r="G723" i="6"/>
  <c r="G715" i="6"/>
  <c r="G707" i="6"/>
  <c r="J707" i="6" s="1"/>
  <c r="G702" i="6"/>
  <c r="G694" i="6"/>
  <c r="G686" i="6"/>
  <c r="G714" i="6"/>
  <c r="G697" i="6"/>
  <c r="G689" i="6"/>
  <c r="G712" i="6"/>
  <c r="G683" i="6"/>
  <c r="G675" i="6"/>
  <c r="G667" i="6"/>
  <c r="G684" i="6"/>
  <c r="G674" i="6"/>
  <c r="J674" i="6" s="1"/>
  <c r="G666" i="6"/>
  <c r="G660" i="6"/>
  <c r="G656" i="6"/>
  <c r="G611" i="6"/>
  <c r="J611" i="6" s="1"/>
  <c r="G607" i="6"/>
  <c r="G652" i="6"/>
  <c r="G648" i="6"/>
  <c r="G644" i="6"/>
  <c r="G640" i="6"/>
  <c r="G636" i="6"/>
  <c r="G632" i="6"/>
  <c r="G628" i="6"/>
  <c r="G624" i="6"/>
  <c r="G620" i="6"/>
  <c r="G616" i="6"/>
  <c r="G606" i="6"/>
  <c r="J606" i="6" s="1"/>
  <c r="G602" i="6"/>
  <c r="G598" i="6"/>
  <c r="J598" i="6" s="1"/>
  <c r="G594" i="6"/>
  <c r="G590" i="6"/>
  <c r="J590" i="6" s="1"/>
  <c r="G586" i="6"/>
  <c r="G582" i="6"/>
  <c r="J582" i="6" s="1"/>
  <c r="G578" i="6"/>
  <c r="G574" i="6"/>
  <c r="G570" i="6"/>
  <c r="G565" i="6"/>
  <c r="G557" i="6"/>
  <c r="G566" i="6"/>
  <c r="J566" i="6" s="1"/>
  <c r="G558" i="6"/>
  <c r="G547" i="6"/>
  <c r="G543" i="6"/>
  <c r="G539" i="6"/>
  <c r="G535" i="6"/>
  <c r="G531" i="6"/>
  <c r="G527" i="6"/>
  <c r="G523" i="6"/>
  <c r="G519" i="6"/>
  <c r="G515" i="6"/>
  <c r="G511" i="6"/>
  <c r="G507" i="6"/>
  <c r="G503" i="6"/>
  <c r="G499" i="6"/>
  <c r="G495" i="6"/>
  <c r="G491" i="6"/>
  <c r="G487" i="6"/>
  <c r="G483" i="6"/>
  <c r="G479" i="6"/>
  <c r="G475" i="6"/>
  <c r="G471" i="6"/>
  <c r="G467" i="6"/>
  <c r="G463" i="6"/>
  <c r="G459" i="6"/>
  <c r="G455" i="6"/>
  <c r="G366" i="6"/>
  <c r="J366" i="6" s="1"/>
  <c r="G362" i="6"/>
  <c r="J362" i="6" s="1"/>
  <c r="G358" i="6"/>
  <c r="J358" i="6" s="1"/>
  <c r="G354" i="6"/>
  <c r="J354" i="6" s="1"/>
  <c r="G448" i="6"/>
  <c r="G444" i="6"/>
  <c r="G440" i="6"/>
  <c r="J440" i="6" s="1"/>
  <c r="G436" i="6"/>
  <c r="G432" i="6"/>
  <c r="G428" i="6"/>
  <c r="G424" i="6"/>
  <c r="J424" i="6" s="1"/>
  <c r="G420" i="6"/>
  <c r="G416" i="6"/>
  <c r="G412" i="6"/>
  <c r="G408" i="6"/>
  <c r="J408" i="6" s="1"/>
  <c r="G404" i="6"/>
  <c r="G400" i="6"/>
  <c r="G396" i="6"/>
  <c r="G392" i="6"/>
  <c r="J392" i="6" s="1"/>
  <c r="G388" i="6"/>
  <c r="G384" i="6"/>
  <c r="G380" i="6"/>
  <c r="J380" i="6" s="1"/>
  <c r="G376" i="6"/>
  <c r="J376" i="6" s="1"/>
  <c r="G372" i="6"/>
  <c r="J372" i="6" s="1"/>
  <c r="G352" i="6"/>
  <c r="J352" i="6" s="1"/>
  <c r="G348" i="6"/>
  <c r="J348" i="6" s="1"/>
  <c r="G344" i="6"/>
  <c r="J344" i="6" s="1"/>
  <c r="G340" i="6"/>
  <c r="J340" i="6" s="1"/>
  <c r="G336" i="6"/>
  <c r="J336" i="6" s="1"/>
  <c r="G332" i="6"/>
  <c r="J332" i="6" s="1"/>
  <c r="G328" i="6"/>
  <c r="J328" i="6" s="1"/>
  <c r="G324" i="6"/>
  <c r="J324" i="6" s="1"/>
  <c r="G320" i="6"/>
  <c r="J320" i="6" s="1"/>
  <c r="G316" i="6"/>
  <c r="G312" i="6"/>
  <c r="J312" i="6" s="1"/>
  <c r="G308" i="6"/>
  <c r="G304" i="6"/>
  <c r="J304" i="6" s="1"/>
  <c r="G300" i="6"/>
  <c r="G296" i="6"/>
  <c r="J296" i="6" s="1"/>
  <c r="G292" i="6"/>
  <c r="G288" i="6"/>
  <c r="J288" i="6" s="1"/>
  <c r="G284" i="6"/>
  <c r="G280" i="6"/>
  <c r="J280" i="6" s="1"/>
  <c r="G276" i="6"/>
  <c r="G272" i="6"/>
  <c r="J272" i="6" s="1"/>
  <c r="G268" i="6"/>
  <c r="G264" i="6"/>
  <c r="J264" i="6" s="1"/>
  <c r="G260" i="6"/>
  <c r="G256" i="6"/>
  <c r="J256" i="6" s="1"/>
  <c r="G252" i="6"/>
  <c r="G248" i="6"/>
  <c r="J248" i="6" s="1"/>
  <c r="G244" i="6"/>
  <c r="G240" i="6"/>
  <c r="J240" i="6" s="1"/>
  <c r="G236" i="6"/>
  <c r="G230" i="6"/>
  <c r="J230" i="6" s="1"/>
  <c r="G214" i="6"/>
  <c r="J214" i="6" s="1"/>
  <c r="G198" i="6"/>
  <c r="J198" i="6" s="1"/>
  <c r="G182" i="6"/>
  <c r="J182" i="6" s="1"/>
  <c r="G160" i="6"/>
  <c r="J160" i="6" s="1"/>
  <c r="G219" i="6"/>
  <c r="J219" i="6" s="1"/>
  <c r="G203" i="6"/>
  <c r="J203" i="6" s="1"/>
  <c r="G187" i="6"/>
  <c r="J187" i="6" s="1"/>
  <c r="G220" i="6"/>
  <c r="J220" i="6" s="1"/>
  <c r="G204" i="6"/>
  <c r="J204" i="6" s="1"/>
  <c r="G188" i="6"/>
  <c r="J188" i="6" s="1"/>
  <c r="G178" i="6"/>
  <c r="G174" i="6"/>
  <c r="J174" i="6" s="1"/>
  <c r="G165" i="6"/>
  <c r="J165" i="6" s="1"/>
  <c r="G225" i="6"/>
  <c r="J225" i="6" s="1"/>
  <c r="G209" i="6"/>
  <c r="J209" i="6" s="1"/>
  <c r="G193" i="6"/>
  <c r="J193" i="6" s="1"/>
  <c r="G172" i="6"/>
  <c r="J172" i="6" s="1"/>
  <c r="G168" i="6"/>
  <c r="J168" i="6" s="1"/>
  <c r="G127" i="6"/>
  <c r="G135" i="6"/>
  <c r="G143" i="6"/>
  <c r="G151" i="6"/>
  <c r="G159" i="6"/>
  <c r="K5" i="6"/>
  <c r="G128" i="6"/>
  <c r="J128" i="6" s="1"/>
  <c r="G136" i="6"/>
  <c r="J136" i="6" s="1"/>
  <c r="G144" i="6"/>
  <c r="J144" i="6" s="1"/>
  <c r="G152" i="6"/>
  <c r="J152" i="6" s="1"/>
  <c r="J212" i="6"/>
  <c r="J228" i="6"/>
  <c r="J191" i="6"/>
  <c r="J207" i="6"/>
  <c r="J223" i="6"/>
  <c r="J236" i="6"/>
  <c r="J244" i="6"/>
  <c r="J252" i="6"/>
  <c r="J260" i="6"/>
  <c r="J268" i="6"/>
  <c r="J276" i="6"/>
  <c r="J284" i="6"/>
  <c r="J292" i="6"/>
  <c r="J300" i="6"/>
  <c r="J308" i="6"/>
  <c r="J316" i="6"/>
  <c r="J130" i="6"/>
  <c r="J138" i="6"/>
  <c r="J146" i="6"/>
  <c r="J154" i="6"/>
  <c r="J162" i="6"/>
  <c r="J186" i="6"/>
  <c r="J218" i="6"/>
  <c r="J181" i="6"/>
  <c r="J197" i="6"/>
  <c r="J229" i="6"/>
  <c r="J239" i="6"/>
  <c r="J247" i="6"/>
  <c r="J255" i="6"/>
  <c r="J263" i="6"/>
  <c r="J271" i="6"/>
  <c r="J279" i="6"/>
  <c r="J287" i="6"/>
  <c r="J295" i="6"/>
  <c r="J303" i="6"/>
  <c r="J311" i="6"/>
  <c r="J319" i="6"/>
  <c r="J170" i="6"/>
  <c r="J178" i="6"/>
  <c r="J321" i="6"/>
  <c r="J325" i="6"/>
  <c r="J329" i="6"/>
  <c r="J333" i="6"/>
  <c r="J337" i="6"/>
  <c r="J341" i="6"/>
  <c r="J345" i="6"/>
  <c r="J349" i="6"/>
  <c r="J353" i="6"/>
  <c r="J357" i="6"/>
  <c r="J361" i="6"/>
  <c r="J365" i="6"/>
  <c r="J369" i="6"/>
  <c r="J370" i="6"/>
  <c r="J374" i="6"/>
  <c r="J378" i="6"/>
  <c r="J382" i="6"/>
  <c r="J386" i="6"/>
  <c r="J390" i="6"/>
  <c r="J394" i="6"/>
  <c r="J398" i="6"/>
  <c r="J402" i="6"/>
  <c r="J406" i="6"/>
  <c r="J410" i="6"/>
  <c r="J414" i="6"/>
  <c r="J418" i="6"/>
  <c r="J422" i="6"/>
  <c r="J426" i="6"/>
  <c r="J430" i="6"/>
  <c r="J434" i="6"/>
  <c r="J438" i="6"/>
  <c r="J442" i="6"/>
  <c r="J446" i="6"/>
  <c r="J450" i="6"/>
  <c r="J456" i="6"/>
  <c r="J460" i="6"/>
  <c r="J464" i="6"/>
  <c r="J468" i="6"/>
  <c r="J472" i="6"/>
  <c r="J476" i="6"/>
  <c r="J480" i="6"/>
  <c r="J484" i="6"/>
  <c r="J488" i="6"/>
  <c r="J492" i="6"/>
  <c r="J496" i="6"/>
  <c r="J500" i="6"/>
  <c r="J504" i="6"/>
  <c r="J508" i="6"/>
  <c r="J512" i="6"/>
  <c r="J516" i="6"/>
  <c r="J520" i="6"/>
  <c r="J524" i="6"/>
  <c r="J528" i="6"/>
  <c r="J532" i="6"/>
  <c r="J536" i="6"/>
  <c r="J540" i="6"/>
  <c r="J555" i="6"/>
  <c r="J563" i="6"/>
  <c r="J542" i="6"/>
  <c r="J546" i="6"/>
  <c r="J550" i="6"/>
  <c r="J570" i="6"/>
  <c r="J574" i="6"/>
  <c r="J578" i="6"/>
  <c r="J586" i="6"/>
  <c r="J594" i="6"/>
  <c r="J602" i="6"/>
  <c r="J554" i="6"/>
  <c r="J562" i="6"/>
  <c r="J610" i="6"/>
  <c r="J613" i="6"/>
  <c r="J617" i="6"/>
  <c r="J621" i="6"/>
  <c r="J625" i="6"/>
  <c r="J629" i="6"/>
  <c r="J633" i="6"/>
  <c r="J637" i="6"/>
  <c r="J641" i="6"/>
  <c r="J645" i="6"/>
  <c r="J649" i="6"/>
  <c r="J653" i="6"/>
  <c r="J665" i="6"/>
  <c r="J673" i="6"/>
  <c r="J681" i="6"/>
  <c r="J659" i="6"/>
  <c r="J682" i="6"/>
  <c r="J666" i="6"/>
  <c r="J687" i="6"/>
  <c r="J695" i="6"/>
  <c r="J704" i="6"/>
  <c r="J723" i="6"/>
  <c r="J683" i="6"/>
  <c r="J688" i="6"/>
  <c r="J696" i="6"/>
  <c r="J710" i="6"/>
  <c r="J718" i="6"/>
  <c r="J733" i="6"/>
  <c r="J724" i="6"/>
  <c r="J730" i="6"/>
  <c r="J742" i="6"/>
  <c r="J745" i="6"/>
  <c r="J751" i="6"/>
  <c r="J755" i="6"/>
  <c r="J764" i="6"/>
  <c r="J759" i="6"/>
  <c r="J770" i="6"/>
  <c r="J769" i="6"/>
  <c r="J781" i="6"/>
  <c r="J780" i="6"/>
  <c r="J788" i="6"/>
  <c r="J794" i="6"/>
  <c r="J797" i="6"/>
  <c r="J803" i="6"/>
  <c r="J804" i="6"/>
  <c r="J122" i="6"/>
  <c r="J118" i="6"/>
  <c r="J114" i="6"/>
  <c r="J110" i="6"/>
  <c r="J106" i="6"/>
  <c r="J102" i="6"/>
  <c r="J98" i="6"/>
  <c r="J94" i="6"/>
  <c r="J90" i="6"/>
  <c r="J86" i="6"/>
  <c r="J82" i="6"/>
  <c r="J78" i="6"/>
  <c r="J74" i="6"/>
  <c r="J70" i="6"/>
  <c r="J66" i="6"/>
  <c r="J62" i="6"/>
  <c r="J58" i="6"/>
  <c r="J54" i="6"/>
  <c r="J50" i="6"/>
  <c r="J46" i="6"/>
  <c r="J42" i="6"/>
  <c r="E153" i="6"/>
  <c r="J153" i="6" s="1"/>
  <c r="E145" i="6"/>
  <c r="J145" i="6" s="1"/>
  <c r="E137" i="6"/>
  <c r="J137" i="6" s="1"/>
  <c r="E129" i="6"/>
  <c r="J129" i="6" s="1"/>
  <c r="E123" i="6"/>
  <c r="J123" i="6" s="1"/>
  <c r="E119" i="6"/>
  <c r="J119" i="6" s="1"/>
  <c r="E115" i="6"/>
  <c r="J115" i="6" s="1"/>
  <c r="E111" i="6"/>
  <c r="J111" i="6" s="1"/>
  <c r="E107" i="6"/>
  <c r="J107" i="6" s="1"/>
  <c r="E103" i="6"/>
  <c r="J103" i="6" s="1"/>
  <c r="E99" i="6"/>
  <c r="J99" i="6" s="1"/>
  <c r="E95" i="6"/>
  <c r="J95" i="6" s="1"/>
  <c r="E91" i="6"/>
  <c r="J91" i="6" s="1"/>
  <c r="E87" i="6"/>
  <c r="J87" i="6" s="1"/>
  <c r="E83" i="6"/>
  <c r="J83" i="6" s="1"/>
  <c r="E79" i="6"/>
  <c r="J79" i="6" s="1"/>
  <c r="E75" i="6"/>
  <c r="J75" i="6" s="1"/>
  <c r="E71" i="6"/>
  <c r="J71" i="6" s="1"/>
  <c r="E67" i="6"/>
  <c r="J67" i="6" s="1"/>
  <c r="E63" i="6"/>
  <c r="J63" i="6" s="1"/>
  <c r="E59" i="6"/>
  <c r="J59" i="6" s="1"/>
  <c r="E55" i="6"/>
  <c r="J55" i="6" s="1"/>
  <c r="E51" i="6"/>
  <c r="J51" i="6" s="1"/>
  <c r="E47" i="6"/>
  <c r="J47" i="6" s="1"/>
  <c r="AJ4" i="6"/>
  <c r="T4" i="6"/>
  <c r="E37" i="6"/>
  <c r="J37" i="6" s="1"/>
  <c r="E29" i="6"/>
  <c r="J29" i="6" s="1"/>
  <c r="E21" i="6"/>
  <c r="J21" i="6" s="1"/>
  <c r="E9" i="6"/>
  <c r="J9" i="6" s="1"/>
  <c r="AI4" i="6"/>
  <c r="J371" i="6"/>
  <c r="J375" i="6"/>
  <c r="J379" i="6"/>
  <c r="J383" i="6"/>
  <c r="J387" i="6"/>
  <c r="J391" i="6"/>
  <c r="J395" i="6"/>
  <c r="J399" i="6"/>
  <c r="J403" i="6"/>
  <c r="J407" i="6"/>
  <c r="J411" i="6"/>
  <c r="J415" i="6"/>
  <c r="J419" i="6"/>
  <c r="J423" i="6"/>
  <c r="J427" i="6"/>
  <c r="J431" i="6"/>
  <c r="J435" i="6"/>
  <c r="J439" i="6"/>
  <c r="J443" i="6"/>
  <c r="J447" i="6"/>
  <c r="J451" i="6"/>
  <c r="J457" i="6"/>
  <c r="J461" i="6"/>
  <c r="J465" i="6"/>
  <c r="J469" i="6"/>
  <c r="J473" i="6"/>
  <c r="J477" i="6"/>
  <c r="J481" i="6"/>
  <c r="J485" i="6"/>
  <c r="J489" i="6"/>
  <c r="J493" i="6"/>
  <c r="J497" i="6"/>
  <c r="J501" i="6"/>
  <c r="J505" i="6"/>
  <c r="J509" i="6"/>
  <c r="J513" i="6"/>
  <c r="J517" i="6"/>
  <c r="J521" i="6"/>
  <c r="J525" i="6"/>
  <c r="J529" i="6"/>
  <c r="J533" i="6"/>
  <c r="J537" i="6"/>
  <c r="J541" i="6"/>
  <c r="J557" i="6"/>
  <c r="J565" i="6"/>
  <c r="J543" i="6"/>
  <c r="J547" i="6"/>
  <c r="J571" i="6"/>
  <c r="J575" i="6"/>
  <c r="J579" i="6"/>
  <c r="J583" i="6"/>
  <c r="J587" i="6"/>
  <c r="J591" i="6"/>
  <c r="J595" i="6"/>
  <c r="J599" i="6"/>
  <c r="J603" i="6"/>
  <c r="J607" i="6"/>
  <c r="J556" i="6"/>
  <c r="J564" i="6"/>
  <c r="J614" i="6"/>
  <c r="J618" i="6"/>
  <c r="J622" i="6"/>
  <c r="J626" i="6"/>
  <c r="J630" i="6"/>
  <c r="J634" i="6"/>
  <c r="J638" i="6"/>
  <c r="J642" i="6"/>
  <c r="J646" i="6"/>
  <c r="J650" i="6"/>
  <c r="J654" i="6"/>
  <c r="J667" i="6"/>
  <c r="J675" i="6"/>
  <c r="J656" i="6"/>
  <c r="J660" i="6"/>
  <c r="J668" i="6"/>
  <c r="J676" i="6"/>
  <c r="J689" i="6"/>
  <c r="J697" i="6"/>
  <c r="J684" i="6"/>
  <c r="J690" i="6"/>
  <c r="J698" i="6"/>
  <c r="J713" i="6"/>
  <c r="J737" i="6"/>
  <c r="J712" i="6"/>
  <c r="J720" i="6"/>
  <c r="J727" i="6"/>
  <c r="J734" i="6"/>
  <c r="J725" i="6"/>
  <c r="J732" i="6"/>
  <c r="J744" i="6"/>
  <c r="J739" i="6"/>
  <c r="J752" i="6"/>
  <c r="J756" i="6"/>
  <c r="J747" i="6"/>
  <c r="J761" i="6"/>
  <c r="J772" i="6"/>
  <c r="J778" i="6"/>
  <c r="J783" i="6"/>
  <c r="J771" i="6"/>
  <c r="J785" i="6"/>
  <c r="J782" i="6"/>
  <c r="J790" i="6"/>
  <c r="J791" i="6"/>
  <c r="J796" i="6"/>
  <c r="J798" i="6"/>
  <c r="J41" i="6"/>
  <c r="AK4" i="6"/>
  <c r="AG4" i="6"/>
  <c r="AC4" i="6"/>
  <c r="Y4" i="6"/>
  <c r="U4" i="6"/>
  <c r="Q4" i="6"/>
  <c r="M4" i="6"/>
  <c r="AL4" i="6"/>
  <c r="AD4" i="6"/>
  <c r="V4" i="6"/>
  <c r="N4" i="6"/>
  <c r="J4" i="6"/>
  <c r="E45" i="6"/>
  <c r="J45" i="6" s="1"/>
  <c r="E43" i="6"/>
  <c r="J43" i="6" s="1"/>
  <c r="AH4" i="6"/>
  <c r="Z4" i="6"/>
  <c r="R4" i="6"/>
  <c r="K4" i="6"/>
  <c r="E159" i="6"/>
  <c r="J159" i="6" s="1"/>
  <c r="E151" i="6"/>
  <c r="J151" i="6" s="1"/>
  <c r="E143" i="6"/>
  <c r="J143" i="6" s="1"/>
  <c r="E135" i="6"/>
  <c r="J135" i="6" s="1"/>
  <c r="E127" i="6"/>
  <c r="J127" i="6" s="1"/>
  <c r="E34" i="6"/>
  <c r="J34" i="6" s="1"/>
  <c r="E26" i="6"/>
  <c r="J26" i="6" s="1"/>
  <c r="E18" i="6"/>
  <c r="J18" i="6" s="1"/>
  <c r="AF4" i="6"/>
  <c r="P4" i="6"/>
  <c r="E13" i="6"/>
  <c r="J13" i="6" s="1"/>
  <c r="AE4" i="6"/>
  <c r="O4" i="6"/>
  <c r="E36" i="6"/>
  <c r="J36" i="6" s="1"/>
  <c r="E28" i="6"/>
  <c r="J28" i="6" s="1"/>
  <c r="E20" i="6"/>
  <c r="J20" i="6" s="1"/>
  <c r="E35" i="6"/>
  <c r="J35" i="6" s="1"/>
  <c r="E27" i="6"/>
  <c r="J27" i="6" s="1"/>
  <c r="E19" i="6"/>
  <c r="J19" i="6" s="1"/>
  <c r="J384" i="6"/>
  <c r="J388" i="6"/>
  <c r="J396" i="6"/>
  <c r="J400" i="6"/>
  <c r="J404" i="6"/>
  <c r="J412" i="6"/>
  <c r="J416" i="6"/>
  <c r="J420" i="6"/>
  <c r="J428" i="6"/>
  <c r="J432" i="6"/>
  <c r="J436" i="6"/>
  <c r="J444" i="6"/>
  <c r="J448" i="6"/>
  <c r="J452" i="6"/>
  <c r="J458" i="6"/>
  <c r="J462" i="6"/>
  <c r="J466" i="6"/>
  <c r="J470" i="6"/>
  <c r="J474" i="6"/>
  <c r="J478" i="6"/>
  <c r="J482" i="6"/>
  <c r="J486" i="6"/>
  <c r="J490" i="6"/>
  <c r="J494" i="6"/>
  <c r="J498" i="6"/>
  <c r="J502" i="6"/>
  <c r="J506" i="6"/>
  <c r="J510" i="6"/>
  <c r="J514" i="6"/>
  <c r="J518" i="6"/>
  <c r="J522" i="6"/>
  <c r="J526" i="6"/>
  <c r="J530" i="6"/>
  <c r="J534" i="6"/>
  <c r="J538" i="6"/>
  <c r="J551" i="6"/>
  <c r="J559" i="6"/>
  <c r="J567" i="6"/>
  <c r="J544" i="6"/>
  <c r="J548" i="6"/>
  <c r="J568" i="6"/>
  <c r="J572" i="6"/>
  <c r="J576" i="6"/>
  <c r="J580" i="6"/>
  <c r="J584" i="6"/>
  <c r="J588" i="6"/>
  <c r="J592" i="6"/>
  <c r="J596" i="6"/>
  <c r="J600" i="6"/>
  <c r="J604" i="6"/>
  <c r="J558" i="6"/>
  <c r="J612" i="6"/>
  <c r="J615" i="6"/>
  <c r="J619" i="6"/>
  <c r="J623" i="6"/>
  <c r="J627" i="6"/>
  <c r="J631" i="6"/>
  <c r="J635" i="6"/>
  <c r="J639" i="6"/>
  <c r="J643" i="6"/>
  <c r="J647" i="6"/>
  <c r="J651" i="6"/>
  <c r="J655" i="6"/>
  <c r="J669" i="6"/>
  <c r="J677" i="6"/>
  <c r="J657" i="6"/>
  <c r="J661" i="6"/>
  <c r="J670" i="6"/>
  <c r="J678" i="6"/>
  <c r="J691" i="6"/>
  <c r="J699" i="6"/>
  <c r="J715" i="6"/>
  <c r="J685" i="6"/>
  <c r="J692" i="6"/>
  <c r="J700" i="6"/>
  <c r="J711" i="6"/>
  <c r="J703" i="6"/>
  <c r="J719" i="6"/>
  <c r="J706" i="6"/>
  <c r="J714" i="6"/>
  <c r="J722" i="6"/>
  <c r="J729" i="6"/>
  <c r="J735" i="6"/>
  <c r="J726" i="6"/>
  <c r="J738" i="6"/>
  <c r="J746" i="6"/>
  <c r="J741" i="6"/>
  <c r="J749" i="6"/>
  <c r="J753" i="6"/>
  <c r="J757" i="6"/>
  <c r="J748" i="6"/>
  <c r="J763" i="6"/>
  <c r="J766" i="6"/>
  <c r="J774" i="6"/>
  <c r="J779" i="6"/>
  <c r="J765" i="6"/>
  <c r="J773" i="6"/>
  <c r="J787" i="6"/>
  <c r="J784" i="6"/>
  <c r="J792" i="6"/>
  <c r="J795" i="6"/>
  <c r="J799" i="6"/>
  <c r="J800" i="6"/>
  <c r="J124" i="6"/>
  <c r="J120" i="6"/>
  <c r="J116" i="6"/>
  <c r="J112" i="6"/>
  <c r="J108" i="6"/>
  <c r="J104" i="6"/>
  <c r="J100" i="6"/>
  <c r="J96" i="6"/>
  <c r="J92" i="6"/>
  <c r="J88" i="6"/>
  <c r="J84" i="6"/>
  <c r="J80" i="6"/>
  <c r="J76" i="6"/>
  <c r="J72" i="6"/>
  <c r="J68" i="6"/>
  <c r="J64" i="6"/>
  <c r="J60" i="6"/>
  <c r="J56" i="6"/>
  <c r="J52" i="6"/>
  <c r="J48" i="6"/>
  <c r="J44" i="6"/>
  <c r="J40" i="6"/>
  <c r="E157" i="6"/>
  <c r="J157" i="6" s="1"/>
  <c r="E149" i="6"/>
  <c r="J149" i="6" s="1"/>
  <c r="E141" i="6"/>
  <c r="J141" i="6" s="1"/>
  <c r="E133" i="6"/>
  <c r="J133" i="6" s="1"/>
  <c r="E125" i="6"/>
  <c r="J125" i="6" s="1"/>
  <c r="E121" i="6"/>
  <c r="J121" i="6" s="1"/>
  <c r="E117" i="6"/>
  <c r="J117" i="6" s="1"/>
  <c r="E113" i="6"/>
  <c r="J113" i="6" s="1"/>
  <c r="E109" i="6"/>
  <c r="J109" i="6" s="1"/>
  <c r="E105" i="6"/>
  <c r="J105" i="6" s="1"/>
  <c r="E101" i="6"/>
  <c r="J101" i="6" s="1"/>
  <c r="E97" i="6"/>
  <c r="J97" i="6" s="1"/>
  <c r="E93" i="6"/>
  <c r="J93" i="6" s="1"/>
  <c r="E89" i="6"/>
  <c r="J89" i="6" s="1"/>
  <c r="E85" i="6"/>
  <c r="J85" i="6" s="1"/>
  <c r="E81" i="6"/>
  <c r="J81" i="6" s="1"/>
  <c r="E77" i="6"/>
  <c r="J77" i="6" s="1"/>
  <c r="E73" i="6"/>
  <c r="J73" i="6" s="1"/>
  <c r="E69" i="6"/>
  <c r="J69" i="6" s="1"/>
  <c r="E65" i="6"/>
  <c r="J65" i="6" s="1"/>
  <c r="E61" i="6"/>
  <c r="J61" i="6" s="1"/>
  <c r="E57" i="6"/>
  <c r="J57" i="6" s="1"/>
  <c r="E53" i="6"/>
  <c r="J53" i="6" s="1"/>
  <c r="E49" i="6"/>
  <c r="J49" i="6" s="1"/>
  <c r="E10" i="6"/>
  <c r="J10" i="6" s="1"/>
  <c r="AB4" i="6"/>
  <c r="L4" i="6"/>
  <c r="E33" i="6"/>
  <c r="J33" i="6" s="1"/>
  <c r="E25" i="6"/>
  <c r="J25" i="6" s="1"/>
  <c r="E17" i="6"/>
  <c r="J17" i="6" s="1"/>
  <c r="AA4" i="6"/>
  <c r="E163" i="6"/>
  <c r="J163" i="6" s="1"/>
  <c r="E12" i="6"/>
  <c r="J12" i="6" s="1"/>
  <c r="E11" i="6"/>
  <c r="J11" i="6" s="1"/>
  <c r="J453" i="6"/>
  <c r="J373" i="6"/>
  <c r="J377" i="6"/>
  <c r="J381" i="6"/>
  <c r="J385" i="6"/>
  <c r="J389" i="6"/>
  <c r="J393" i="6"/>
  <c r="J397" i="6"/>
  <c r="J401" i="6"/>
  <c r="J405" i="6"/>
  <c r="J409" i="6"/>
  <c r="J413" i="6"/>
  <c r="J417" i="6"/>
  <c r="J421" i="6"/>
  <c r="J425" i="6"/>
  <c r="J429" i="6"/>
  <c r="J433" i="6"/>
  <c r="J437" i="6"/>
  <c r="J441" i="6"/>
  <c r="J445" i="6"/>
  <c r="J449" i="6"/>
  <c r="J455" i="6"/>
  <c r="J459" i="6"/>
  <c r="J463" i="6"/>
  <c r="J467" i="6"/>
  <c r="J471" i="6"/>
  <c r="J475" i="6"/>
  <c r="J479" i="6"/>
  <c r="J483" i="6"/>
  <c r="J487" i="6"/>
  <c r="J491" i="6"/>
  <c r="J495" i="6"/>
  <c r="J499" i="6"/>
  <c r="J503" i="6"/>
  <c r="J507" i="6"/>
  <c r="J511" i="6"/>
  <c r="J515" i="6"/>
  <c r="J519" i="6"/>
  <c r="J523" i="6"/>
  <c r="J527" i="6"/>
  <c r="J531" i="6"/>
  <c r="J535" i="6"/>
  <c r="J539" i="6"/>
  <c r="J553" i="6"/>
  <c r="J561" i="6"/>
  <c r="J608" i="6"/>
  <c r="J545" i="6"/>
  <c r="J549" i="6"/>
  <c r="J569" i="6"/>
  <c r="J573" i="6"/>
  <c r="J577" i="6"/>
  <c r="J581" i="6"/>
  <c r="J585" i="6"/>
  <c r="J589" i="6"/>
  <c r="J593" i="6"/>
  <c r="J597" i="6"/>
  <c r="J601" i="6"/>
  <c r="J605" i="6"/>
  <c r="J552" i="6"/>
  <c r="J560" i="6"/>
  <c r="J609" i="6"/>
  <c r="J616" i="6"/>
  <c r="J620" i="6"/>
  <c r="J624" i="6"/>
  <c r="J628" i="6"/>
  <c r="J632" i="6"/>
  <c r="J636" i="6"/>
  <c r="J640" i="6"/>
  <c r="J644" i="6"/>
  <c r="J648" i="6"/>
  <c r="J652" i="6"/>
  <c r="J663" i="6"/>
  <c r="J671" i="6"/>
  <c r="J679" i="6"/>
  <c r="J658" i="6"/>
  <c r="J662" i="6"/>
  <c r="J664" i="6"/>
  <c r="J672" i="6"/>
  <c r="J680" i="6"/>
  <c r="J693" i="6"/>
  <c r="J701" i="6"/>
  <c r="J717" i="6"/>
  <c r="J709" i="6"/>
  <c r="J686" i="6"/>
  <c r="J694" i="6"/>
  <c r="J702" i="6"/>
  <c r="J705" i="6"/>
  <c r="J721" i="6"/>
  <c r="J708" i="6"/>
  <c r="J716" i="6"/>
  <c r="J731" i="6"/>
  <c r="J736" i="6"/>
  <c r="J728" i="6"/>
  <c r="J740" i="6"/>
  <c r="J743" i="6"/>
  <c r="J750" i="6"/>
  <c r="J754" i="6"/>
  <c r="J760" i="6"/>
  <c r="J762" i="6"/>
  <c r="J758" i="6"/>
  <c r="J768" i="6"/>
  <c r="J776" i="6"/>
  <c r="J767" i="6"/>
  <c r="J775" i="6"/>
  <c r="J789" i="6"/>
  <c r="J786" i="6"/>
  <c r="J793" i="6"/>
  <c r="J801" i="6"/>
  <c r="J802" i="6"/>
  <c r="E39" i="6"/>
  <c r="J39" i="6" s="1"/>
  <c r="E161" i="6"/>
  <c r="J161" i="6" s="1"/>
  <c r="E155" i="6"/>
  <c r="J155" i="6" s="1"/>
  <c r="E147" i="6"/>
  <c r="J147" i="6" s="1"/>
  <c r="E139" i="6"/>
  <c r="J139" i="6" s="1"/>
  <c r="E131" i="6"/>
  <c r="J131" i="6" s="1"/>
  <c r="E38" i="6"/>
  <c r="J38" i="6" s="1"/>
  <c r="E30" i="6"/>
  <c r="J30" i="6" s="1"/>
  <c r="E22" i="6"/>
  <c r="J22" i="6" s="1"/>
  <c r="E14" i="6"/>
  <c r="J14" i="6" s="1"/>
  <c r="X4" i="6"/>
  <c r="W4" i="6"/>
  <c r="E32" i="6"/>
  <c r="J32" i="6" s="1"/>
  <c r="E24" i="6"/>
  <c r="J24" i="6" s="1"/>
  <c r="E16" i="6"/>
  <c r="J16" i="6" s="1"/>
  <c r="E31" i="6"/>
  <c r="J31" i="6" s="1"/>
  <c r="E23" i="6"/>
  <c r="J23" i="6" s="1"/>
  <c r="E15" i="6"/>
  <c r="J15" i="6" s="1"/>
  <c r="W24" i="14" l="1"/>
  <c r="X24" i="14"/>
  <c r="Y24" i="14"/>
  <c r="K14" i="11"/>
  <c r="P14" i="11" s="1"/>
  <c r="K31" i="11"/>
  <c r="P31" i="11" s="1"/>
  <c r="K47" i="11"/>
  <c r="P47" i="11" s="1"/>
  <c r="K28" i="11"/>
  <c r="P28" i="11" s="1"/>
  <c r="K49" i="11"/>
  <c r="K26" i="11"/>
  <c r="P26" i="11" s="1"/>
  <c r="K18" i="11"/>
  <c r="P18" i="11" s="1"/>
  <c r="K34" i="11"/>
  <c r="P34" i="11" s="1"/>
  <c r="K15" i="11"/>
  <c r="P15" i="11" s="1"/>
  <c r="K35" i="11"/>
  <c r="P35" i="11" s="1"/>
  <c r="K17" i="11"/>
  <c r="P17" i="11" s="1"/>
  <c r="K33" i="11"/>
  <c r="P33" i="11" s="1"/>
  <c r="K21" i="11"/>
  <c r="P21" i="11" s="1"/>
  <c r="K41" i="11"/>
  <c r="P41" i="11" s="1"/>
  <c r="K43" i="11"/>
  <c r="P43" i="11" s="1"/>
  <c r="K42" i="11"/>
  <c r="P42" i="11" s="1"/>
  <c r="K44" i="11"/>
  <c r="P44" i="11" s="1"/>
  <c r="K32" i="11"/>
  <c r="P32" i="11" s="1"/>
  <c r="K23" i="11"/>
  <c r="P23" i="11" s="1"/>
  <c r="K39" i="11"/>
  <c r="P39" i="11" s="1"/>
  <c r="K22" i="11"/>
  <c r="P22" i="11" s="1"/>
  <c r="K38" i="11"/>
  <c r="P38" i="11" s="1"/>
  <c r="K40" i="11"/>
  <c r="P40" i="11" s="1"/>
  <c r="K25" i="11"/>
  <c r="P25" i="11" s="1"/>
  <c r="K48" i="11"/>
  <c r="P48" i="11" s="1"/>
  <c r="K27" i="11"/>
  <c r="P27" i="11" s="1"/>
  <c r="K24" i="11"/>
  <c r="P24" i="11" s="1"/>
  <c r="K16" i="11"/>
  <c r="P16" i="11" s="1"/>
  <c r="I803" i="6"/>
  <c r="I801" i="6"/>
  <c r="I799" i="6"/>
  <c r="I804" i="6"/>
  <c r="I802" i="6"/>
  <c r="I800" i="6"/>
  <c r="I796" i="6"/>
  <c r="I794" i="6"/>
  <c r="I793" i="6"/>
  <c r="I792" i="6"/>
  <c r="I791" i="6"/>
  <c r="I790" i="6"/>
  <c r="I797" i="6"/>
  <c r="I789" i="6"/>
  <c r="I787" i="6"/>
  <c r="I785" i="6"/>
  <c r="I783" i="6"/>
  <c r="I781" i="6"/>
  <c r="I798" i="6"/>
  <c r="I788" i="6"/>
  <c r="I786" i="6"/>
  <c r="I784" i="6"/>
  <c r="I782" i="6"/>
  <c r="I780" i="6"/>
  <c r="I795" i="6"/>
  <c r="I778" i="6"/>
  <c r="I777" i="6"/>
  <c r="I764" i="6"/>
  <c r="I779" i="6"/>
  <c r="I775" i="6"/>
  <c r="I773" i="6"/>
  <c r="I771" i="6"/>
  <c r="I769" i="6"/>
  <c r="I767" i="6"/>
  <c r="I765" i="6"/>
  <c r="I776" i="6"/>
  <c r="I774" i="6"/>
  <c r="I762" i="6"/>
  <c r="I760" i="6"/>
  <c r="I759" i="6"/>
  <c r="I758" i="6"/>
  <c r="I763" i="6"/>
  <c r="I761" i="6"/>
  <c r="I757" i="6"/>
  <c r="I756" i="6"/>
  <c r="I755" i="6"/>
  <c r="I754" i="6"/>
  <c r="I753" i="6"/>
  <c r="I752" i="6"/>
  <c r="I751" i="6"/>
  <c r="I750" i="6"/>
  <c r="I749" i="6"/>
  <c r="I748" i="6"/>
  <c r="I747" i="6"/>
  <c r="I745" i="6"/>
  <c r="I743" i="6"/>
  <c r="I741" i="6"/>
  <c r="I739" i="6"/>
  <c r="I737" i="6"/>
  <c r="I772" i="6"/>
  <c r="I770" i="6"/>
  <c r="I768" i="6"/>
  <c r="I766" i="6"/>
  <c r="I746" i="6"/>
  <c r="I744" i="6"/>
  <c r="I742" i="6"/>
  <c r="I740" i="6"/>
  <c r="I738" i="6"/>
  <c r="I725" i="6"/>
  <c r="I724" i="6"/>
  <c r="I732" i="6"/>
  <c r="I730" i="6"/>
  <c r="I728" i="6"/>
  <c r="I726" i="6"/>
  <c r="I735" i="6"/>
  <c r="I733" i="6"/>
  <c r="I723" i="6"/>
  <c r="I721" i="6"/>
  <c r="I719" i="6"/>
  <c r="I717" i="6"/>
  <c r="I727" i="6"/>
  <c r="I736" i="6"/>
  <c r="I734" i="6"/>
  <c r="I729" i="6"/>
  <c r="I722" i="6"/>
  <c r="I720" i="6"/>
  <c r="I718" i="6"/>
  <c r="I716" i="6"/>
  <c r="I714" i="6"/>
  <c r="I712" i="6"/>
  <c r="I710" i="6"/>
  <c r="I708" i="6"/>
  <c r="I706" i="6"/>
  <c r="I711" i="6"/>
  <c r="I707" i="6"/>
  <c r="I701" i="6"/>
  <c r="I699" i="6"/>
  <c r="I697" i="6"/>
  <c r="I695" i="6"/>
  <c r="I693" i="6"/>
  <c r="I691" i="6"/>
  <c r="I689" i="6"/>
  <c r="I687" i="6"/>
  <c r="I731" i="6"/>
  <c r="I709" i="6"/>
  <c r="I704" i="6"/>
  <c r="I685" i="6"/>
  <c r="I684" i="6"/>
  <c r="I683" i="6"/>
  <c r="I715" i="6"/>
  <c r="I703" i="6"/>
  <c r="I700" i="6"/>
  <c r="I698" i="6"/>
  <c r="I696" i="6"/>
  <c r="I694" i="6"/>
  <c r="I692" i="6"/>
  <c r="I690" i="6"/>
  <c r="I688" i="6"/>
  <c r="I686" i="6"/>
  <c r="I713" i="6"/>
  <c r="I705" i="6"/>
  <c r="I702" i="6"/>
  <c r="I680" i="6"/>
  <c r="I678" i="6"/>
  <c r="I676" i="6"/>
  <c r="I674" i="6"/>
  <c r="I672" i="6"/>
  <c r="I670" i="6"/>
  <c r="I668" i="6"/>
  <c r="I666" i="6"/>
  <c r="I664" i="6"/>
  <c r="I662" i="6"/>
  <c r="I661" i="6"/>
  <c r="I660" i="6"/>
  <c r="I659" i="6"/>
  <c r="I658" i="6"/>
  <c r="I657" i="6"/>
  <c r="I656" i="6"/>
  <c r="I682" i="6"/>
  <c r="I681" i="6"/>
  <c r="I679" i="6"/>
  <c r="I677" i="6"/>
  <c r="I675" i="6"/>
  <c r="I673" i="6"/>
  <c r="I671" i="6"/>
  <c r="I669" i="6"/>
  <c r="I667" i="6"/>
  <c r="I665" i="6"/>
  <c r="I663"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7" i="6"/>
  <c r="I608" i="6"/>
  <c r="I566" i="6"/>
  <c r="I564" i="6"/>
  <c r="I562" i="6"/>
  <c r="I560" i="6"/>
  <c r="I558" i="6"/>
  <c r="I556" i="6"/>
  <c r="I554" i="6"/>
  <c r="I552" i="6"/>
  <c r="I550" i="6"/>
  <c r="I549" i="6"/>
  <c r="I548" i="6"/>
  <c r="I547" i="6"/>
  <c r="I546" i="6"/>
  <c r="I545" i="6"/>
  <c r="I544" i="6"/>
  <c r="I543" i="6"/>
  <c r="I542"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5" i="6"/>
  <c r="I563" i="6"/>
  <c r="I561" i="6"/>
  <c r="I559" i="6"/>
  <c r="I557" i="6"/>
  <c r="I555" i="6"/>
  <c r="I553" i="6"/>
  <c r="I551" i="6"/>
  <c r="I461" i="6"/>
  <c r="I460" i="6"/>
  <c r="I459" i="6"/>
  <c r="I458" i="6"/>
  <c r="I457" i="6"/>
  <c r="I456" i="6"/>
  <c r="I455"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53" i="6"/>
  <c r="I454"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452"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5" i="6"/>
  <c r="I163" i="6"/>
  <c r="I161" i="6"/>
  <c r="I166" i="6"/>
  <c r="I164" i="6"/>
  <c r="I162" i="6"/>
  <c r="I160" i="6"/>
  <c r="I123" i="6"/>
  <c r="I121" i="6"/>
  <c r="I119" i="6"/>
  <c r="I117" i="6"/>
  <c r="I115" i="6"/>
  <c r="I113" i="6"/>
  <c r="I111" i="6"/>
  <c r="I109" i="6"/>
  <c r="I107" i="6"/>
  <c r="I105" i="6"/>
  <c r="I103" i="6"/>
  <c r="I101" i="6"/>
  <c r="I99" i="6"/>
  <c r="I97" i="6"/>
  <c r="I95" i="6"/>
  <c r="I93" i="6"/>
  <c r="I91" i="6"/>
  <c r="I89" i="6"/>
  <c r="I87" i="6"/>
  <c r="I85" i="6"/>
  <c r="I83" i="6"/>
  <c r="I81" i="6"/>
  <c r="I79" i="6"/>
  <c r="I77" i="6"/>
  <c r="I75" i="6"/>
  <c r="I73" i="6"/>
  <c r="I71" i="6"/>
  <c r="I69" i="6"/>
  <c r="I67" i="6"/>
  <c r="I65" i="6"/>
  <c r="I63" i="6"/>
  <c r="I61" i="6"/>
  <c r="I59" i="6"/>
  <c r="I57" i="6"/>
  <c r="I55" i="6"/>
  <c r="I53" i="6"/>
  <c r="I51" i="6"/>
  <c r="I49" i="6"/>
  <c r="I47" i="6"/>
  <c r="I45" i="6"/>
  <c r="I43" i="6"/>
  <c r="I12" i="6"/>
  <c r="I10" i="6"/>
  <c r="I159" i="6"/>
  <c r="I157" i="6"/>
  <c r="I155" i="6"/>
  <c r="I153" i="6"/>
  <c r="I151" i="6"/>
  <c r="I149" i="6"/>
  <c r="I147" i="6"/>
  <c r="I145" i="6"/>
  <c r="I143" i="6"/>
  <c r="I141" i="6"/>
  <c r="I139" i="6"/>
  <c r="I137" i="6"/>
  <c r="I135" i="6"/>
  <c r="I133" i="6"/>
  <c r="I131" i="6"/>
  <c r="I129" i="6"/>
  <c r="I127" i="6"/>
  <c r="I125"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1" i="6"/>
  <c r="I9" i="6"/>
  <c r="I124" i="6"/>
  <c r="I122" i="6"/>
  <c r="I120" i="6"/>
  <c r="I118" i="6"/>
  <c r="I116" i="6"/>
  <c r="I114" i="6"/>
  <c r="I112" i="6"/>
  <c r="I110" i="6"/>
  <c r="I108" i="6"/>
  <c r="I106" i="6"/>
  <c r="I104" i="6"/>
  <c r="I102" i="6"/>
  <c r="I100" i="6"/>
  <c r="I98" i="6"/>
  <c r="I96" i="6"/>
  <c r="I94" i="6"/>
  <c r="I92" i="6"/>
  <c r="I90" i="6"/>
  <c r="I88" i="6"/>
  <c r="I86" i="6"/>
  <c r="I84" i="6"/>
  <c r="I82" i="6"/>
  <c r="I80" i="6"/>
  <c r="I78" i="6"/>
  <c r="I76" i="6"/>
  <c r="I74" i="6"/>
  <c r="I72" i="6"/>
  <c r="I70" i="6"/>
  <c r="I68" i="6"/>
  <c r="I66" i="6"/>
  <c r="I64" i="6"/>
  <c r="I62" i="6"/>
  <c r="I60" i="6"/>
  <c r="I58" i="6"/>
  <c r="I56" i="6"/>
  <c r="I54" i="6"/>
  <c r="I52" i="6"/>
  <c r="I50" i="6"/>
  <c r="I48" i="6"/>
  <c r="I46" i="6"/>
  <c r="I44" i="6"/>
  <c r="I158" i="6"/>
  <c r="I156" i="6"/>
  <c r="I154" i="6"/>
  <c r="I152" i="6"/>
  <c r="I150" i="6"/>
  <c r="I148" i="6"/>
  <c r="I146" i="6"/>
  <c r="I144" i="6"/>
  <c r="I142" i="6"/>
  <c r="I140" i="6"/>
  <c r="I138" i="6"/>
  <c r="I136" i="6"/>
  <c r="I134" i="6"/>
  <c r="I132" i="6"/>
  <c r="I130" i="6"/>
  <c r="I128" i="6"/>
  <c r="I126" i="6"/>
  <c r="Q16" i="11" l="1"/>
  <c r="Q25" i="11"/>
  <c r="Q28" i="11"/>
  <c r="Q24" i="11"/>
  <c r="Q40" i="11"/>
  <c r="Q23" i="11"/>
  <c r="Q43" i="11"/>
  <c r="Q17" i="11"/>
  <c r="Q18" i="11"/>
  <c r="Q47" i="11"/>
  <c r="Q42" i="11"/>
  <c r="Q34" i="11"/>
  <c r="Q27" i="11"/>
  <c r="Q38" i="11"/>
  <c r="Q32" i="11"/>
  <c r="Q41" i="11"/>
  <c r="Q35" i="11"/>
  <c r="Q26" i="11"/>
  <c r="Q31" i="11"/>
  <c r="Q39" i="11"/>
  <c r="Q33" i="11"/>
  <c r="Q48" i="11"/>
  <c r="Q22" i="11"/>
  <c r="Q44" i="11"/>
  <c r="Q21" i="11"/>
  <c r="Q15" i="11"/>
  <c r="Q37" i="11"/>
  <c r="Q14" i="11"/>
  <c r="Q45" i="11"/>
  <c r="Q29" i="11"/>
  <c r="Q19" i="11"/>
  <c r="Q30" i="11"/>
  <c r="Q46" i="11"/>
  <c r="Q36" i="11"/>
  <c r="Q20" i="11"/>
  <c r="B39" i="12" l="1"/>
  <c r="B37" i="12"/>
  <c r="B35" i="12"/>
  <c r="B33" i="12"/>
  <c r="B31" i="12"/>
  <c r="B29" i="12"/>
  <c r="B27" i="12"/>
  <c r="B38" i="12"/>
  <c r="B36" i="12"/>
  <c r="B34" i="12"/>
  <c r="B32" i="12"/>
  <c r="B30" i="12"/>
  <c r="B28" i="12"/>
  <c r="B26" i="12"/>
  <c r="B22" i="12"/>
  <c r="B21" i="12"/>
  <c r="B24" i="12"/>
  <c r="B23" i="12"/>
  <c r="B16" i="12"/>
  <c r="B14" i="12"/>
  <c r="B25" i="12"/>
  <c r="B18" i="12"/>
  <c r="B20" i="12"/>
  <c r="B19" i="12"/>
  <c r="B17" i="12"/>
  <c r="B15" i="12"/>
  <c r="B13" i="12"/>
  <c r="A68" i="12" l="1"/>
  <c r="S28" i="12"/>
  <c r="D28" i="12"/>
  <c r="V28" i="12"/>
  <c r="R28" i="12"/>
  <c r="C28" i="12"/>
  <c r="U28" i="12"/>
  <c r="Q28" i="12"/>
  <c r="T28" i="12"/>
  <c r="P28" i="12"/>
  <c r="A55" i="12"/>
  <c r="T15" i="12"/>
  <c r="P15" i="12"/>
  <c r="S15" i="12"/>
  <c r="D15" i="12"/>
  <c r="V15" i="12"/>
  <c r="R15" i="12"/>
  <c r="C15" i="12"/>
  <c r="U15" i="12"/>
  <c r="Q15" i="12"/>
  <c r="A77" i="12"/>
  <c r="V37" i="12"/>
  <c r="R37" i="12"/>
  <c r="C37" i="12"/>
  <c r="U37" i="12"/>
  <c r="Q37" i="12"/>
  <c r="T37" i="12"/>
  <c r="P37" i="12"/>
  <c r="S37" i="12"/>
  <c r="D37" i="12"/>
  <c r="A73" i="12"/>
  <c r="V33" i="12"/>
  <c r="R33" i="12"/>
  <c r="C33" i="12"/>
  <c r="U33" i="12"/>
  <c r="Q33" i="12"/>
  <c r="T33" i="12"/>
  <c r="P33" i="12"/>
  <c r="S33" i="12"/>
  <c r="D33" i="12"/>
  <c r="A63" i="12"/>
  <c r="T23" i="12"/>
  <c r="P23" i="12"/>
  <c r="S23" i="12"/>
  <c r="C23" i="12"/>
  <c r="R23" i="12"/>
  <c r="V23" i="12"/>
  <c r="Q23" i="12"/>
  <c r="U23" i="12"/>
  <c r="D23" i="12"/>
  <c r="A71" i="12"/>
  <c r="V31" i="12"/>
  <c r="R31" i="12"/>
  <c r="C31" i="12"/>
  <c r="U31" i="12"/>
  <c r="Q31" i="12"/>
  <c r="T31" i="12"/>
  <c r="P31" i="12"/>
  <c r="S31" i="12"/>
  <c r="D31" i="12"/>
  <c r="A60" i="12"/>
  <c r="V20" i="12"/>
  <c r="R20" i="12"/>
  <c r="C20" i="12"/>
  <c r="Q20" i="12"/>
  <c r="U20" i="12"/>
  <c r="P20" i="12"/>
  <c r="T20" i="12"/>
  <c r="D20" i="12"/>
  <c r="S20" i="12"/>
  <c r="A54" i="12"/>
  <c r="V14" i="12"/>
  <c r="R14" i="12"/>
  <c r="C14" i="12"/>
  <c r="U14" i="12"/>
  <c r="Q14" i="12"/>
  <c r="T14" i="12"/>
  <c r="P14" i="12"/>
  <c r="S14" i="12"/>
  <c r="D14" i="12"/>
  <c r="A53" i="12"/>
  <c r="T13" i="12"/>
  <c r="P13" i="12"/>
  <c r="S13" i="12"/>
  <c r="D13" i="12"/>
  <c r="V13" i="12"/>
  <c r="R13" i="12"/>
  <c r="C13" i="12"/>
  <c r="U13" i="12"/>
  <c r="Q13" i="12"/>
  <c r="A57" i="12"/>
  <c r="T17" i="12"/>
  <c r="U17" i="12"/>
  <c r="P17" i="12"/>
  <c r="S17" i="12"/>
  <c r="D17" i="12"/>
  <c r="R17" i="12"/>
  <c r="C17" i="12"/>
  <c r="V17" i="12"/>
  <c r="Q17" i="12"/>
  <c r="A74" i="12"/>
  <c r="T34" i="12"/>
  <c r="P34" i="12"/>
  <c r="S34" i="12"/>
  <c r="D34" i="12"/>
  <c r="V34" i="12"/>
  <c r="R34" i="12"/>
  <c r="C34" i="12"/>
  <c r="U34" i="12"/>
  <c r="Q34" i="12"/>
  <c r="A66" i="12"/>
  <c r="S26" i="12"/>
  <c r="D26" i="12"/>
  <c r="V26" i="12"/>
  <c r="R26" i="12"/>
  <c r="C26" i="12"/>
  <c r="U26" i="12"/>
  <c r="Q26" i="12"/>
  <c r="T26" i="12"/>
  <c r="P26" i="12"/>
  <c r="A75" i="12"/>
  <c r="V35" i="12"/>
  <c r="R35" i="12"/>
  <c r="C35" i="12"/>
  <c r="U35" i="12"/>
  <c r="Q35" i="12"/>
  <c r="T35" i="12"/>
  <c r="P35" i="12"/>
  <c r="S35" i="12"/>
  <c r="D35" i="12"/>
  <c r="A67" i="12"/>
  <c r="U27" i="12"/>
  <c r="Q27" i="12"/>
  <c r="T27" i="12"/>
  <c r="P27" i="12"/>
  <c r="S27" i="12"/>
  <c r="D27" i="12"/>
  <c r="R27" i="12"/>
  <c r="C27" i="12"/>
  <c r="V27" i="12"/>
  <c r="A65" i="12"/>
  <c r="U25" i="12"/>
  <c r="T25" i="12"/>
  <c r="P25" i="12"/>
  <c r="V25" i="12"/>
  <c r="D25" i="12"/>
  <c r="S25" i="12"/>
  <c r="C25" i="12"/>
  <c r="R25" i="12"/>
  <c r="Q25" i="12"/>
  <c r="A61" i="12"/>
  <c r="T21" i="12"/>
  <c r="P21" i="12"/>
  <c r="R21" i="12"/>
  <c r="V21" i="12"/>
  <c r="Q21" i="12"/>
  <c r="U21" i="12"/>
  <c r="D21" i="12"/>
  <c r="S21" i="12"/>
  <c r="C21" i="12"/>
  <c r="A78" i="12"/>
  <c r="T38" i="12"/>
  <c r="P38" i="12"/>
  <c r="S38" i="12"/>
  <c r="D38" i="12"/>
  <c r="V38" i="12"/>
  <c r="R38" i="12"/>
  <c r="C38" i="12"/>
  <c r="U38" i="12"/>
  <c r="Q38" i="12"/>
  <c r="A64" i="12"/>
  <c r="V24" i="12"/>
  <c r="R24" i="12"/>
  <c r="C24" i="12"/>
  <c r="T24" i="12"/>
  <c r="D24" i="12"/>
  <c r="S24" i="12"/>
  <c r="Q24" i="12"/>
  <c r="U24" i="12"/>
  <c r="P24" i="12"/>
  <c r="A58" i="12"/>
  <c r="V18" i="12"/>
  <c r="R18" i="12"/>
  <c r="C18" i="12"/>
  <c r="U18" i="12"/>
  <c r="P18" i="12"/>
  <c r="T18" i="12"/>
  <c r="D18" i="12"/>
  <c r="S18" i="12"/>
  <c r="Q18" i="12"/>
  <c r="A69" i="12"/>
  <c r="U29" i="12"/>
  <c r="Q29" i="12"/>
  <c r="T29" i="12"/>
  <c r="P29" i="12"/>
  <c r="S29" i="12"/>
  <c r="D29" i="12"/>
  <c r="C29" i="12"/>
  <c r="V29" i="12"/>
  <c r="R29" i="12"/>
  <c r="A59" i="12"/>
  <c r="T19" i="12"/>
  <c r="P19" i="12"/>
  <c r="V19" i="12"/>
  <c r="Q19" i="12"/>
  <c r="U19" i="12"/>
  <c r="D19" i="12"/>
  <c r="S19" i="12"/>
  <c r="C19" i="12"/>
  <c r="R19" i="12"/>
  <c r="A56" i="12"/>
  <c r="V16" i="12"/>
  <c r="R16" i="12"/>
  <c r="C16" i="12"/>
  <c r="U16" i="12"/>
  <c r="Q16" i="12"/>
  <c r="T16" i="12"/>
  <c r="P16" i="12"/>
  <c r="S16" i="12"/>
  <c r="D16" i="12"/>
  <c r="A62" i="12"/>
  <c r="V22" i="12"/>
  <c r="R22" i="12"/>
  <c r="C22" i="12"/>
  <c r="S22" i="12"/>
  <c r="Q22" i="12"/>
  <c r="U22" i="12"/>
  <c r="P22" i="12"/>
  <c r="T22" i="12"/>
  <c r="D22" i="12"/>
  <c r="A79" i="12"/>
  <c r="V39" i="12"/>
  <c r="R39" i="12"/>
  <c r="C39" i="12"/>
  <c r="U39" i="12"/>
  <c r="Q39" i="12"/>
  <c r="T39" i="12"/>
  <c r="P39" i="12"/>
  <c r="S39" i="12"/>
  <c r="D39" i="12"/>
  <c r="A72" i="12"/>
  <c r="T32" i="12"/>
  <c r="P32" i="12"/>
  <c r="S32" i="12"/>
  <c r="D32" i="12"/>
  <c r="V32" i="12"/>
  <c r="R32" i="12"/>
  <c r="C32" i="12"/>
  <c r="U32" i="12"/>
  <c r="Q32" i="12"/>
  <c r="A76" i="12"/>
  <c r="T36" i="12"/>
  <c r="P36" i="12"/>
  <c r="S36" i="12"/>
  <c r="D36" i="12"/>
  <c r="V36" i="12"/>
  <c r="R36" i="12"/>
  <c r="C36" i="12"/>
  <c r="U36" i="12"/>
  <c r="Q36" i="12"/>
  <c r="A70" i="12"/>
  <c r="T30" i="12"/>
  <c r="S30" i="12"/>
  <c r="D30" i="12"/>
  <c r="V30" i="12"/>
  <c r="R30" i="12"/>
  <c r="C30" i="12"/>
  <c r="U30" i="12"/>
  <c r="Q30" i="12"/>
  <c r="P30" i="12"/>
  <c r="AB70" i="12" l="1"/>
  <c r="X70" i="12"/>
  <c r="T70" i="12"/>
  <c r="P70" i="12"/>
  <c r="L70" i="12"/>
  <c r="H70" i="12"/>
  <c r="D70" i="12"/>
  <c r="AA70" i="12"/>
  <c r="W70" i="12"/>
  <c r="S70" i="12"/>
  <c r="O70" i="12"/>
  <c r="K70" i="12"/>
  <c r="G70" i="12"/>
  <c r="C70" i="12"/>
  <c r="Z70" i="12"/>
  <c r="V70" i="12"/>
  <c r="R70" i="12"/>
  <c r="N70" i="12"/>
  <c r="J70" i="12"/>
  <c r="F70" i="12"/>
  <c r="B70" i="12"/>
  <c r="U70" i="12"/>
  <c r="E70" i="12"/>
  <c r="Q70" i="12"/>
  <c r="M70" i="12"/>
  <c r="Y70" i="12"/>
  <c r="I70" i="12"/>
  <c r="AB62" i="12"/>
  <c r="X62" i="12"/>
  <c r="T62" i="12"/>
  <c r="P62" i="12"/>
  <c r="L62" i="12"/>
  <c r="H62" i="12"/>
  <c r="D62" i="12"/>
  <c r="AA62" i="12"/>
  <c r="W62" i="12"/>
  <c r="S62" i="12"/>
  <c r="O62" i="12"/>
  <c r="K62" i="12"/>
  <c r="G62" i="12"/>
  <c r="C62" i="12"/>
  <c r="Z62" i="12"/>
  <c r="V62" i="12"/>
  <c r="R62" i="12"/>
  <c r="N62" i="12"/>
  <c r="J62" i="12"/>
  <c r="F62" i="12"/>
  <c r="B62" i="12"/>
  <c r="Y62" i="12"/>
  <c r="U62" i="12"/>
  <c r="Q62" i="12"/>
  <c r="M62" i="12"/>
  <c r="I62" i="12"/>
  <c r="E62" i="12"/>
  <c r="AB58" i="12"/>
  <c r="X58" i="12"/>
  <c r="T58" i="12"/>
  <c r="P58" i="12"/>
  <c r="L58" i="12"/>
  <c r="H58" i="12"/>
  <c r="D58" i="12"/>
  <c r="AA58" i="12"/>
  <c r="W58" i="12"/>
  <c r="S58" i="12"/>
  <c r="O58" i="12"/>
  <c r="K58" i="12"/>
  <c r="G58" i="12"/>
  <c r="C58" i="12"/>
  <c r="Z58" i="12"/>
  <c r="V58" i="12"/>
  <c r="R58" i="12"/>
  <c r="N58" i="12"/>
  <c r="J58" i="12"/>
  <c r="F58" i="12"/>
  <c r="B58" i="12"/>
  <c r="Y58" i="12"/>
  <c r="U58" i="12"/>
  <c r="Q58" i="12"/>
  <c r="M58" i="12"/>
  <c r="I58" i="12"/>
  <c r="E58" i="12"/>
  <c r="AB65" i="12"/>
  <c r="X65" i="12"/>
  <c r="T65" i="12"/>
  <c r="P65" i="12"/>
  <c r="L65" i="12"/>
  <c r="H65" i="12"/>
  <c r="D65" i="12"/>
  <c r="AA65" i="12"/>
  <c r="W65" i="12"/>
  <c r="S65" i="12"/>
  <c r="O65" i="12"/>
  <c r="K65" i="12"/>
  <c r="G65" i="12"/>
  <c r="C65" i="12"/>
  <c r="Z65" i="12"/>
  <c r="V65" i="12"/>
  <c r="R65" i="12"/>
  <c r="N65" i="12"/>
  <c r="J65" i="12"/>
  <c r="F65" i="12"/>
  <c r="B65" i="12"/>
  <c r="Y65" i="12"/>
  <c r="U65" i="12"/>
  <c r="Q65" i="12"/>
  <c r="M65" i="12"/>
  <c r="I65" i="12"/>
  <c r="E65"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R41" i="12"/>
  <c r="P41" i="12"/>
  <c r="AB60" i="12"/>
  <c r="X60" i="12"/>
  <c r="T60" i="12"/>
  <c r="P60" i="12"/>
  <c r="L60" i="12"/>
  <c r="H60" i="12"/>
  <c r="D60" i="12"/>
  <c r="AA60" i="12"/>
  <c r="W60" i="12"/>
  <c r="S60" i="12"/>
  <c r="O60" i="12"/>
  <c r="K60" i="12"/>
  <c r="G60" i="12"/>
  <c r="C60" i="12"/>
  <c r="Z60" i="12"/>
  <c r="V60" i="12"/>
  <c r="R60" i="12"/>
  <c r="N60" i="12"/>
  <c r="J60" i="12"/>
  <c r="F60" i="12"/>
  <c r="B60" i="12"/>
  <c r="Y60" i="12"/>
  <c r="U60" i="12"/>
  <c r="Q60" i="12"/>
  <c r="M60" i="12"/>
  <c r="I60" i="12"/>
  <c r="E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69" i="12"/>
  <c r="X69" i="12"/>
  <c r="T69" i="12"/>
  <c r="P69" i="12"/>
  <c r="L69" i="12"/>
  <c r="H69" i="12"/>
  <c r="D69" i="12"/>
  <c r="AA69" i="12"/>
  <c r="W69" i="12"/>
  <c r="S69" i="12"/>
  <c r="O69" i="12"/>
  <c r="K69" i="12"/>
  <c r="G69" i="12"/>
  <c r="C69" i="12"/>
  <c r="V69" i="12"/>
  <c r="N69" i="12"/>
  <c r="F69" i="12"/>
  <c r="U69" i="12"/>
  <c r="M69" i="12"/>
  <c r="E69" i="12"/>
  <c r="Z69" i="12"/>
  <c r="R69" i="12"/>
  <c r="J69" i="12"/>
  <c r="B69" i="12"/>
  <c r="Y69" i="12"/>
  <c r="Q69" i="12"/>
  <c r="I69" i="12"/>
  <c r="AB61" i="12"/>
  <c r="X61" i="12"/>
  <c r="T61" i="12"/>
  <c r="P61" i="12"/>
  <c r="L61" i="12"/>
  <c r="H61" i="12"/>
  <c r="D61" i="12"/>
  <c r="AA61" i="12"/>
  <c r="W61" i="12"/>
  <c r="S61" i="12"/>
  <c r="O61" i="12"/>
  <c r="K61" i="12"/>
  <c r="G61" i="12"/>
  <c r="C61" i="12"/>
  <c r="Z61" i="12"/>
  <c r="V61" i="12"/>
  <c r="R61" i="12"/>
  <c r="N61" i="12"/>
  <c r="J61" i="12"/>
  <c r="F61" i="12"/>
  <c r="B61" i="12"/>
  <c r="Y61" i="12"/>
  <c r="U61" i="12"/>
  <c r="Q61" i="12"/>
  <c r="M61" i="12"/>
  <c r="I61" i="12"/>
  <c r="E61" i="12"/>
  <c r="AB66" i="12"/>
  <c r="X66" i="12"/>
  <c r="T66" i="12"/>
  <c r="P66" i="12"/>
  <c r="L66" i="12"/>
  <c r="H66" i="12"/>
  <c r="D66" i="12"/>
  <c r="AA66" i="12"/>
  <c r="W66" i="12"/>
  <c r="S66" i="12"/>
  <c r="O66" i="12"/>
  <c r="K66" i="12"/>
  <c r="G66" i="12"/>
  <c r="C66" i="12"/>
  <c r="Z66" i="12"/>
  <c r="V66" i="12"/>
  <c r="R66" i="12"/>
  <c r="N66" i="12"/>
  <c r="J66" i="12"/>
  <c r="F66" i="12"/>
  <c r="B66" i="12"/>
  <c r="Y66" i="12"/>
  <c r="U66" i="12"/>
  <c r="Q66" i="12"/>
  <c r="M66" i="12"/>
  <c r="I66" i="12"/>
  <c r="E66"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9" i="12"/>
  <c r="X59" i="12"/>
  <c r="T59" i="12"/>
  <c r="P59" i="12"/>
  <c r="L59" i="12"/>
  <c r="H59" i="12"/>
  <c r="D59" i="12"/>
  <c r="AA59" i="12"/>
  <c r="W59" i="12"/>
  <c r="S59" i="12"/>
  <c r="O59" i="12"/>
  <c r="K59" i="12"/>
  <c r="G59" i="12"/>
  <c r="C59" i="12"/>
  <c r="Z59" i="12"/>
  <c r="V59" i="12"/>
  <c r="R59" i="12"/>
  <c r="N59" i="12"/>
  <c r="J59" i="12"/>
  <c r="F59" i="12"/>
  <c r="B59" i="12"/>
  <c r="Y59" i="12"/>
  <c r="U59" i="12"/>
  <c r="Q59" i="12"/>
  <c r="M59" i="12"/>
  <c r="I59" i="12"/>
  <c r="E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63" i="12"/>
  <c r="X63" i="12"/>
  <c r="T63" i="12"/>
  <c r="P63" i="12"/>
  <c r="L63" i="12"/>
  <c r="H63" i="12"/>
  <c r="D63" i="12"/>
  <c r="AA63" i="12"/>
  <c r="W63" i="12"/>
  <c r="S63" i="12"/>
  <c r="O63" i="12"/>
  <c r="K63" i="12"/>
  <c r="G63" i="12"/>
  <c r="C63" i="12"/>
  <c r="Z63" i="12"/>
  <c r="V63" i="12"/>
  <c r="R63" i="12"/>
  <c r="N63" i="12"/>
  <c r="J63" i="12"/>
  <c r="F63" i="12"/>
  <c r="B63" i="12"/>
  <c r="Y63" i="12"/>
  <c r="U63" i="12"/>
  <c r="Q63" i="12"/>
  <c r="M63" i="12"/>
  <c r="I63" i="12"/>
  <c r="E63" i="12"/>
  <c r="AB68" i="12"/>
  <c r="X68" i="12"/>
  <c r="T68" i="12"/>
  <c r="P68" i="12"/>
  <c r="L68" i="12"/>
  <c r="H68" i="12"/>
  <c r="D68" i="12"/>
  <c r="AA68" i="12"/>
  <c r="W68" i="12"/>
  <c r="S68" i="12"/>
  <c r="O68" i="12"/>
  <c r="K68" i="12"/>
  <c r="G68" i="12"/>
  <c r="C68" i="12"/>
  <c r="Z68" i="12"/>
  <c r="R68" i="12"/>
  <c r="J68" i="12"/>
  <c r="B68" i="12"/>
  <c r="Y68" i="12"/>
  <c r="Q68" i="12"/>
  <c r="I68" i="12"/>
  <c r="V68" i="12"/>
  <c r="N68" i="12"/>
  <c r="F68" i="12"/>
  <c r="U68" i="12"/>
  <c r="M68" i="12"/>
  <c r="E68"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56" i="12"/>
  <c r="X56" i="12"/>
  <c r="T56" i="12"/>
  <c r="P56" i="12"/>
  <c r="L56" i="12"/>
  <c r="H56" i="12"/>
  <c r="D56" i="12"/>
  <c r="Z56" i="12"/>
  <c r="U56" i="12"/>
  <c r="O56" i="12"/>
  <c r="J56" i="12"/>
  <c r="E56" i="12"/>
  <c r="Y56" i="12"/>
  <c r="S56" i="12"/>
  <c r="N56" i="12"/>
  <c r="I56" i="12"/>
  <c r="C56" i="12"/>
  <c r="W56" i="12"/>
  <c r="R56" i="12"/>
  <c r="M56" i="12"/>
  <c r="G56" i="12"/>
  <c r="B56" i="12"/>
  <c r="AA56" i="12"/>
  <c r="V56" i="12"/>
  <c r="Q56" i="12"/>
  <c r="K56" i="12"/>
  <c r="F56" i="12"/>
  <c r="AB64" i="12"/>
  <c r="X64" i="12"/>
  <c r="T64" i="12"/>
  <c r="P64" i="12"/>
  <c r="L64" i="12"/>
  <c r="H64" i="12"/>
  <c r="D64" i="12"/>
  <c r="AA64" i="12"/>
  <c r="W64" i="12"/>
  <c r="S64" i="12"/>
  <c r="O64" i="12"/>
  <c r="K64" i="12"/>
  <c r="G64" i="12"/>
  <c r="C64" i="12"/>
  <c r="Z64" i="12"/>
  <c r="V64" i="12"/>
  <c r="R64" i="12"/>
  <c r="N64" i="12"/>
  <c r="J64" i="12"/>
  <c r="F64" i="12"/>
  <c r="B64" i="12"/>
  <c r="Y64" i="12"/>
  <c r="U64" i="12"/>
  <c r="Q64" i="12"/>
  <c r="M64" i="12"/>
  <c r="I64" i="12"/>
  <c r="E64" i="12"/>
  <c r="AB67" i="12"/>
  <c r="AA67" i="12"/>
  <c r="X67" i="12"/>
  <c r="T67" i="12"/>
  <c r="P67" i="12"/>
  <c r="L67" i="12"/>
  <c r="H67" i="12"/>
  <c r="D67" i="12"/>
  <c r="W67" i="12"/>
  <c r="S67" i="12"/>
  <c r="O67" i="12"/>
  <c r="K67" i="12"/>
  <c r="G67" i="12"/>
  <c r="C67" i="12"/>
  <c r="Z67" i="12"/>
  <c r="V67" i="12"/>
  <c r="R67" i="12"/>
  <c r="N67" i="12"/>
  <c r="J67" i="12"/>
  <c r="F67" i="12"/>
  <c r="B67" i="12"/>
  <c r="Y67" i="12"/>
  <c r="U67" i="12"/>
  <c r="Q67" i="12"/>
  <c r="M67" i="12"/>
  <c r="I67" i="12"/>
  <c r="E67" i="12"/>
  <c r="AB57" i="12"/>
  <c r="X57" i="12"/>
  <c r="T57" i="12"/>
  <c r="P57" i="12"/>
  <c r="L57" i="12"/>
  <c r="H57" i="12"/>
  <c r="D57" i="12"/>
  <c r="Z57" i="12"/>
  <c r="Y57" i="12"/>
  <c r="U57" i="12"/>
  <c r="Q57" i="12"/>
  <c r="M57" i="12"/>
  <c r="I57" i="12"/>
  <c r="AA57" i="12"/>
  <c r="R57" i="12"/>
  <c r="J57" i="12"/>
  <c r="C57" i="12"/>
  <c r="W57" i="12"/>
  <c r="O57" i="12"/>
  <c r="G57" i="12"/>
  <c r="B57" i="12"/>
  <c r="V57" i="12"/>
  <c r="N57" i="12"/>
  <c r="F57" i="12"/>
  <c r="S57" i="12"/>
  <c r="K57" i="12"/>
  <c r="E57"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B55" i="12"/>
  <c r="X55" i="12"/>
  <c r="T55" i="12"/>
  <c r="P55" i="12"/>
  <c r="L55" i="12"/>
  <c r="H55" i="12"/>
  <c r="D55" i="12"/>
  <c r="AA55" i="12"/>
  <c r="V55" i="12"/>
  <c r="Q55" i="12"/>
  <c r="K55" i="12"/>
  <c r="F55" i="12"/>
  <c r="Z55" i="12"/>
  <c r="U55" i="12"/>
  <c r="O55" i="12"/>
  <c r="J55" i="12"/>
  <c r="E55" i="12"/>
  <c r="Y55" i="12"/>
  <c r="S55" i="12"/>
  <c r="N55" i="12"/>
  <c r="I55" i="12"/>
  <c r="C55" i="12"/>
  <c r="W55" i="12"/>
  <c r="R55" i="12"/>
  <c r="M55" i="12"/>
  <c r="G55" i="12"/>
  <c r="B55"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<sst xmlns="http://schemas.openxmlformats.org/spreadsheetml/2006/main" count="9581" uniqueCount="1808">
  <si>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</si>
  <si>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</si>
  <si>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</si>
  <si>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</si>
  <si>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</si>
  <si>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</si>
  <si>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</si>
  <si>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</si>
  <si>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</si>
  <si>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</si>
  <si>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</si>
  <si>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</si>
  <si>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</si>
  <si>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</si>
  <si>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</si>
  <si>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</si>
  <si>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</si>
  <si>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</si>
  <si>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</si>
  <si>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</si>
  <si>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</si>
  <si>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</si>
  <si>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</si>
  <si>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</si>
  <si>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</si>
  <si>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</si>
  <si>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</si>
  <si>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</si>
  <si>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</si>
  <si>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</si>
  <si>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</si>
  <si>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</si>
  <si>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</si>
  <si>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</si>
  <si>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</si>
  <si>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</si>
  <si>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</si>
  <si>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</si>
  <si>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</si>
  <si>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</si>
  <si>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</si>
  <si>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</si>
  <si>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</si>
  <si>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</si>
  <si>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</si>
  <si>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</si>
  <si>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</si>
  <si>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</si>
  <si>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</si>
  <si>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</si>
  <si>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</si>
  <si>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</si>
  <si>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</si>
  <si>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</si>
  <si>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</si>
  <si>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</si>
  <si>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</si>
  <si>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</si>
  <si>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</si>
  <si>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</si>
  <si>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</si>
  <si>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</si>
  <si>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</si>
  <si>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</si>
  <si>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</si>
  <si>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</si>
  <si>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</si>
  <si>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</si>
  <si>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</si>
  <si>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</si>
  <si>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</si>
  <si>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</si>
  <si>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</si>
  <si>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</si>
  <si>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</si>
  <si>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</si>
  <si>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</si>
  <si>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</si>
  <si>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</si>
  <si>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</si>
  <si>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</si>
  <si>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</si>
  <si>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</si>
  <si>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</si>
  <si>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</si>
  <si>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</si>
  <si>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</si>
  <si>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</si>
  <si>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</si>
  <si>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</si>
  <si>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</si>
  <si>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</si>
  <si>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</si>
  <si>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</si>
  <si>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</si>
  <si>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</si>
  <si>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</si>
  <si>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</si>
  <si>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</si>
  <si>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</si>
  <si>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</si>
  <si>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</si>
  <si>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</si>
  <si>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</si>
  <si>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</si>
  <si>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</si>
  <si>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</si>
  <si>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</si>
  <si>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</si>
  <si>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</si>
  <si>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</si>
  <si>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</si>
  <si>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</si>
  <si>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</si>
  <si>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</si>
  <si>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</si>
  <si>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</si>
  <si>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</si>
  <si>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</si>
  <si>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</si>
  <si>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</si>
  <si>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</si>
  <si>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</si>
  <si>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</si>
  <si>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</si>
  <si>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</si>
  <si>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</si>
  <si>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</si>
  <si>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</si>
  <si>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</si>
  <si>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</si>
  <si>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</si>
  <si>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</si>
  <si>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</si>
  <si>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</si>
  <si>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</si>
  <si>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</si>
  <si>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</si>
  <si>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</si>
  <si>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</si>
  <si>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</si>
  <si>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</si>
  <si>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</si>
  <si>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</si>
  <si>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</si>
  <si>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</si>
  <si>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</si>
  <si>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</si>
  <si>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</si>
  <si>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</si>
  <si>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</si>
  <si>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</si>
  <si>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</si>
  <si>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</si>
  <si>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</si>
  <si>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</si>
  <si>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</si>
  <si>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</si>
  <si>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</si>
  <si>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</si>
  <si>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</si>
  <si>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</si>
  <si>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</si>
  <si>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</si>
  <si>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</si>
  <si>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</si>
  <si>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</si>
  <si>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</si>
  <si>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</si>
  <si>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</si>
  <si>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</si>
  <si>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</si>
  <si>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</si>
  <si>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</si>
  <si>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</si>
  <si>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</si>
  <si>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</si>
  <si>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</si>
  <si>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</si>
  <si>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</si>
  <si>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</si>
  <si>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</si>
  <si>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</si>
  <si>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</si>
  <si>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</si>
  <si>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</si>
  <si>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</si>
  <si>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</si>
  <si>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</si>
  <si>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</si>
  <si>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</si>
  <si>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</si>
  <si>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</si>
  <si>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</si>
  <si>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</si>
  <si>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</si>
  <si>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</si>
  <si>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</si>
  <si>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</si>
  <si>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</si>
  <si>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</si>
  <si>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</si>
  <si>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</si>
  <si>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</si>
  <si>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</si>
  <si>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</si>
  <si>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</si>
  <si>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</si>
  <si>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</si>
  <si>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</si>
  <si>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</si>
  <si>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</si>
  <si>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</si>
  <si>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</si>
  <si>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</si>
  <si>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</si>
  <si>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</si>
  <si>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</si>
  <si>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</si>
  <si>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</si>
  <si>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</si>
  <si>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</si>
  <si>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</si>
  <si>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</si>
  <si>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</si>
  <si>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</si>
  <si>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</si>
  <si>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</si>
  <si>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</si>
  <si>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</si>
  <si>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</si>
  <si>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</si>
  <si>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</si>
  <si>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</si>
  <si>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</si>
  <si>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</si>
  <si>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</si>
  <si>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</si>
  <si>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</si>
  <si>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</si>
  <si>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</si>
  <si>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</si>
  <si>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</si>
  <si>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</si>
  <si>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</si>
  <si>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</si>
  <si>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</si>
  <si>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</si>
  <si>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</si>
  <si>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</si>
  <si>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</si>
  <si>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</si>
  <si>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</si>
  <si>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</si>
  <si>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</si>
  <si>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</si>
  <si>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</si>
  <si>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</si>
  <si>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</si>
  <si>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</si>
  <si>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</si>
  <si>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</si>
  <si>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</si>
  <si>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</si>
  <si>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</si>
  <si>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</si>
  <si>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</si>
  <si>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</si>
  <si>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</si>
  <si>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</si>
  <si>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</si>
  <si>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</si>
  <si>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</si>
  <si>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</si>
  <si>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</si>
  <si>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</si>
  <si>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</si>
  <si>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</si>
  <si>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</si>
  <si>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</si>
  <si>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</si>
  <si>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</si>
  <si>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</si>
  <si>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</si>
  <si>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</si>
  <si>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</si>
  <si>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</si>
  <si>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</si>
  <si>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</si>
  <si>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</si>
  <si>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</si>
  <si>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</si>
  <si>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</si>
  <si>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</si>
  <si>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</si>
  <si>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</si>
  <si>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</si>
  <si>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</si>
  <si>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</si>
  <si>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</si>
  <si>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</si>
  <si>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</si>
  <si>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</si>
  <si>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</si>
  <si>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</si>
  <si>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</si>
  <si>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</si>
  <si>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</si>
  <si>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</si>
  <si>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</si>
  <si>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</si>
  <si>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</si>
  <si>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</si>
  <si>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</si>
  <si>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</si>
  <si>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</si>
  <si>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</si>
  <si>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</si>
  <si>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</si>
  <si>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</si>
  <si>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</si>
  <si>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</si>
  <si>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</si>
  <si>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</si>
  <si>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</si>
  <si>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</si>
  <si>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</si>
  <si>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</si>
  <si>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</si>
  <si>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</si>
  <si>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</si>
  <si>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</si>
  <si>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</si>
  <si>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</si>
  <si>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</si>
  <si>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</si>
  <si>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</si>
  <si>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</si>
  <si>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</si>
  <si>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</si>
  <si>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</si>
  <si>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</si>
  <si>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</si>
  <si>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</si>
  <si>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</si>
  <si>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</si>
  <si>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</si>
  <si>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</si>
  <si>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</si>
  <si>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</si>
  <si>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</si>
  <si>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</si>
  <si>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</si>
  <si>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</si>
  <si>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</si>
  <si>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</si>
  <si>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</si>
  <si>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</si>
  <si>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</si>
  <si>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</si>
  <si>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</si>
  <si>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</si>
  <si>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</si>
  <si>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</si>
  <si>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</si>
  <si>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</si>
  <si>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</si>
  <si>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</si>
  <si>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</si>
  <si>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</si>
  <si>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</si>
  <si>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</si>
  <si>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</si>
  <si>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</si>
  <si>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</si>
  <si>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</si>
  <si>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</si>
  <si>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</si>
  <si>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</si>
  <si>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</si>
  <si>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</si>
  <si>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</si>
  <si>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</si>
  <si>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</si>
  <si>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</si>
  <si>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</si>
  <si>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</si>
  <si>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</si>
  <si>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</si>
  <si>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</si>
  <si>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</si>
  <si>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</si>
  <si>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</si>
  <si>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</si>
  <si>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</si>
  <si>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</si>
  <si>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</si>
  <si>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</si>
  <si>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</si>
  <si>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</si>
  <si>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</si>
  <si>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</si>
  <si>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</si>
  <si>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</si>
  <si>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</si>
  <si>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</si>
  <si>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</si>
  <si>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</si>
  <si>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</si>
  <si>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</si>
  <si>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</si>
  <si>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</si>
  <si>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</si>
  <si>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</si>
  <si>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</si>
  <si>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</si>
  <si>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</si>
  <si>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</si>
  <si>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</si>
  <si>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</si>
  <si>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</si>
  <si>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</si>
  <si>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</si>
  <si>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</si>
  <si>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</si>
  <si>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</si>
  <si>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</si>
  <si>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</si>
  <si>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</si>
  <si>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</si>
  <si>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</si>
  <si>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</si>
  <si>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</si>
  <si>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</si>
  <si>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</si>
  <si>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</si>
  <si>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</si>
  <si>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</si>
  <si>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</si>
  <si>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</si>
  <si>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</si>
  <si>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</si>
  <si>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</si>
  <si>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</si>
  <si>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</si>
  <si>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</si>
  <si>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</si>
  <si>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</si>
  <si>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</si>
  <si>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</si>
  <si>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</si>
  <si>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</si>
  <si>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</si>
  <si>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</si>
  <si>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</si>
  <si>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</si>
  <si>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</si>
  <si>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</si>
  <si>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</si>
  <si>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</si>
  <si>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</si>
  <si>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</si>
  <si>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</si>
  <si>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</si>
  <si>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</si>
  <si>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</si>
  <si>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</si>
  <si>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</si>
  <si>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</si>
  <si>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</si>
  <si>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</si>
  <si>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</si>
  <si>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</si>
  <si>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</si>
  <si>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</si>
  <si>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</si>
  <si>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</si>
  <si>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</si>
  <si>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</si>
  <si>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</si>
  <si>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</si>
  <si>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</si>
  <si>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</si>
  <si>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</si>
  <si>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</si>
  <si>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</si>
  <si>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</si>
  <si>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</si>
  <si>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</si>
  <si>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</si>
  <si>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</si>
  <si>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</si>
  <si>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</si>
  <si>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</si>
  <si>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</si>
  <si>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</si>
  <si>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</si>
  <si>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</si>
  <si>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</si>
  <si>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</si>
  <si>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</si>
  <si>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</si>
  <si>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</si>
  <si>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</si>
  <si>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</si>
  <si>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</si>
  <si>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</si>
  <si>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</si>
  <si>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</si>
  <si>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</si>
  <si>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</si>
  <si>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</si>
  <si>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</si>
  <si>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</si>
  <si>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</si>
  <si>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</si>
  <si>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</si>
  <si>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</si>
  <si>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</si>
  <si>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</si>
  <si>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</si>
  <si>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</si>
  <si>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</si>
  <si>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</si>
  <si>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</si>
  <si>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</si>
  <si>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</si>
  <si>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</si>
  <si>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</si>
  <si>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</si>
  <si>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</si>
  <si>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</si>
  <si>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</si>
  <si>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</si>
  <si>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</si>
  <si>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</si>
  <si>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</si>
  <si>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</si>
  <si>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</si>
  <si>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</si>
  <si>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</si>
  <si>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</si>
  <si>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</si>
  <si>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</si>
  <si>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</si>
  <si>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</si>
  <si>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</si>
  <si>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</si>
  <si>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</si>
  <si>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</si>
  <si>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</si>
  <si>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</si>
  <si>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</si>
  <si>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</si>
  <si>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</si>
  <si>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</si>
  <si>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</si>
  <si>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</si>
  <si>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</si>
  <si>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</si>
  <si>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</si>
  <si>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</si>
  <si>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</si>
  <si>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</si>
  <si>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</si>
  <si>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</si>
  <si>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</si>
  <si>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</si>
  <si>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</si>
  <si>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</si>
  <si>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</si>
  <si>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</si>
  <si>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</si>
  <si>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</si>
  <si>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</si>
  <si>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</si>
  <si>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</si>
  <si>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</si>
  <si>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</si>
  <si>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</si>
  <si>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</si>
  <si>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</si>
  <si>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</si>
  <si>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</si>
  <si>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</si>
  <si>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</si>
  <si>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</si>
  <si>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</si>
  <si>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</si>
  <si>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</si>
  <si>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</si>
  <si>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</si>
  <si>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</si>
  <si>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</si>
  <si>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</si>
  <si>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</si>
  <si>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</si>
  <si>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</si>
  <si>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</si>
  <si>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</si>
  <si>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</si>
  <si>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</si>
  <si>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</si>
  <si>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</si>
  <si>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</si>
  <si>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</si>
  <si>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</si>
  <si>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</si>
  <si>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</si>
  <si>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</si>
  <si>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</si>
  <si>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</si>
  <si>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</si>
  <si>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</si>
  <si>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</si>
  <si>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</si>
  <si>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</si>
  <si>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</si>
  <si>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</si>
  <si>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</si>
  <si>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</si>
  <si>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</si>
  <si>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</si>
  <si>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</si>
  <si>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</si>
  <si>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</si>
  <si>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</si>
  <si>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</si>
  <si>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</si>
  <si>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</si>
  <si>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</si>
  <si>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</si>
  <si>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</si>
  <si>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</si>
  <si>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</si>
  <si>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</si>
  <si>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</si>
  <si>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</si>
  <si>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</si>
  <si>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</si>
  <si>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</si>
  <si>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</si>
  <si>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</si>
  <si>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</si>
  <si>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</si>
  <si>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</si>
  <si>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</si>
  <si>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</si>
  <si>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</si>
  <si>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</si>
  <si>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</si>
  <si>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</si>
  <si>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</si>
  <si>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</si>
  <si>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</si>
  <si>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</si>
  <si>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</si>
  <si>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</si>
  <si>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</si>
  <si>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</si>
  <si>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</si>
  <si>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</si>
  <si>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</si>
  <si>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</si>
  <si>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</si>
  <si>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</si>
  <si>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</si>
  <si>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</si>
  <si>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</si>
  <si>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</si>
  <si>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</si>
  <si>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</si>
  <si>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</si>
  <si>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</si>
  <si>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</si>
  <si>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</si>
  <si>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</si>
  <si>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</si>
  <si>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</si>
  <si>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</si>
  <si>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</si>
  <si>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</si>
  <si>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</si>
  <si>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</si>
  <si>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</si>
  <si>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</si>
  <si>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</si>
  <si>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</si>
  <si>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</si>
  <si>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</si>
  <si>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</si>
  <si>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</si>
  <si>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</si>
  <si>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</si>
  <si>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</si>
  <si>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</si>
  <si>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</si>
  <si>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</si>
  <si>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</si>
  <si>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</si>
  <si>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</si>
  <si>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</si>
  <si>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</si>
  <si>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</si>
  <si>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</si>
  <si>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</si>
  <si>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</si>
  <si>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</si>
  <si>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</si>
  <si>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</si>
  <si>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</si>
  <si>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</si>
  <si>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</si>
  <si>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</si>
  <si>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</si>
  <si>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</si>
  <si>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</si>
  <si>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</si>
  <si>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</si>
  <si>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</si>
  <si>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</si>
  <si>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</si>
  <si>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</si>
  <si>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</si>
  <si>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</si>
  <si>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</si>
  <si>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</si>
  <si>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</si>
  <si>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</si>
  <si>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</si>
  <si>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</si>
  <si>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</si>
  <si>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</si>
  <si>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</si>
  <si>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</si>
  <si>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</si>
  <si>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</si>
  <si>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</si>
  <si>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</si>
  <si>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</si>
  <si>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</si>
  <si>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</si>
  <si>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</si>
  <si>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</si>
  <si>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</si>
  <si>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</si>
  <si>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</si>
  <si>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</si>
  <si>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</si>
  <si>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</si>
  <si>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</si>
  <si>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</si>
  <si>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</si>
  <si>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</si>
  <si>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</si>
  <si>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</si>
  <si>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</si>
  <si>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</si>
  <si>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</si>
  <si>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</si>
  <si>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</si>
  <si>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</si>
  <si>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</si>
  <si>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</si>
  <si>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</si>
  <si>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</si>
  <si>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</si>
  <si>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</si>
  <si>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</si>
  <si>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</si>
  <si>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</si>
  <si>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</si>
  <si>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</si>
  <si>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</si>
  <si>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</si>
  <si>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</si>
  <si>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</si>
  <si>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</si>
  <si>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</si>
  <si>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</si>
  <si>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</si>
  <si>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</si>
  <si>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</si>
  <si>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</si>
  <si>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</si>
  <si>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</si>
  <si>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</si>
  <si>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</si>
  <si>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</si>
  <si>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</si>
  <si>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</si>
  <si>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</si>
  <si>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</si>
  <si>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</si>
  <si>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</si>
  <si>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</si>
  <si>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</si>
  <si>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</si>
  <si>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</si>
  <si>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</si>
  <si>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</si>
  <si>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</si>
  <si>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</si>
  <si>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</si>
  <si>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</si>
  <si>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</si>
  <si>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</si>
  <si>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</si>
  <si>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</si>
  <si>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</si>
  <si>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</si>
  <si>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</si>
  <si>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</si>
  <si>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</si>
  <si>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</si>
  <si>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</si>
  <si>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</si>
  <si>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</si>
  <si>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</si>
  <si>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</si>
  <si>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</si>
  <si>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</si>
  <si>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</si>
  <si>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</si>
  <si>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</si>
  <si>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</si>
  <si>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</si>
  <si>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</si>
  <si>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</si>
  <si>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</si>
  <si>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</si>
  <si>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</si>
  <si>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</si>
  <si>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</si>
  <si>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</si>
  <si>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</si>
  <si>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</si>
  <si>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</si>
  <si>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</si>
  <si>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</si>
  <si>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</si>
  <si>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</si>
  <si>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</si>
  <si>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</si>
  <si>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</si>
  <si>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</si>
  <si>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</si>
  <si>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</si>
  <si>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</si>
  <si>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</si>
  <si>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</si>
  <si>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</si>
  <si>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</si>
  <si>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</si>
  <si>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</si>
  <si>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</si>
  <si>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</si>
  <si>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</si>
  <si>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</si>
  <si>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</si>
  <si>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</si>
  <si>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</si>
  <si>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</si>
  <si>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</si>
  <si>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</si>
  <si>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</si>
  <si>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</si>
  <si>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</si>
  <si>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</si>
  <si>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</si>
  <si>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</si>
  <si>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</si>
  <si>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</si>
  <si>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</si>
  <si>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</si>
  <si>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</si>
  <si>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</si>
  <si>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</si>
  <si>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</si>
  <si>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</si>
  <si>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</si>
  <si>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</si>
  <si>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</si>
  <si>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</si>
  <si>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</si>
  <si>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</si>
  <si>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</si>
  <si>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</si>
  <si>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</si>
  <si>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</si>
  <si>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</si>
  <si>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</si>
  <si>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</si>
  <si>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</si>
  <si>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</si>
  <si>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</si>
  <si>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</si>
  <si>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</si>
  <si>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</si>
  <si>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</si>
  <si>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</si>
  <si>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</si>
  <si>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</si>
  <si>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</si>
  <si>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</si>
  <si>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</si>
  <si>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</si>
  <si>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</si>
  <si>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</si>
  <si>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</si>
  <si>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</si>
  <si>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</si>
  <si>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</si>
  <si>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</si>
  <si>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</si>
  <si>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</si>
  <si>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</si>
  <si>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</si>
  <si>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</si>
  <si>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</si>
  <si>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</si>
  <si>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</si>
  <si>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</si>
  <si>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</si>
  <si>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</si>
  <si>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</si>
  <si>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</si>
  <si>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</si>
  <si>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</si>
  <si>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</si>
  <si>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</si>
  <si>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</si>
  <si>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</si>
  <si>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</si>
  <si>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</si>
  <si>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</si>
  <si>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</si>
  <si>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</si>
  <si>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</si>
  <si>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</si>
  <si>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</si>
  <si>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</si>
  <si>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</si>
  <si>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</si>
  <si>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</si>
  <si>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</si>
  <si>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</si>
  <si>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</si>
  <si>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</si>
  <si>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</si>
  <si>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</si>
  <si>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</si>
  <si>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</si>
  <si>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</si>
  <si>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</si>
  <si>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</si>
  <si>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</si>
  <si>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</si>
  <si>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</si>
  <si>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</si>
  <si>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</si>
  <si>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</si>
  <si>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</si>
  <si>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</si>
  <si>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</si>
  <si>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</si>
  <si>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</si>
  <si>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</si>
  <si>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</si>
  <si>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</si>
  <si>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</si>
  <si>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</si>
  <si>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</si>
  <si>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</si>
  <si>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</si>
  <si>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</si>
  <si>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</si>
  <si>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</si>
  <si>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</si>
  <si>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</si>
  <si>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</si>
  <si>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</si>
  <si>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</si>
  <si>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</si>
  <si>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</si>
  <si>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</si>
  <si>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</si>
  <si>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</si>
  <si>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</si>
  <si>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</si>
  <si>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</si>
  <si>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</si>
  <si>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</si>
  <si>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</si>
  <si>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</si>
  <si>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</si>
  <si>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</si>
  <si>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</si>
  <si>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</si>
  <si>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</si>
  <si>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</si>
  <si>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</si>
  <si>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</si>
  <si>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</si>
  <si>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</si>
  <si>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</si>
  <si>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</si>
  <si>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</si>
  <si>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</si>
  <si>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</si>
  <si>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</si>
  <si>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</si>
  <si>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</si>
  <si>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</si>
  <si>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</si>
  <si>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</si>
  <si>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</si>
  <si>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</si>
  <si>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</si>
  <si>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</si>
  <si>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</si>
  <si>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</si>
  <si>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</si>
  <si>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</si>
  <si>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</si>
  <si>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</si>
  <si>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</si>
  <si>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</si>
  <si>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</si>
  <si>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</si>
  <si>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</si>
  <si>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</si>
  <si>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</si>
  <si>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</si>
  <si>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</si>
  <si>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</si>
  <si>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</si>
  <si>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</si>
  <si>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</si>
  <si>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</si>
  <si>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</si>
  <si>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</si>
  <si>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</si>
  <si>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</si>
  <si>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</si>
  <si>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</si>
  <si>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</si>
  <si>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</si>
  <si>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</si>
  <si>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</si>
  <si>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</si>
  <si>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</si>
  <si>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</si>
  <si>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</si>
  <si>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</si>
  <si>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</si>
  <si>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</si>
  <si>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</si>
  <si>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</si>
  <si>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</si>
  <si>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</si>
  <si>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</si>
  <si>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</si>
  <si>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</si>
  <si>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</si>
  <si>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</si>
  <si>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</si>
  <si>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</si>
  <si>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</si>
  <si>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</si>
  <si>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</si>
  <si>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</si>
  <si>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</si>
  <si>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</si>
  <si>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</si>
  <si>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</si>
  <si>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</si>
  <si>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</si>
  <si>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</si>
  <si>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</si>
  <si>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</si>
  <si>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</si>
  <si>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</si>
  <si>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</si>
  <si>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</si>
  <si>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</si>
  <si>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</si>
  <si>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</si>
  <si>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</si>
  <si>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</si>
  <si>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</si>
  <si>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</si>
  <si>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</si>
  <si>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</si>
  <si>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</si>
  <si>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</si>
  <si>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</si>
  <si>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</si>
  <si>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</si>
  <si>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</si>
  <si>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</si>
  <si>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</si>
  <si>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</si>
  <si>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</si>
  <si>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</si>
  <si>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</si>
  <si>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</si>
  <si>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</si>
  <si>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</si>
  <si>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</si>
  <si>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</si>
  <si>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</si>
  <si>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</si>
  <si>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</si>
  <si>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</si>
  <si>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</si>
  <si>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</si>
  <si>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</si>
  <si>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</si>
  <si>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</si>
  <si>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</si>
  <si>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</si>
  <si>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</si>
  <si>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</si>
  <si>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</si>
  <si>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</si>
  <si>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</si>
  <si>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</si>
  <si>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</si>
  <si>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</si>
  <si>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</si>
  <si>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</si>
  <si>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</si>
  <si>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</si>
  <si>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</si>
  <si>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</si>
  <si>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</si>
  <si>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</si>
  <si>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</si>
  <si>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</si>
  <si>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</si>
  <si>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</si>
  <si>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</si>
  <si>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</si>
  <si>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</si>
  <si>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</si>
  <si>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</si>
  <si>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</si>
  <si>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</si>
  <si>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</si>
  <si>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</si>
  <si>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</si>
  <si>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</si>
  <si>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</si>
  <si>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</si>
  <si>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</si>
  <si>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</si>
  <si>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</si>
  <si>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</si>
  <si>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</si>
  <si>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</si>
  <si>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</si>
  <si>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</si>
  <si>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</si>
  <si>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</si>
  <si>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</si>
  <si>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</si>
  <si>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</si>
  <si>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</si>
  <si>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</si>
  <si>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</si>
  <si>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</si>
  <si>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</si>
  <si>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</si>
  <si>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</si>
  <si>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</si>
  <si>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</si>
  <si>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</si>
  <si>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</si>
  <si>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</si>
  <si>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</si>
  <si>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</si>
  <si>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</si>
  <si>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</si>
  <si>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</si>
  <si>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</si>
  <si>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</si>
  <si>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</si>
  <si>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</si>
  <si>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</si>
  <si>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</si>
  <si>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</si>
  <si>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</si>
  <si>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</si>
  <si>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</si>
  <si>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</si>
  <si>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</si>
  <si>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</si>
  <si>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</si>
  <si>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</si>
  <si>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</si>
  <si>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</si>
  <si>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</si>
  <si>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</si>
  <si>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</si>
  <si>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</si>
  <si>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</si>
  <si>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</si>
  <si>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</si>
  <si>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</si>
  <si>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</si>
  <si>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</si>
  <si>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</si>
  <si>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</si>
  <si>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</si>
  <si>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</si>
  <si>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</si>
  <si>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</si>
  <si>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</si>
  <si>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</si>
  <si>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</si>
  <si>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</si>
  <si>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</si>
  <si>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</si>
  <si>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</si>
  <si>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</si>
  <si>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</si>
  <si>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</si>
  <si>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</si>
  <si>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</si>
  <si>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</si>
  <si>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</si>
  <si>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</si>
  <si>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</si>
  <si>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</si>
  <si>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</si>
  <si>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</si>
  <si>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</si>
  <si>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</si>
  <si>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</si>
  <si>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</si>
  <si>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</si>
  <si>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</si>
  <si>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</si>
  <si>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</si>
  <si>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</si>
  <si>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</si>
  <si>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</si>
  <si>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</si>
  <si>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</si>
  <si>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</si>
  <si>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</si>
  <si>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</si>
  <si>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</si>
  <si>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</si>
  <si>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</si>
  <si>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</si>
  <si>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</si>
  <si>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</si>
  <si>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</si>
  <si>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</si>
  <si>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</si>
  <si>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</si>
  <si>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</si>
  <si>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</si>
  <si>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</si>
  <si>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</si>
  <si>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</si>
  <si>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</si>
  <si>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</si>
  <si>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</si>
  <si>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</si>
  <si>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</si>
  <si>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</si>
  <si>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</si>
  <si>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</si>
  <si>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</si>
  <si>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</si>
  <si>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</si>
  <si>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</si>
  <si>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</si>
  <si>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</si>
  <si>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</si>
  <si>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</si>
  <si>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</si>
  <si>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</si>
  <si>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</si>
  <si>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</si>
  <si>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</si>
  <si>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</si>
  <si>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</si>
  <si>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</si>
  <si>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</si>
  <si>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</si>
  <si>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</si>
  <si>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</si>
  <si>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</si>
  <si>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</si>
  <si>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</si>
  <si>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</si>
  <si>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</si>
  <si>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</si>
  <si>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</si>
  <si>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</si>
  <si>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</si>
  <si>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</si>
  <si>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</si>
  <si>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</si>
  <si>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</si>
  <si>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</si>
  <si>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</si>
  <si>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</si>
  <si>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</si>
  <si>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</si>
  <si>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</si>
  <si>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</si>
  <si>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</si>
  <si>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</si>
  <si>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</si>
  <si>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</si>
  <si>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</si>
  <si>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</si>
  <si>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</si>
  <si>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</si>
  <si>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</si>
  <si>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</si>
  <si>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</si>
  <si>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</si>
  <si>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</si>
  <si>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</si>
  <si>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</si>
  <si>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</si>
  <si>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</si>
  <si>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</si>
  <si>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</si>
  <si>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</si>
  <si>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</si>
  <si>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</si>
  <si>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</si>
  <si>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</si>
  <si>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</si>
  <si>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</si>
  <si>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</si>
  <si>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</si>
  <si>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</si>
  <si>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</si>
  <si>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</si>
  <si>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</si>
  <si>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</si>
  <si>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</si>
  <si>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</si>
  <si>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</si>
  <si>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</si>
  <si>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</si>
  <si>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</si>
  <si>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</si>
  <si>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</si>
  <si>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</si>
  <si>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</si>
  <si>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</si>
  <si>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</si>
  <si>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</si>
  <si>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</si>
  <si>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</si>
  <si>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</si>
  <si>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</si>
  <si>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</si>
  <si>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</si>
  <si>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</si>
  <si>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</si>
  <si>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</si>
  <si>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</si>
  <si>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</si>
  <si>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</si>
  <si>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</si>
  <si>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</si>
  <si>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</si>
  <si>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</si>
  <si>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</si>
  <si>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</si>
  <si>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</si>
  <si>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</si>
  <si>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</si>
  <si>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</si>
  <si>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</si>
  <si>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</si>
  <si>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</si>
  <si>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</si>
  <si>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</si>
  <si>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</si>
  <si>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</si>
  <si>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</si>
  <si>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</si>
  <si>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</si>
  <si>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</si>
  <si>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</si>
  <si>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</si>
  <si>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</si>
  <si>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</si>
  <si>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</si>
  <si>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</si>
  <si>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</si>
  <si>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</si>
  <si>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</si>
  <si>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</si>
  <si>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</si>
  <si>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</si>
  <si>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</si>
  <si>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</si>
  <si>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</si>
  <si>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</si>
  <si>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</si>
  <si>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</si>
  <si>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</si>
  <si>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</si>
  <si>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</si>
  <si>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</si>
  <si>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</si>
  <si>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</si>
  <si>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</si>
  <si>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</si>
  <si>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</si>
  <si>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</si>
  <si>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</si>
  <si>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</si>
  <si>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</si>
  <si>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</si>
  <si>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</si>
  <si>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</si>
  <si>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</si>
  <si>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</si>
  <si>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</si>
  <si>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</si>
  <si>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</si>
  <si>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</si>
  <si>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</si>
  <si>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</si>
  <si>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</si>
  <si>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</si>
  <si>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</si>
  <si>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</si>
  <si>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</si>
  <si>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</si>
  <si>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</si>
  <si>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</si>
  <si>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</si>
  <si>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</si>
  <si>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</si>
  <si>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</si>
  <si>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</si>
  <si>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</si>
  <si>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</si>
  <si>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</si>
  <si>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</si>
  <si>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</si>
  <si>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</si>
  <si>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</si>
  <si>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</si>
  <si>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</si>
  <si>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</si>
  <si>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</si>
  <si>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</si>
  <si>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</si>
  <si>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</si>
  <si>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</si>
  <si>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</si>
  <si>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</si>
  <si>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</si>
  <si>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</si>
  <si>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</si>
  <si>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</si>
  <si>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</si>
  <si>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</si>
  <si>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</si>
  <si>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</si>
  <si>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</si>
  <si>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</si>
  <si>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</si>
  <si>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</si>
  <si>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</si>
  <si>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</si>
  <si>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</si>
  <si>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</si>
  <si>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</si>
  <si>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</si>
  <si>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</si>
  <si>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</si>
  <si>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</si>
  <si>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</si>
  <si>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</si>
  <si>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</si>
  <si>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</si>
  <si>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</si>
  <si>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</si>
  <si>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</si>
  <si>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</si>
  <si>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</si>
  <si>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</si>
  <si>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</si>
  <si>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</si>
  <si>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</si>
  <si>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</si>
  <si>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</si>
  <si>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</si>
  <si>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</si>
  <si>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</si>
  <si>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</si>
  <si>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</si>
  <si>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</si>
  <si>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</si>
  <si>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</si>
  <si>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</si>
  <si>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</si>
  <si>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</si>
  <si>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</si>
  <si>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</si>
  <si>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</si>
  <si>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</si>
  <si>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</si>
  <si>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</si>
  <si>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</si>
  <si>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</si>
  <si>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</si>
  <si>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</si>
  <si>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</si>
  <si>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</si>
  <si>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</si>
  <si>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</si>
  <si>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</si>
  <si>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</si>
  <si>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</si>
  <si>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</si>
  <si>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</si>
  <si>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</si>
  <si>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</si>
  <si>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</si>
  <si>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</si>
  <si>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</si>
  <si>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</si>
  <si>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</si>
  <si>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</si>
  <si>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</si>
  <si>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</si>
  <si>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</si>
  <si>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</si>
  <si>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</si>
  <si>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</si>
  <si>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</si>
  <si>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</si>
  <si>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</si>
  <si>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</si>
  <si>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</si>
  <si>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</si>
  <si>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</si>
  <si>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</si>
  <si>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</si>
  <si>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</si>
  <si>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</si>
  <si>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</si>
  <si>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</si>
  <si>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</si>
  <si>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</si>
  <si>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</si>
  <si>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</si>
  <si>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</si>
  <si>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</si>
  <si>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</si>
  <si>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</si>
  <si>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</si>
  <si>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</si>
  <si>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</si>
  <si>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</si>
  <si>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</si>
  <si>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</si>
  <si>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</si>
  <si>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</si>
  <si>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</si>
  <si>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</si>
  <si>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</si>
  <si>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</si>
  <si>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</si>
  <si>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</si>
  <si>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</si>
  <si>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</si>
  <si>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</si>
  <si>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</si>
  <si>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</si>
  <si>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</si>
  <si>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</si>
  <si>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</si>
  <si>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</si>
  <si>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</si>
  <si>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</si>
  <si>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</si>
  <si>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</si>
  <si>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</si>
  <si>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</si>
  <si>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</si>
  <si>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</si>
  <si>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</si>
  <si>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</si>
  <si>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</si>
  <si>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</si>
  <si>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</si>
  <si>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</si>
  <si>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</si>
  <si>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</si>
  <si>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</si>
  <si>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</si>
  <si>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</si>
  <si>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</si>
  <si>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</si>
  <si>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</si>
  <si>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</si>
  <si>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</si>
  <si>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</si>
  <si>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</si>
  <si>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</si>
  <si>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</si>
  <si>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</si>
  <si>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</si>
  <si>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</si>
  <si>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</si>
  <si>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</si>
  <si>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</si>
  <si>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</si>
  <si>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</si>
  <si>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</si>
  <si>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</si>
  <si>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</si>
  <si>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</si>
  <si>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</si>
  <si>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</si>
  <si>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</si>
  <si>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</si>
  <si>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</si>
  <si>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</si>
  <si>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</si>
  <si>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</si>
  <si>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</si>
  <si>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</si>
  <si>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</si>
  <si>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</si>
  <si>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</si>
  <si>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</si>
  <si>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</si>
  <si>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</si>
  <si>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</si>
  <si>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</si>
  <si>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</si>
  <si>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</si>
  <si>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</si>
  <si>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</si>
  <si>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</si>
  <si>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</si>
  <si>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</si>
  <si>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</si>
  <si>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</si>
  <si>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</si>
  <si>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</si>
  <si>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</si>
  <si>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</si>
  <si>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</si>
  <si>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</si>
  <si>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</si>
  <si>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</si>
  <si>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</si>
  <si>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</si>
  <si>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</si>
  <si>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</si>
  <si>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</si>
  <si>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</si>
  <si>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</si>
  <si>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</si>
  <si>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</si>
  <si>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</si>
  <si>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</si>
  <si>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</si>
  <si>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</si>
  <si>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</si>
  <si>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</si>
  <si>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</si>
  <si>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</si>
  <si>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</si>
  <si>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</si>
  <si>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</si>
  <si>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</si>
  <si>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</si>
  <si>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</si>
  <si>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</si>
  <si>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</si>
  <si>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</si>
  <si>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</si>
  <si>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</si>
  <si>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</si>
  <si>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</si>
  <si>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</si>
  <si>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</si>
  <si>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</si>
  <si>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</si>
  <si>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</si>
  <si>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</si>
  <si>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</si>
  <si>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</si>
  <si>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</si>
  <si>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</si>
  <si>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</si>
  <si>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</si>
  <si>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</si>
  <si>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</si>
  <si>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</si>
  <si>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</si>
  <si>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</si>
  <si>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</si>
  <si>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</si>
  <si>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</si>
  <si>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</si>
  <si>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</si>
  <si>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</si>
  <si>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</si>
  <si>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</si>
  <si>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</si>
  <si>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</si>
  <si>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</si>
  <si>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</si>
  <si>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</si>
  <si>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</si>
  <si>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</si>
  <si>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</si>
  <si>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</si>
  <si>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</si>
  <si>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</si>
  <si>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</si>
  <si>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</si>
  <si>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</si>
  <si>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</si>
  <si>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</si>
  <si>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</si>
  <si>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</si>
  <si>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</si>
  <si>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</si>
  <si>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</si>
  <si>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</si>
  <si>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</si>
  <si>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</si>
  <si>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</si>
  <si>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</si>
  <si>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</si>
  <si>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</si>
  <si>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</si>
  <si>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</si>
  <si>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</si>
  <si>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</si>
  <si>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</si>
  <si>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</si>
  <si>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</si>
  <si>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</si>
  <si>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</si>
  <si>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</si>
  <si>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</si>
  <si>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</si>
  <si>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</si>
  <si>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</si>
  <si>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</si>
  <si>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</si>
  <si>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</si>
  <si>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</si>
  <si>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</si>
  <si>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</si>
  <si>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</si>
  <si>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</si>
  <si>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</si>
  <si>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</si>
  <si>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</si>
  <si>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</si>
  <si>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</si>
  <si>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</si>
  <si>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</si>
  <si>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</si>
  <si>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</si>
  <si>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</si>
  <si>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</si>
  <si>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</si>
  <si>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</si>
  <si>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</si>
  <si>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</si>
  <si>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</si>
  <si>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</si>
  <si>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</si>
  <si>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</si>
  <si>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</si>
  <si>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</si>
  <si>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</si>
  <si>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</si>
  <si>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</si>
  <si>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</si>
  <si>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</si>
  <si>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</si>
  <si>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</si>
  <si>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</si>
  <si>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</si>
  <si>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</si>
  <si>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</si>
  <si>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</si>
  <si>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</si>
  <si>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Strawberry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</si>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</sst>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59A873B-F208-4320-8A39-BFDD1534BDE1}"/>
    <cellStyle name="Bad 2" xfId="7" xr:uid="{34E1ABF3-D4A6-413D-89A8-C7FEFDB8A99C}"/>
    <cellStyle name="Calculation 2" xfId="10" xr:uid="{2D9F5BA0-1D38-45F1-9B35-3ED0DC52E59E}"/>
    <cellStyle name="Normal" xfId="0" builtinId="0"/>
    <cellStyle name="Normal 10" xfId="8" xr:uid="{FB0A49D1-A7DB-40AA-9D42-769FD10F3FF0}"/>
    <cellStyle name="Normal 2" xfId="1" xr:uid="{A164254D-3359-41B6-BA7E-7ACEE73DF875}"/>
    <cellStyle name="Normal 2 2" xfId="2" xr:uid="{5735F1E7-4A61-410F-B4A4-1DA13D1E0B1A}"/>
    <cellStyle name="Normal 2 3" xfId="11" xr:uid="{227FB19F-C800-404F-9A4B-3D8F8A514C4C}"/>
    <cellStyle name="Normal 6" xfId="6" xr:uid="{80E73516-183A-4EA9-A705-66BE5C12E936}"/>
    <cellStyle name="Normal 7" xfId="4" xr:uid="{9C258517-3C92-4082-8997-E34ABC5CA3BC}"/>
    <cellStyle name="Percent 2" xfId="3" xr:uid="{F7AC8418-BF0B-403D-ACA7-BAD20472F580}"/>
    <cellStyle name="Percent 3" xfId="5" xr:uid="{8BC1C776-F5F4-472B-AE7E-BC6871A8DA62}"/>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D16-49DA-8795-2B0CAF00DA0B}"/>
              </c:ext>
            </c:extLst>
          </c:dPt>
          <c:dPt>
            <c:idx val="1"/>
            <c:bubble3D val="0"/>
            <c:spPr>
              <a:solidFill>
                <a:srgbClr val="F7EBD9"/>
              </a:solidFill>
            </c:spPr>
            <c:extLst>
              <c:ext xmlns:c16="http://schemas.microsoft.com/office/drawing/2014/chart" uri="{C3380CC4-5D6E-409C-BE32-E72D297353CC}">
                <c16:uniqueId val="{00000003-9D16-49DA-8795-2B0CAF00DA0B}"/>
              </c:ext>
            </c:extLst>
          </c:dPt>
          <c:val>
            <c:numRef>
              <c:f>'Data - Overview'!$D$89:$D$90</c:f>
              <c:numCache>
                <c:formatCode>0%</c:formatCode>
                <c:ptCount val="2"/>
                <c:pt idx="0">
                  <c:v>0.30741509433962261</c:v>
                </c:pt>
                <c:pt idx="1">
                  <c:v>0.69258490566037745</c:v>
                </c:pt>
              </c:numCache>
            </c:numRef>
          </c:val>
          <c:extLst>
            <c:ext xmlns:c16="http://schemas.microsoft.com/office/drawing/2014/chart" uri="{C3380CC4-5D6E-409C-BE32-E72D297353CC}">
              <c16:uniqueId val="{00000004-9D16-49DA-8795-2B0CAF00DA0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00F9-4EC1-BE93-A0577F5C8765}"/>
              </c:ext>
            </c:extLst>
          </c:dPt>
          <c:dPt>
            <c:idx val="1"/>
            <c:bubble3D val="0"/>
            <c:spPr>
              <a:solidFill>
                <a:srgbClr val="6C6F71"/>
              </a:solidFill>
            </c:spPr>
            <c:extLst>
              <c:ext xmlns:c16="http://schemas.microsoft.com/office/drawing/2014/chart" uri="{C3380CC4-5D6E-409C-BE32-E72D297353CC}">
                <c16:uniqueId val="{00000003-00F9-4EC1-BE93-A0577F5C8765}"/>
              </c:ext>
            </c:extLst>
          </c:dPt>
          <c:dPt>
            <c:idx val="2"/>
            <c:bubble3D val="0"/>
            <c:spPr>
              <a:solidFill>
                <a:srgbClr val="7A19C1"/>
              </a:solidFill>
            </c:spPr>
            <c:extLst>
              <c:ext xmlns:c16="http://schemas.microsoft.com/office/drawing/2014/chart" uri="{C3380CC4-5D6E-409C-BE32-E72D297353CC}">
                <c16:uniqueId val="{00000005-00F9-4EC1-BE93-A0577F5C8765}"/>
              </c:ext>
            </c:extLst>
          </c:dPt>
          <c:dPt>
            <c:idx val="3"/>
            <c:bubble3D val="0"/>
            <c:spPr>
              <a:solidFill>
                <a:srgbClr val="8CC119"/>
              </a:solidFill>
            </c:spPr>
            <c:extLst>
              <c:ext xmlns:c16="http://schemas.microsoft.com/office/drawing/2014/chart" uri="{C3380CC4-5D6E-409C-BE32-E72D297353CC}">
                <c16:uniqueId val="{00000007-00F9-4EC1-BE93-A0577F5C876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00F9-4EC1-BE93-A0577F5C876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00F9-4EC1-BE93-A0577F5C876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00F9-4EC1-BE93-A0577F5C876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00F9-4EC1-BE93-A0577F5C8765}"/>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00F9-4EC1-BE93-A0577F5C876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95</c:v>
                </c:pt>
                <c:pt idx="2">
                  <c:v>2 
Index: 99</c:v>
                </c:pt>
                <c:pt idx="3">
                  <c:v>3+ 
Index: 85</c:v>
                </c:pt>
              </c:strCache>
            </c:strRef>
          </c:cat>
          <c:val>
            <c:numRef>
              <c:f>'Data - Overview'!$D$128:$D$131</c:f>
              <c:numCache>
                <c:formatCode>0%</c:formatCode>
                <c:ptCount val="4"/>
                <c:pt idx="0">
                  <c:v>0.73909433962264159</c:v>
                </c:pt>
                <c:pt idx="1">
                  <c:v>0.11997169811320754</c:v>
                </c:pt>
                <c:pt idx="2">
                  <c:v>0.10665094339622642</c:v>
                </c:pt>
                <c:pt idx="3">
                  <c:v>3.4471698113207556E-2</c:v>
                </c:pt>
              </c:numCache>
            </c:numRef>
          </c:val>
          <c:extLst>
            <c:ext xmlns:c16="http://schemas.microsoft.com/office/drawing/2014/chart" uri="{C3380CC4-5D6E-409C-BE32-E72D297353CC}">
              <c16:uniqueId val="{00000009-00F9-4EC1-BE93-A0577F5C876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80E-40EB-BC7F-BD76B37C680D}"/>
              </c:ext>
            </c:extLst>
          </c:dPt>
          <c:dPt>
            <c:idx val="1"/>
            <c:bubble3D val="0"/>
            <c:spPr>
              <a:solidFill>
                <a:srgbClr val="6C6F71"/>
              </a:solidFill>
            </c:spPr>
            <c:extLst>
              <c:ext xmlns:c16="http://schemas.microsoft.com/office/drawing/2014/chart" uri="{C3380CC4-5D6E-409C-BE32-E72D297353CC}">
                <c16:uniqueId val="{00000003-880E-40EB-BC7F-BD76B37C680D}"/>
              </c:ext>
            </c:extLst>
          </c:dPt>
          <c:dPt>
            <c:idx val="2"/>
            <c:bubble3D val="0"/>
            <c:spPr>
              <a:solidFill>
                <a:srgbClr val="7A19C1"/>
              </a:solidFill>
            </c:spPr>
            <c:extLst>
              <c:ext xmlns:c16="http://schemas.microsoft.com/office/drawing/2014/chart" uri="{C3380CC4-5D6E-409C-BE32-E72D297353CC}">
                <c16:uniqueId val="{00000005-880E-40EB-BC7F-BD76B37C680D}"/>
              </c:ext>
            </c:extLst>
          </c:dPt>
          <c:dPt>
            <c:idx val="3"/>
            <c:bubble3D val="0"/>
            <c:spPr>
              <a:solidFill>
                <a:srgbClr val="8CC119"/>
              </a:solidFill>
            </c:spPr>
            <c:extLst>
              <c:ext xmlns:c16="http://schemas.microsoft.com/office/drawing/2014/chart" uri="{C3380CC4-5D6E-409C-BE32-E72D297353CC}">
                <c16:uniqueId val="{00000007-880E-40EB-BC7F-BD76B37C680D}"/>
              </c:ext>
            </c:extLst>
          </c:dPt>
          <c:dPt>
            <c:idx val="4"/>
            <c:bubble3D val="0"/>
            <c:spPr>
              <a:solidFill>
                <a:srgbClr val="EBC61C"/>
              </a:solidFill>
            </c:spPr>
            <c:extLst>
              <c:ext xmlns:c16="http://schemas.microsoft.com/office/drawing/2014/chart" uri="{C3380CC4-5D6E-409C-BE32-E72D297353CC}">
                <c16:uniqueId val="{00000009-880E-40EB-BC7F-BD76B37C680D}"/>
              </c:ext>
            </c:extLst>
          </c:dPt>
          <c:dPt>
            <c:idx val="5"/>
            <c:bubble3D val="0"/>
            <c:spPr>
              <a:solidFill>
                <a:srgbClr val="1964C1"/>
              </a:solidFill>
            </c:spPr>
            <c:extLst>
              <c:ext xmlns:c16="http://schemas.microsoft.com/office/drawing/2014/chart" uri="{C3380CC4-5D6E-409C-BE32-E72D297353CC}">
                <c16:uniqueId val="{0000000B-880E-40EB-BC7F-BD76B37C680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80E-40EB-BC7F-BD76B37C680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80E-40EB-BC7F-BD76B37C680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80E-40EB-BC7F-BD76B37C680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80E-40EB-BC7F-BD76B37C680D}"/>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880E-40EB-BC7F-BD76B37C680D}"/>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880E-40EB-BC7F-BD76B37C680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86</c:v>
                </c:pt>
                <c:pt idx="1">
                  <c:v>20k - 40k 
Index: 98</c:v>
                </c:pt>
                <c:pt idx="2">
                  <c:v>40k - 60k 
Index: 105</c:v>
                </c:pt>
                <c:pt idx="3">
                  <c:v>60k - 80k 
Index: 112</c:v>
                </c:pt>
                <c:pt idx="4">
                  <c:v>80k - 100k 
Index: 108</c:v>
                </c:pt>
                <c:pt idx="5">
                  <c:v>100k+ 
Index: 96</c:v>
                </c:pt>
              </c:strCache>
            </c:strRef>
          </c:cat>
          <c:val>
            <c:numRef>
              <c:f>'Data - Overview'!$D$146:$D$151</c:f>
              <c:numCache>
                <c:formatCode>0%</c:formatCode>
                <c:ptCount val="6"/>
                <c:pt idx="0">
                  <c:v>0.13845283018867924</c:v>
                </c:pt>
                <c:pt idx="1">
                  <c:v>0.30591509433962272</c:v>
                </c:pt>
                <c:pt idx="2">
                  <c:v>0.223</c:v>
                </c:pt>
                <c:pt idx="3">
                  <c:v>0.15923584905660376</c:v>
                </c:pt>
                <c:pt idx="4">
                  <c:v>8.1311320754716976E-2</c:v>
                </c:pt>
                <c:pt idx="5">
                  <c:v>9.2518867924528306E-2</c:v>
                </c:pt>
              </c:numCache>
            </c:numRef>
          </c:val>
          <c:extLst>
            <c:ext xmlns:c16="http://schemas.microsoft.com/office/drawing/2014/chart" uri="{C3380CC4-5D6E-409C-BE32-E72D297353CC}">
              <c16:uniqueId val="{0000000C-880E-40EB-BC7F-BD76B37C680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4.8707547169811329E-2</c:v>
                </c:pt>
                <c:pt idx="1">
                  <c:v>0.14886792452830189</c:v>
                </c:pt>
                <c:pt idx="2">
                  <c:v>6.2254716981132087E-2</c:v>
                </c:pt>
                <c:pt idx="3">
                  <c:v>0.10545283018867925</c:v>
                </c:pt>
                <c:pt idx="4">
                  <c:v>0.18127358490566034</c:v>
                </c:pt>
                <c:pt idx="5">
                  <c:v>0.22031132075471699</c:v>
                </c:pt>
                <c:pt idx="6">
                  <c:v>0.12601886792452832</c:v>
                </c:pt>
                <c:pt idx="7">
                  <c:v>0.10740566037735849</c:v>
                </c:pt>
              </c:numCache>
            </c:numRef>
          </c:val>
          <c:extLst>
            <c:ext xmlns:c16="http://schemas.microsoft.com/office/drawing/2014/chart" uri="{C3380CC4-5D6E-409C-BE32-E72D297353CC}">
              <c16:uniqueId val="{00000000-D118-442F-AB3A-76FA58E1009A}"/>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0.33155660377358487</c:v>
                </c:pt>
              </c:numCache>
            </c:numRef>
          </c:val>
          <c:extLst>
            <c:ext xmlns:c16="http://schemas.microsoft.com/office/drawing/2014/chart" uri="{C3380CC4-5D6E-409C-BE32-E72D297353CC}">
              <c16:uniqueId val="{00000000-E1BA-4A6F-B3EA-4269925D55F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E1BA-4A6F-B3EA-4269925D55FC}"/>
              </c:ext>
            </c:extLst>
          </c:dPt>
          <c:val>
            <c:numRef>
              <c:f>'Data - Overview'!$D$116</c:f>
              <c:numCache>
                <c:formatCode>0%</c:formatCode>
                <c:ptCount val="1"/>
                <c:pt idx="0">
                  <c:v>0.19137735849056603</c:v>
                </c:pt>
              </c:numCache>
            </c:numRef>
          </c:val>
          <c:extLst>
            <c:ext xmlns:c16="http://schemas.microsoft.com/office/drawing/2014/chart" uri="{C3380CC4-5D6E-409C-BE32-E72D297353CC}">
              <c16:uniqueId val="{00000003-E1BA-4A6F-B3EA-4269925D55F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2.4396226415094341E-2</c:v>
                </c:pt>
              </c:numCache>
            </c:numRef>
          </c:val>
          <c:extLst>
            <c:ext xmlns:c16="http://schemas.microsoft.com/office/drawing/2014/chart" uri="{C3380CC4-5D6E-409C-BE32-E72D297353CC}">
              <c16:uniqueId val="{00000004-E1BA-4A6F-B3EA-4269925D55F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0.14129245283018868</c:v>
                </c:pt>
              </c:numCache>
            </c:numRef>
          </c:val>
          <c:extLst>
            <c:ext xmlns:c16="http://schemas.microsoft.com/office/drawing/2014/chart" uri="{C3380CC4-5D6E-409C-BE32-E72D297353CC}">
              <c16:uniqueId val="{00000005-E1BA-4A6F-B3EA-4269925D55F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0.31131132075471701</c:v>
                </c:pt>
              </c:numCache>
            </c:numRef>
          </c:val>
          <c:extLst>
            <c:ext xmlns:c16="http://schemas.microsoft.com/office/drawing/2014/chart" uri="{C3380CC4-5D6E-409C-BE32-E72D297353CC}">
              <c16:uniqueId val="{00000006-E1BA-4A6F-B3EA-4269925D55F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8764-47CB-9416-B6FACAD4D38D}"/>
              </c:ext>
            </c:extLst>
          </c:dPt>
          <c:dPt>
            <c:idx val="1"/>
            <c:bubble3D val="0"/>
            <c:spPr>
              <a:solidFill>
                <a:srgbClr val="DBE6C4"/>
              </a:solidFill>
            </c:spPr>
            <c:extLst>
              <c:ext xmlns:c16="http://schemas.microsoft.com/office/drawing/2014/chart" uri="{C3380CC4-5D6E-409C-BE32-E72D297353CC}">
                <c16:uniqueId val="{00000003-8764-47CB-9416-B6FACAD4D38D}"/>
              </c:ext>
            </c:extLst>
          </c:dPt>
          <c:val>
            <c:numRef>
              <c:f>'Data - Overview'!$A$89:$A$90</c:f>
              <c:numCache>
                <c:formatCode>0%</c:formatCode>
                <c:ptCount val="2"/>
                <c:pt idx="0">
                  <c:v>0.33916981132075474</c:v>
                </c:pt>
                <c:pt idx="1">
                  <c:v>0.66083018867924526</c:v>
                </c:pt>
              </c:numCache>
            </c:numRef>
          </c:val>
          <c:extLst>
            <c:ext xmlns:c16="http://schemas.microsoft.com/office/drawing/2014/chart" uri="{C3380CC4-5D6E-409C-BE32-E72D297353CC}">
              <c16:uniqueId val="{00000004-8764-47CB-9416-B6FACAD4D38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C91E-46EE-9254-794E38159B78}"/>
              </c:ext>
            </c:extLst>
          </c:dPt>
          <c:dPt>
            <c:idx val="1"/>
            <c:bubble3D val="0"/>
            <c:spPr>
              <a:solidFill>
                <a:schemeClr val="accent2">
                  <a:lumMod val="20000"/>
                  <a:lumOff val="80000"/>
                </a:schemeClr>
              </a:solidFill>
            </c:spPr>
            <c:extLst>
              <c:ext xmlns:c16="http://schemas.microsoft.com/office/drawing/2014/chart" uri="{C3380CC4-5D6E-409C-BE32-E72D297353CC}">
                <c16:uniqueId val="{00000003-C91E-46EE-9254-794E38159B78}"/>
              </c:ext>
            </c:extLst>
          </c:dPt>
          <c:val>
            <c:numRef>
              <c:f>'Data - Overview'!$A$89:$A$90</c:f>
              <c:numCache>
                <c:formatCode>0%</c:formatCode>
                <c:ptCount val="2"/>
                <c:pt idx="0">
                  <c:v>0.33916981132075474</c:v>
                </c:pt>
                <c:pt idx="1">
                  <c:v>0.66083018867924526</c:v>
                </c:pt>
              </c:numCache>
            </c:numRef>
          </c:val>
          <c:extLst>
            <c:ext xmlns:c16="http://schemas.microsoft.com/office/drawing/2014/chart" uri="{C3380CC4-5D6E-409C-BE32-E72D297353CC}">
              <c16:uniqueId val="{00000004-C91E-46EE-9254-794E38159B7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AF4-42B3-86E4-05CE48994DC4}"/>
              </c:ext>
            </c:extLst>
          </c:dPt>
          <c:dPt>
            <c:idx val="1"/>
            <c:bubble3D val="0"/>
            <c:spPr>
              <a:solidFill>
                <a:srgbClr val="F7EBD9"/>
              </a:solidFill>
            </c:spPr>
            <c:extLst>
              <c:ext xmlns:c16="http://schemas.microsoft.com/office/drawing/2014/chart" uri="{C3380CC4-5D6E-409C-BE32-E72D297353CC}">
                <c16:uniqueId val="{00000003-CAF4-42B3-86E4-05CE48994DC4}"/>
              </c:ext>
            </c:extLst>
          </c:dPt>
          <c:val>
            <c:numRef>
              <c:f>'Data - Overview'!$E$89:$E$90</c:f>
              <c:numCache>
                <c:formatCode>0%</c:formatCode>
                <c:ptCount val="2"/>
                <c:pt idx="0">
                  <c:v>0.41647169811320756</c:v>
                </c:pt>
                <c:pt idx="1">
                  <c:v>0.5835283018867925</c:v>
                </c:pt>
              </c:numCache>
            </c:numRef>
          </c:val>
          <c:extLst>
            <c:ext xmlns:c16="http://schemas.microsoft.com/office/drawing/2014/chart" uri="{C3380CC4-5D6E-409C-BE32-E72D297353CC}">
              <c16:uniqueId val="{00000004-CAF4-42B3-86E4-05CE48994DC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AE8D-4DDB-A1CA-070C0C2FE495}"/>
              </c:ext>
            </c:extLst>
          </c:dPt>
          <c:dPt>
            <c:idx val="1"/>
            <c:bubble3D val="0"/>
            <c:extLst>
              <c:ext xmlns:c16="http://schemas.microsoft.com/office/drawing/2014/chart" uri="{C3380CC4-5D6E-409C-BE32-E72D297353CC}">
                <c16:uniqueId val="{00000002-AE8D-4DDB-A1CA-070C0C2FE495}"/>
              </c:ext>
            </c:extLst>
          </c:dPt>
          <c:val>
            <c:numRef>
              <c:f>'Data - Overview'!$C$89:$C$90</c:f>
              <c:numCache>
                <c:formatCode>0%</c:formatCode>
                <c:ptCount val="2"/>
                <c:pt idx="0">
                  <c:v>0.10271698113207547</c:v>
                </c:pt>
                <c:pt idx="1">
                  <c:v>0.8972830188679245</c:v>
                </c:pt>
              </c:numCache>
            </c:numRef>
          </c:val>
          <c:extLst>
            <c:ext xmlns:c16="http://schemas.microsoft.com/office/drawing/2014/chart" uri="{C3380CC4-5D6E-409C-BE32-E72D297353CC}">
              <c16:uniqueId val="{00000003-AE8D-4DDB-A1CA-070C0C2FE49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0.16757547169811318</c:v>
                </c:pt>
              </c:numCache>
            </c:numRef>
          </c:val>
          <c:extLst>
            <c:ext xmlns:c16="http://schemas.microsoft.com/office/drawing/2014/chart" uri="{C3380CC4-5D6E-409C-BE32-E72D297353CC}">
              <c16:uniqueId val="{00000000-BF37-4C79-B25A-E3FDED6A663D}"/>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BF37-4C79-B25A-E3FDED6A663D}"/>
              </c:ext>
            </c:extLst>
          </c:dPt>
          <c:val>
            <c:numRef>
              <c:f>'Data - Overview'!$D$138</c:f>
              <c:numCache>
                <c:formatCode>0%</c:formatCode>
                <c:ptCount val="1"/>
                <c:pt idx="0">
                  <c:v>0.40892452830188669</c:v>
                </c:pt>
              </c:numCache>
            </c:numRef>
          </c:val>
          <c:extLst>
            <c:ext xmlns:c16="http://schemas.microsoft.com/office/drawing/2014/chart" uri="{C3380CC4-5D6E-409C-BE32-E72D297353CC}">
              <c16:uniqueId val="{00000003-BF37-4C79-B25A-E3FDED6A663D}"/>
            </c:ext>
          </c:extLst>
        </c:ser>
        <c:ser>
          <c:idx val="1"/>
          <c:order val="2"/>
          <c:spPr>
            <a:solidFill>
              <a:srgbClr val="1964C1"/>
            </a:solidFill>
          </c:spPr>
          <c:invertIfNegative val="0"/>
          <c:val>
            <c:numRef>
              <c:f>'Data - Overview'!$D$139</c:f>
              <c:numCache>
                <c:formatCode>0%</c:formatCode>
                <c:ptCount val="1"/>
                <c:pt idx="0">
                  <c:v>0.35142452830188675</c:v>
                </c:pt>
              </c:numCache>
            </c:numRef>
          </c:val>
          <c:extLst>
            <c:ext xmlns:c16="http://schemas.microsoft.com/office/drawing/2014/chart" uri="{C3380CC4-5D6E-409C-BE32-E72D297353CC}">
              <c16:uniqueId val="{00000004-BF37-4C79-B25A-E3FDED6A663D}"/>
            </c:ext>
          </c:extLst>
        </c:ser>
        <c:ser>
          <c:idx val="0"/>
          <c:order val="3"/>
          <c:spPr>
            <a:solidFill>
              <a:srgbClr val="7D38BA"/>
            </a:solidFill>
          </c:spPr>
          <c:invertIfNegative val="0"/>
          <c:val>
            <c:numRef>
              <c:f>'Data - Overview'!$D$140</c:f>
              <c:numCache>
                <c:formatCode>0%</c:formatCode>
                <c:ptCount val="1"/>
                <c:pt idx="0">
                  <c:v>7.1707547169811328E-2</c:v>
                </c:pt>
              </c:numCache>
            </c:numRef>
          </c:val>
          <c:extLst>
            <c:ext xmlns:c16="http://schemas.microsoft.com/office/drawing/2014/chart" uri="{C3380CC4-5D6E-409C-BE32-E72D297353CC}">
              <c16:uniqueId val="{00000005-BF37-4C79-B25A-E3FDED6A663D}"/>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4154-44CE-9F31-54A697D3DC5B}"/>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4154-44CE-9F31-54A697D3DC5B}"/>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4154-44CE-9F31-54A697D3DC5B}"/>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4154-44CE-9F31-54A697D3DC5B}"/>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4154-44CE-9F31-54A697D3DC5B}"/>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4154-44CE-9F31-54A697D3DC5B}"/>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4154-44CE-9F31-54A697D3DC5B}"/>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4154-44CE-9F31-54A697D3DC5B}"/>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4154-44CE-9F31-54A697D3DC5B}"/>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4154-44CE-9F31-54A697D3DC5B}"/>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4154-44CE-9F31-54A697D3DC5B}"/>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4154-44CE-9F31-54A697D3DC5B}"/>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4154-44CE-9F31-54A697D3DC5B}"/>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4154-44CE-9F31-54A697D3DC5B}"/>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4154-44CE-9F31-54A697D3DC5B}"/>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4154-44CE-9F31-54A697D3DC5B}"/>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4154-44CE-9F31-54A697D3DC5B}"/>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4154-44CE-9F31-54A697D3DC5B}"/>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4154-44CE-9F31-54A697D3DC5B}"/>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4154-44CE-9F31-54A697D3DC5B}"/>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4154-44CE-9F31-54A697D3DC5B}"/>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4154-44CE-9F31-54A697D3DC5B}"/>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4154-44CE-9F31-54A697D3DC5B}"/>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4154-44CE-9F31-54A697D3DC5B}"/>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4154-44CE-9F31-54A697D3DC5B}"/>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{8A347529-272D-4F26-AA2F-DB54371B694D}</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4154-44CE-9F31-54A697D3DC5B}"/>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{E9A9B76F-FC4C-49CB-8095-21BA6E39E900}</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4154-44CE-9F31-54A697D3DC5B}"/>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{6BB4A2D9-331F-4C38-AB31-3DED7509D499}</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4154-44CE-9F31-54A697D3DC5B}"/>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{EFA06663-CC4A-453C-960B-803DC22BEC8A}</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4154-44CE-9F31-54A697D3DC5B}"/>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{845CE8DC-74EE-43BF-805E-1E30CB2D0420}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4154-44CE-9F31-54A697D3DC5B}"/>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{930E398B-5FDE-4E08-9114-8C6930CEE2BD}</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4154-44CE-9F31-54A697D3DC5B}"/>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{CA3F89B3-35E0-4B1A-A969-0548580F9690}</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4154-44CE-9F31-54A697D3DC5B}"/>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{A3215EF7-4E84-4D56-90AF-CF04BFA4A2E5}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4154-44CE-9F31-54A697D3DC5B}"/>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{6EF880DC-93A4-47F6-B3EB-89D9B1E01CE5}</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4154-44CE-9F31-54A697D3DC5B}"/>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{4B2D72C7-4AE7-4AE5-AC5D-B9F190A6CFD8}</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4154-44CE-9F31-54A697D3DC5B}"/>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{22C2FCD0-73C4-44F5-9C40-AD4BE3D729F5}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4154-44CE-9F31-54A697D3DC5B}"/>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{FD02AA4E-F681-4332-B2A0-3F3B7991FC95}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4154-44CE-9F31-54A697D3DC5B}"/>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{CBCC8D57-3B64-42E2-B9D5-36DA89840BEA}</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4154-44CE-9F31-54A697D3DC5B}"/>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{12F1BD1B-DDA2-4B91-9D1C-7BCEB7052396}</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4154-44CE-9F31-54A697D3DC5B}"/>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{0427499B-F422-4034-A98F-D7F91D9CAB51}</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4154-44CE-9F31-54A697D3DC5B}"/>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{FA862129-A592-42F7-BF48-A502839FEA3F}</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4154-44CE-9F31-54A697D3DC5B}"/>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{FAAF9107-4FE7-4370-8335-EC495A14B258}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4154-44CE-9F31-54A697D3DC5B}"/>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{F7236429-7F13-4D0E-AD99-AC8F273F1CB9}</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4154-44CE-9F31-54A697D3DC5B}"/>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{31F41115-8C0C-4EFE-8843-4E8FFD620F17}</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4154-44CE-9F31-54A697D3DC5B}"/>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{83684857-C4E4-40FC-A3AE-F50EDAEBBD5D}</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4154-44CE-9F31-54A697D3DC5B}"/>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{28AD716B-5EFB-461E-98A3-159FF5802597}</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4154-44CE-9F31-54A697D3DC5B}"/>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{445A6334-8D67-4A49-A34E-1F075BB23EAB}</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4154-44CE-9F31-54A697D3DC5B}"/>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{450961BD-3293-49BC-8EAB-5E4AE8DFC4A8}</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4154-44CE-9F31-54A697D3DC5B}"/>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{17EEAC15-D3CF-4DDD-BF6D-754BEDA4C151}</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4154-44CE-9F31-54A697D3DC5B}"/>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{EBA791FB-F91D-4F88-90C2-F7067EBB3FF5}</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4154-44CE-9F31-54A697D3DC5B}"/>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0</c:v>
                </c:pt>
                <c:pt idx="2">
                  <c:v>0</c:v>
                </c:pt>
                <c:pt idx="3">
                  <c:v>9.3457943925233641E-2</c:v>
                </c:pt>
                <c:pt idx="4">
                  <c:v>0</c:v>
                </c:pt>
                <c:pt idx="5">
                  <c:v>0</c:v>
                </c:pt>
                <c:pt idx="6">
                  <c:v>0</c:v>
                </c:pt>
                <c:pt idx="7">
                  <c:v>0</c:v>
                </c:pt>
                <c:pt idx="8">
                  <c:v>0</c:v>
                </c:pt>
                <c:pt idx="9">
                  <c:v>0</c:v>
                </c:pt>
                <c:pt idx="10">
                  <c:v>0</c:v>
                </c:pt>
                <c:pt idx="11">
                  <c:v>0</c:v>
                </c:pt>
                <c:pt idx="12">
                  <c:v>0</c:v>
                </c:pt>
                <c:pt idx="13">
                  <c:v>2.8037383177570093E-2</c:v>
                </c:pt>
                <c:pt idx="14">
                  <c:v>9.3457943925233638E-3</c:v>
                </c:pt>
                <c:pt idx="15">
                  <c:v>0.1</c:v>
                </c:pt>
                <c:pt idx="16">
                  <c:v>0.1</c:v>
                </c:pt>
                <c:pt idx="17">
                  <c:v>0</c:v>
                </c:pt>
                <c:pt idx="18">
                  <c:v>0.1</c:v>
                </c:pt>
                <c:pt idx="19">
                  <c:v>7.476635514018691E-2</c:v>
                </c:pt>
                <c:pt idx="20">
                  <c:v>7.476635514018691E-2</c:v>
                </c:pt>
                <c:pt idx="21">
                  <c:v>0</c:v>
                </c:pt>
                <c:pt idx="22">
                  <c:v>2.8037383177570093E-2</c:v>
                </c:pt>
                <c:pt idx="23">
                  <c:v>0</c:v>
                </c:pt>
                <c:pt idx="24">
                  <c:v>9.3457943925233641E-2</c:v>
                </c:pt>
              </c:numCache>
            </c:numRef>
          </c:xVal>
          <c:yVal>
            <c:numRef>
              <c:f>'Customer View Chart'!$F$49:$F$73</c:f>
              <c:numCache>
                <c:formatCode>0</c:formatCode>
                <c:ptCount val="25"/>
                <c:pt idx="0">
                  <c:v>0</c:v>
                </c:pt>
                <c:pt idx="1">
                  <c:v>0</c:v>
                </c:pt>
                <c:pt idx="2">
                  <c:v>0</c:v>
                </c:pt>
                <c:pt idx="3">
                  <c:v>200</c:v>
                </c:pt>
                <c:pt idx="4">
                  <c:v>0</c:v>
                </c:pt>
                <c:pt idx="5">
                  <c:v>0</c:v>
                </c:pt>
                <c:pt idx="6">
                  <c:v>0</c:v>
                </c:pt>
                <c:pt idx="7">
                  <c:v>0</c:v>
                </c:pt>
                <c:pt idx="8">
                  <c:v>0</c:v>
                </c:pt>
                <c:pt idx="9">
                  <c:v>0</c:v>
                </c:pt>
                <c:pt idx="10">
                  <c:v>0</c:v>
                </c:pt>
                <c:pt idx="11">
                  <c:v>0</c:v>
                </c:pt>
                <c:pt idx="12">
                  <c:v>0</c:v>
                </c:pt>
                <c:pt idx="13">
                  <c:v>74.534083088783248</c:v>
                </c:pt>
                <c:pt idx="14">
                  <c:v>21.537985025214539</c:v>
                </c:pt>
                <c:pt idx="15">
                  <c:v>200</c:v>
                </c:pt>
                <c:pt idx="16">
                  <c:v>200</c:v>
                </c:pt>
                <c:pt idx="17">
                  <c:v>0</c:v>
                </c:pt>
                <c:pt idx="18">
                  <c:v>79.976186426913785</c:v>
                </c:pt>
                <c:pt idx="19">
                  <c:v>103.83980852373406</c:v>
                </c:pt>
                <c:pt idx="20">
                  <c:v>200</c:v>
                </c:pt>
                <c:pt idx="21">
                  <c:v>0</c:v>
                </c:pt>
                <c:pt idx="22">
                  <c:v>63.991690178099105</c:v>
                </c:pt>
                <c:pt idx="23">
                  <c:v>0</c:v>
                </c:pt>
                <c:pt idx="24">
                  <c:v>140.06871139004872</c:v>
                </c:pt>
              </c:numCache>
            </c:numRef>
          </c:yVal>
          <c:smooth val="0"/>
          <c:extLst>
            <c:ext xmlns:c16="http://schemas.microsoft.com/office/drawing/2014/chart" uri="{C3380CC4-5D6E-409C-BE32-E72D297353CC}">
              <c16:uniqueId val="{00000019-4154-44CE-9F31-54A697D3DC5B}"/>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94.313519152455797</c:v>
                </c:pt>
                <c:pt idx="1">
                  <c:v>93.149256096479192</c:v>
                </c:pt>
                <c:pt idx="2">
                  <c:v>97.103887443475628</c:v>
                </c:pt>
                <c:pt idx="3">
                  <c:v>93.471504313139391</c:v>
                </c:pt>
                <c:pt idx="4">
                  <c:v>95.053220564869619</c:v>
                </c:pt>
                <c:pt idx="5">
                  <c:v>93.38599445447619</c:v>
                </c:pt>
                <c:pt idx="6">
                  <c:v>86.255997412668094</c:v>
                </c:pt>
                <c:pt idx="7">
                  <c:v>104.75067903267276</c:v>
                </c:pt>
                <c:pt idx="8">
                  <c:v>87.108292553649548</c:v>
                </c:pt>
                <c:pt idx="9">
                  <c:v>99.057618601839749</c:v>
                </c:pt>
                <c:pt idx="10">
                  <c:v>92.782399252889789</c:v>
                </c:pt>
                <c:pt idx="11">
                  <c:v>101.15387469603729</c:v>
                </c:pt>
                <c:pt idx="12">
                  <c:v>98.485641478837607</c:v>
                </c:pt>
                <c:pt idx="13">
                  <c:v>82.887542410725317</c:v>
                </c:pt>
                <c:pt idx="14">
                  <c:v>97.968243086189915</c:v>
                </c:pt>
                <c:pt idx="15">
                  <c:v>97.518852626094628</c:v>
                </c:pt>
                <c:pt idx="16">
                  <c:v>104.88559914636268</c:v>
                </c:pt>
                <c:pt idx="17">
                  <c:v>105.59385175553378</c:v>
                </c:pt>
                <c:pt idx="18">
                  <c:v>97.84787970403373</c:v>
                </c:pt>
                <c:pt idx="19">
                  <c:v>99.286261780365209</c:v>
                </c:pt>
                <c:pt idx="20">
                  <c:v>101.70197347776781</c:v>
                </c:pt>
                <c:pt idx="21">
                  <c:v>0</c:v>
                </c:pt>
                <c:pt idx="22">
                  <c:v>110.04713040223353</c:v>
                </c:pt>
                <c:pt idx="23">
                  <c:v>95.856246582206182</c:v>
                </c:pt>
                <c:pt idx="24">
                  <c:v>100.06469111174636</c:v>
                </c:pt>
                <c:pt idx="25">
                  <c:v>91.994407564125694</c:v>
                </c:pt>
                <c:pt idx="26">
                  <c:v>96.698424195662696</c:v>
                </c:pt>
                <c:pt idx="27">
                  <c:v>100</c:v>
                </c:pt>
                <c:pt idx="28">
                  <c:v>95.101573082359323</c:v>
                </c:pt>
                <c:pt idx="29">
                  <c:v>93.444907050023801</c:v>
                </c:pt>
                <c:pt idx="30">
                  <c:v>71.54703641707269</c:v>
                </c:pt>
                <c:pt idx="31">
                  <c:v>91.072944357114878</c:v>
                </c:pt>
                <c:pt idx="32">
                  <c:v>95.969203935344694</c:v>
                </c:pt>
                <c:pt idx="33">
                  <c:v>88.629488799591897</c:v>
                </c:pt>
                <c:pt idx="34">
                  <c:v>99.938196405596727</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8A51-468D-A2A1-4EC97A89E6F9}"/>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289B-4ABB-B65A-CBA09F585939}"/>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48FD-477D-96D4-F5D8E5281C8B}"/>
              </c:ext>
            </c:extLst>
          </c:dPt>
          <c:dPt>
            <c:idx val="1"/>
            <c:invertIfNegative val="0"/>
            <c:bubble3D val="0"/>
            <c:spPr>
              <a:solidFill>
                <a:srgbClr val="89756E"/>
              </a:solidFill>
            </c:spPr>
            <c:extLst>
              <c:ext xmlns:c16="http://schemas.microsoft.com/office/drawing/2014/chart" uri="{C3380CC4-5D6E-409C-BE32-E72D297353CC}">
                <c16:uniqueId val="{00000003-48FD-477D-96D4-F5D8E5281C8B}"/>
              </c:ext>
            </c:extLst>
          </c:dPt>
          <c:dPt>
            <c:idx val="2"/>
            <c:invertIfNegative val="0"/>
            <c:bubble3D val="0"/>
            <c:spPr>
              <a:solidFill>
                <a:srgbClr val="30499F"/>
              </a:solidFill>
            </c:spPr>
            <c:extLst>
              <c:ext xmlns:c16="http://schemas.microsoft.com/office/drawing/2014/chart" uri="{C3380CC4-5D6E-409C-BE32-E72D297353CC}">
                <c16:uniqueId val="{00000005-48FD-477D-96D4-F5D8E5281C8B}"/>
              </c:ext>
            </c:extLst>
          </c:dPt>
          <c:dPt>
            <c:idx val="3"/>
            <c:invertIfNegative val="0"/>
            <c:bubble3D val="0"/>
            <c:spPr>
              <a:solidFill>
                <a:srgbClr val="C1C630"/>
              </a:solidFill>
            </c:spPr>
            <c:extLst>
              <c:ext xmlns:c16="http://schemas.microsoft.com/office/drawing/2014/chart" uri="{C3380CC4-5D6E-409C-BE32-E72D297353CC}">
                <c16:uniqueId val="{00000007-48FD-477D-96D4-F5D8E5281C8B}"/>
              </c:ext>
            </c:extLst>
          </c:dPt>
          <c:dPt>
            <c:idx val="4"/>
            <c:invertIfNegative val="0"/>
            <c:bubble3D val="0"/>
            <c:spPr>
              <a:solidFill>
                <a:srgbClr val="AB347D"/>
              </a:solidFill>
            </c:spPr>
            <c:extLst>
              <c:ext xmlns:c16="http://schemas.microsoft.com/office/drawing/2014/chart" uri="{C3380CC4-5D6E-409C-BE32-E72D297353CC}">
                <c16:uniqueId val="{00000009-48FD-477D-96D4-F5D8E5281C8B}"/>
              </c:ext>
            </c:extLst>
          </c:dPt>
          <c:val>
            <c:numRef>
              <c:f>'Wellbeing Acorn Group'!$K$13:$K$17</c:f>
              <c:numCache>
                <c:formatCode>0</c:formatCode>
                <c:ptCount val="5"/>
                <c:pt idx="0">
                  <c:v>55.818570139922549</c:v>
                </c:pt>
                <c:pt idx="1">
                  <c:v>0</c:v>
                </c:pt>
                <c:pt idx="2">
                  <c:v>231.96759733981773</c:v>
                </c:pt>
                <c:pt idx="3">
                  <c:v>89.359108527277272</c:v>
                </c:pt>
                <c:pt idx="4">
                  <c:v>80.932070501160382</c:v>
                </c:pt>
              </c:numCache>
            </c:numRef>
          </c:val>
          <c:extLst>
            <c:ext xmlns:c16="http://schemas.microsoft.com/office/drawing/2014/chart" uri="{C3380CC4-5D6E-409C-BE32-E72D297353CC}">
              <c16:uniqueId val="{0000000A-48FD-477D-96D4-F5D8E5281C8B}"/>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1892-4A24-9213-5E5457EBE093}"/>
              </c:ext>
            </c:extLst>
          </c:dPt>
          <c:dPt>
            <c:idx val="1"/>
            <c:invertIfNegative val="0"/>
            <c:bubble3D val="0"/>
            <c:spPr>
              <a:solidFill>
                <a:srgbClr val="89756E"/>
              </a:solidFill>
            </c:spPr>
            <c:extLst>
              <c:ext xmlns:c16="http://schemas.microsoft.com/office/drawing/2014/chart" uri="{C3380CC4-5D6E-409C-BE32-E72D297353CC}">
                <c16:uniqueId val="{00000003-1892-4A24-9213-5E5457EBE093}"/>
              </c:ext>
            </c:extLst>
          </c:dPt>
          <c:dPt>
            <c:idx val="2"/>
            <c:invertIfNegative val="0"/>
            <c:bubble3D val="0"/>
            <c:spPr>
              <a:solidFill>
                <a:srgbClr val="30499F"/>
              </a:solidFill>
            </c:spPr>
            <c:extLst>
              <c:ext xmlns:c16="http://schemas.microsoft.com/office/drawing/2014/chart" uri="{C3380CC4-5D6E-409C-BE32-E72D297353CC}">
                <c16:uniqueId val="{00000005-1892-4A24-9213-5E5457EBE093}"/>
              </c:ext>
            </c:extLst>
          </c:dPt>
          <c:dPt>
            <c:idx val="3"/>
            <c:invertIfNegative val="0"/>
            <c:bubble3D val="0"/>
            <c:spPr>
              <a:solidFill>
                <a:srgbClr val="C1C630"/>
              </a:solidFill>
            </c:spPr>
            <c:extLst>
              <c:ext xmlns:c16="http://schemas.microsoft.com/office/drawing/2014/chart" uri="{C3380CC4-5D6E-409C-BE32-E72D297353CC}">
                <c16:uniqueId val="{00000007-1892-4A24-9213-5E5457EBE093}"/>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9.3457943925233641E-2</c:v>
                </c:pt>
                <c:pt idx="1">
                  <c:v>0</c:v>
                </c:pt>
                <c:pt idx="2">
                  <c:v>0.51401869158878499</c:v>
                </c:pt>
                <c:pt idx="3">
                  <c:v>0.38317757009345793</c:v>
                </c:pt>
              </c:numCache>
            </c:numRef>
          </c:val>
          <c:extLst>
            <c:ext xmlns:c16="http://schemas.microsoft.com/office/drawing/2014/chart" uri="{C3380CC4-5D6E-409C-BE32-E72D297353CC}">
              <c16:uniqueId val="{00000008-1892-4A24-9213-5E5457EBE093}"/>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1892-4A24-9213-5E5457EBE093}"/>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0</c:v>
                </c:pt>
                <c:pt idx="2">
                  <c:v>0</c:v>
                </c:pt>
                <c:pt idx="3">
                  <c:v>229.12717778055472</c:v>
                </c:pt>
                <c:pt idx="4">
                  <c:v>0</c:v>
                </c:pt>
              </c:numCache>
            </c:numRef>
          </c:val>
          <c:extLst>
            <c:ext xmlns:c16="http://schemas.microsoft.com/office/drawing/2014/chart" uri="{C3380CC4-5D6E-409C-BE32-E72D297353CC}">
              <c16:uniqueId val="{00000000-161B-4AF4-A537-F7C1FFDFF037}"/>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8CA-489C-B55A-F4D0C65CB7DC}"/>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74.534083088783248</c:v>
                </c:pt>
                <c:pt idx="1">
                  <c:v>21.537985025214539</c:v>
                </c:pt>
                <c:pt idx="2">
                  <c:v>246.91195225252525</c:v>
                </c:pt>
                <c:pt idx="3">
                  <c:v>418.47996322873468</c:v>
                </c:pt>
                <c:pt idx="4">
                  <c:v>0</c:v>
                </c:pt>
              </c:numCache>
            </c:numRef>
          </c:val>
          <c:extLst>
            <c:ext xmlns:c16="http://schemas.microsoft.com/office/drawing/2014/chart" uri="{C3380CC4-5D6E-409C-BE32-E72D297353CC}">
              <c16:uniqueId val="{00000000-FC37-48D3-A6AC-1B8CFFEEF1D7}"/>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79.976186426913785</c:v>
                </c:pt>
                <c:pt idx="1">
                  <c:v>103.83980852373406</c:v>
                </c:pt>
                <c:pt idx="2">
                  <c:v>495.85337083749204</c:v>
                </c:pt>
                <c:pt idx="3">
                  <c:v>0</c:v>
                </c:pt>
                <c:pt idx="4">
                  <c:v>63.991690178099105</c:v>
                </c:pt>
                <c:pt idx="5">
                  <c:v>0</c:v>
                </c:pt>
                <c:pt idx="6">
                  <c:v>140.06871139004872</c:v>
                </c:pt>
              </c:numCache>
            </c:numRef>
          </c:val>
          <c:extLst>
            <c:ext xmlns:c16="http://schemas.microsoft.com/office/drawing/2014/chart" uri="{C3380CC4-5D6E-409C-BE32-E72D297353CC}">
              <c16:uniqueId val="{00000000-35FC-4E8B-8E36-9535D0CE2F3A}"/>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85.998341158523033</c:v>
                </c:pt>
                <c:pt idx="2">
                  <c:v>0</c:v>
                </c:pt>
              </c:numCache>
            </c:numRef>
          </c:val>
          <c:extLst>
            <c:ext xmlns:c16="http://schemas.microsoft.com/office/drawing/2014/chart" uri="{C3380CC4-5D6E-409C-BE32-E72D297353CC}">
              <c16:uniqueId val="{00000000-2C49-4D71-8BE7-B68EFFBBD10E}"/>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495.85337083749204</c:v>
                </c:pt>
                <c:pt idx="1">
                  <c:v>418.47996322873468</c:v>
                </c:pt>
                <c:pt idx="2">
                  <c:v>246.91195225252525</c:v>
                </c:pt>
                <c:pt idx="3">
                  <c:v>229.12717778055472</c:v>
                </c:pt>
                <c:pt idx="4">
                  <c:v>140.06871139004872</c:v>
                </c:pt>
                <c:pt idx="5">
                  <c:v>103.83980852373406</c:v>
                </c:pt>
                <c:pt idx="6">
                  <c:v>85.998341158523033</c:v>
                </c:pt>
                <c:pt idx="7">
                  <c:v>79.976186426913785</c:v>
                </c:pt>
                <c:pt idx="8">
                  <c:v>74.534083088783248</c:v>
                </c:pt>
                <c:pt idx="9">
                  <c:v>63.991690178099105</c:v>
                </c:pt>
                <c:pt idx="10">
                  <c:v>21.537985025214539</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14B5-43B1-88D9-293416BE762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9AD9BE9-B6C1-4DB1-9BF7-6BB3B2E41BC5}"/>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F57E0242-4067-4F8D-AF4C-9EA8801BC8E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68FDE80D-FAD7-40E4-A965-E6EAF575284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65308875-9DDA-4BF9-A897-34CEC80C2BBC}"/>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6790EE02-0093-4E86-8838-F00110DF22D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38C2D455-824F-4C1C-A407-2D39DFD46D0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39453019-B74D-4EAF-8E7A-7CD4500B08A0}"/>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9EE8CA9-A02A-4F0D-B8E1-74EE84F14C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EA9576D-B0E5-496B-8C66-F7E92CA8D232}"/>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09EE6EF-DA08-4DB7-8B06-F5E684A811EF}"/>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24450CE7-47F7-4124-9F0F-DEEA988A1E7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BB606CD7-5E92-43FA-BE2D-9921DD7458C9}"/>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E386A77C-0CAD-4CCC-ADD9-B390C1AFD94D}"/>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3BA62BB4-8546-41B7-94D3-4F1A91127799}"/>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F7A8BE63-0B0F-4A6C-9B35-1C3AE951BA34}"/>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A956B8FC-E963-486C-A323-6EE35DC55761}"/>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47780D9-4B58-4CD4-9DD9-3D8480988042}"/>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30A4E335-7F02-494E-BA28-6DB27007568B}"/>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F7DEA5D-BDEE-495F-BC6F-055ACDDCB6F8}"/>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388F04A6-DD9E-41E2-9E92-BA428B41BD44}"/>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89072879-D95B-4E43-BA27-070D5F70B62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38BD7F54-68B2-418B-9806-B27EFE9C4168}"/>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4E8C5BBB-4480-4591-AC4A-40E85EC7F91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992D93F1-AB5A-4AE7-AB04-FF9EE47DEACA}"/>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2E997C7-44FF-4ACB-BA15-DBF2529BA17E}"/>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7410C4DA-5BA3-4EF5-903D-F302E5ECB1FD}"/>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B0997906-855F-4B4D-B10C-1C058FB4DC74}"/>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0634C8EA-4411-4A06-8593-FF72348A17B7}"/>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E0B6B817-7615-4499-9382-6E8FF155643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EC23A34A-5DED-4737-9722-B0802F8C4170}"/>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E780AD1-B94A-4163-8614-2FB0441BE7A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0D8FCD05-7E59-4005-8C19-2F01AE8B9142}"/>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57D0ACCB-9C76-4139-AF48-08162801FBF3}"/>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A85205F8-EE8D-4A59-8B67-EB7F0BD48EB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7F051888-4351-45C5-BEF6-E44FC32665C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356654A0-75F1-4189-AE54-92791AE06F36}"/>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9792B362-BC92-475F-A84B-839C055EDCD0}"/>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F6CC3BFD-4261-4BFA-A2AC-5B78890C94D8}"/>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49EB42E1-829E-40AC-A73F-491D2ED69EC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39C902EF-8B84-45AC-B1F1-4672C5F9798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118DA41A-424B-4018-B5DE-C7A6492EDD9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49969DD-EBC3-4B43-910D-023AD1D0646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2D70042-F80C-417A-B246-E08FC661EC6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356777CC-5BEA-4E8D-A44A-5C12277307F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046FC849-882B-4CB7-8835-84DC5B3D2DC3}"/>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9B94822C-AD91-4196-AAC0-048543A265E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E1B8C29-D1B2-474C-AC4A-9E851B44D3D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7BDB02A2-4B57-4626-AD3D-5A4DFA935A1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6A47328F-164F-4D82-84F9-EEB2EE570E5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0B3BBC8-8D6F-4636-957E-06801EA4062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AC02B11-90B8-4335-967D-46E157FCD74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8CE84DB1-FC98-4E29-BDAB-4080721D00F7}"/>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73BD918-965B-4B77-B10E-7BE09263F5F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908A647-B8D6-4911-9A1F-48DF1CE4F3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24E920F0-246A-4811-ADD3-F0CEC4E333E1}"/>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D60CCEEE-7DEE-4681-A5B7-757F44285F37}"/>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FFB76DCE-8D38-416D-89EF-BD0303AA6C51}"/>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2F69EB4-C036-4904-8A8E-50788CF85439}"/>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387D6589-86DE-447B-8203-A72BF3963936}"/>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DD91585A-0956-4FE6-8CBA-92E8DB8878F2}"/>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556B52A-EBC9-477A-8E76-2B788A7F303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F7521CA-29F9-4D94-B7D9-71DA7841F2A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6221276-D71C-4700-B039-3B6C5CC2F83F}"/>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6B94A89-EC01-4C3E-B1C5-36676449B71E}"/>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C83AAEE-FE05-4905-8EC8-52F4B04E1A0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6AB29F4-8116-48F4-9786-1A960403A0E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1681826-E03A-4097-A289-C0419F560BE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7FB0229-8B68-48F5-8F19-647B494B735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C2BA446-5CD0-430B-BD1B-9F76EAC9AB1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E0F5EF8A-E8F8-41EE-814B-13754E3A36B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8B8341ED-01BE-4DCF-B6BB-44DE2FF41BBA}"/>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241FBA6B-D975-4C26-BA91-CD74CAD99FD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002CABE0-CDFD-40B8-A3C6-DE0663323002}"/>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4E723122-552C-4389-9DF1-B3D867EB0988}"/>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30F975D5-00C5-4587-B7D1-071A7EAEDFC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A67A6C73-FB57-4E12-BAFE-20458A7B9F4E}"/>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66D203F3-7F15-4B38-B0A5-1701C2FEAFF8}"/>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CCC0A08-82B6-4C27-8DFD-383C924147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EBC4DA25-161D-40FF-B882-18AEA64FCA9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A5C087E-B36B-455E-86B6-66A0444EF1E1}"/>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5BFA0BB0-241B-4991-9814-626B99944EE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BEDE9CB7-31A8-4616-86D4-AAD194C09E4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611DF63E-19BC-4CEE-AB46-87F92FB4A5D5}"/>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5F72E85-5404-45FF-99DA-4FCF8B1B28C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688A6D08-1354-4B02-B359-EEB30568347C}"/>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183F54D2-C07C-4549-A28C-86D19E1E7688}"/>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DE39302A-708C-4556-A3E8-F8D0239F1E4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1AFF5AF1-2DAD-40CC-963A-3B75F224A877}"/>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88BA5245-CFBE-440C-B1EF-40A8F1F1E55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AE4F6B5F-7E46-4713-9B10-608ED550CC8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9031C726-7F36-440E-9FAD-A3052417CDB5}"/>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33111A1C-DA9B-43C9-AF1C-90D9AEFDDB1D}"/>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8F9F397D-B988-4CE7-813C-513A64E06356}"/>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D117D38B-77C1-4BBE-8EFE-C74B758DC301}"/>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9C221525-B7A4-4D25-AEF4-3DD56A6E3E9C}"/>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F7F20674-6F1F-4AD6-BA96-AB523693046E}"/>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97</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141C0D85-1612-4BF7-A129-2E45BF665466}"/>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94</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FBC94683-7204-46AA-8BA7-38A957DB8808}"/>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87</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18143A6B-DCD0-41B8-AB3A-6AD5C5DD2BBC}"/>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86</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63CA28D3-5CBB-44BE-9E42-A1A0F1F01CFF}"/>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9396A145-C763-49CA-81A3-14D55AB6E0F7}"/>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5CAF483D-6723-474B-8CC5-7672DF8E5F1F}"/>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1AE5C0E-EA6C-419C-9510-F54F6B0E725F}"/>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432BC7D6-4D59-42E1-B2CE-B8C4E32D3C4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063B91E0-E5B8-4735-B7A6-B1863809C15C}"/>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11B2DFE3-CCC7-40F0-940D-1E020AEAC48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F521D0C4-CAA4-41FA-AF83-CC717BC5D503}"/>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2B6CC6B-C844-4EEC-900D-B1AB49BD1931}"/>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646520E5-1AD3-4C11-86B3-B9755BFD2B40}"/>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6C1C90AA-7353-46F4-945F-6277BF8EA210}"/>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5217D771-18EB-43BD-A4EA-3F58E0FF0257}"/>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7797EB15-E0BD-4C42-BEAA-80341D4967DF}"/>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CD95EBE6-EFF8-4C62-861F-2F670BC663C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8F8EE626-E3F5-404E-B735-925EFF8FFE78}"/>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FD2693E1-C8F7-4678-A107-CA703D62899B}"/>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7FCD4CB-877D-4031-AB48-2A2C93FCDE7A}"/>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BD5F0C68-6FE8-4661-8801-A07D063A10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44F6BC00-79F1-4D6B-A527-47D53901707E}"/>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F0DDEA0E-706A-4C55-ACAF-59DA923C05C4}"/>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4BC5FF28-85BC-437F-A78F-FCCB9CC3F777}"/>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5DF3E4F0-0A6C-40CC-89F8-0A9ABE7073D5}"/>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E7165B56-55F6-4054-8AEA-B2521FF94AD7}"/>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1B910379-629D-42F8-905A-A2B89CA8B89B}"/>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6D492BCE-9FB1-498A-99AE-183F9DBCA6E2}"/>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ACDD7352-5CE6-4847-883B-926A4694B71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A9CFBCC4-63EA-4EDD-AEF6-9F6673553068}"/>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9748A893-01C7-4A49-8F4E-BE568D1EFE4E}"/>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82C45D9B-D50B-476D-BC7A-09B878ACBEAF}"/>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22%</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B317D852-E85F-43B1-9C7D-FE41E0F25C39}"/>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100</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95F9F3BE-DF05-45F4-9A54-AD6877EF1C9F}"/>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28014C57-84C6-40C6-90A4-187CAA243343}"/>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ED937E80-5B36-4E08-87F0-016EF05D73CA}"/>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93</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5B8B20AF-D30B-4091-87EF-8228D6A23243}"/>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9E340A6-3775-4CE2-A5A3-D60453DE898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A612E162-C022-4996-8471-20F9213C3C7E}"/>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99</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7C79BC54-76D2-47BC-B9AC-DEEEDA0AAF57}"/>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7D268850-6975-4C64-968B-67B246CA202D}"/>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08424659-F645-46AB-9598-D6823DB042D9}"/>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A38D54B7-5027-44E4-893C-AABB86A3AF07}"/>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E0059119-8125-49D1-A4F0-25F7B6DA56AF}"/>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6181ED55-2D54-47C6-8C50-8AB432B8F0D8}"/>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86</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B35288E8-4FBD-4C6E-A322-CF47522FEB58}"/>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10788FA7-8179-428D-84A9-42E11F40D3F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CA05A350-65E6-4515-8DAF-E76D054F7EA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90</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61F0A0C-F2D3-4A67-8B4C-924CCC46C975}"/>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1B731FA4-35D1-4487-B9FD-41CD9CD8CCDD}"/>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8A3CAB8F-6334-42D4-B28D-B30AE0564EBF}"/>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3C1EF04F-C940-46E1-8505-2158CD71CF7B}"/>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8559474F-F0D1-4BBB-9EA6-50A964FF9B8C}"/>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D795C0F3-0F61-4DAB-8FB7-135B1822863E}"/>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C78B277D-50EC-40C9-ACF9-0D1019742BA3}"/>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DD95035C-0ED6-4CE8-81C1-555D54A33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CCA18B37-365C-4D97-93B4-0DC51EA47552}"/>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8E01BAB1-9CEF-43D8-B386-444C56A05E8A}"/>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34%</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6147E456-6131-4987-968F-7B977BAFF78E}"/>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92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93981C04-D14F-4CAA-B00F-921758832A69}"/>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C27DE0CA-6D8E-4A11-BF1E-A1C6D1F96EB8}"/>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36%</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B86FD9C5-21A1-4AB0-B388-6CE539866191}"/>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93</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E3F99A98-0C47-468A-8F10-AAFE16DE8246}"/>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035E27D-3ADB-4F2B-B2BC-C25A745A0257}"/>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0835BAAF-CC27-4088-B3BD-6B5BC4B5204E}"/>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77</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C8EC97F6-A2F4-49ED-A1E5-2A78DBBC619C}"/>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17181955-0698-44A2-9FA8-13429CD75310}"/>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F5D4BB59-DD9D-4213-ABB2-7757489297D2}"/>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ED311E6D-6659-4A01-B888-D37F8113633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C87BBEF3-8DFF-4331-BA53-B33741BD7A06}"/>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458057E7-7698-4288-9AA2-0DF111F1375C}"/>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3A00EF71-9CEC-412D-AA15-C414E1060246}"/>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21680935-EEF0-4D5E-907F-AF519752E796}"/>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730463A1-B819-4E94-9508-673EB6FA70B5}"/>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8124EF25-ABD1-459C-BED0-6269A4167960}"/>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E08502B0-992B-4374-B141-1F903D9604A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7C286897-6177-4968-BDF4-FA5BA365338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88C7D3B0-D57D-4B8C-84FC-2E77DE0C45D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E032F09F-2871-42C4-8BDB-8A6DDB7AA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3E06784-289D-427C-B3A3-F51904378487}"/>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382B9338-17E6-4486-BBD6-8493C62B187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EDB4C660-8D78-4F2E-8D0C-CFFF1ADC374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F03A76C9-B70D-48FC-B68D-06227227DD8C}"/>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6412BDD-6801-4BBB-9879-7E1A53A90F3C}"/>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B5365BA6-3ADD-4C4B-979D-332FBB2FA07A}"/>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A1158568-861C-41B4-825D-19F7A89D3E1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78F2594A-BB09-4AAB-9717-02941A34EE4F}"/>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73EEAA5C-1B16-43BF-B0DD-CFB84488D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8DD14B2E-8821-4C91-931C-2D1EAD30A80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B2B3CA5F-F145-4D76-8553-62120A7CBEE9}"/>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76283F0-267B-4543-9AE0-797687E66AE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44D98C1C-A25C-4A61-AEC0-154BE1BECB2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28278C17-0DF3-4A39-9657-DF988ACED8D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557D3BF7-143E-46A3-9142-D07280B02C5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C69AF11C-897F-48D7-BDA3-34E4C9BFA898}"/>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399BBA80-B864-4061-AC69-6EA57DCA417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D71FBA02-8075-40F4-BEC7-CA225A27A01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F28A413B-7C81-4505-A21A-73A6B20EA40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6ACC0B6-4B57-4E63-87E6-31A9EDF638CB}"/>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92</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B1964B19-715B-437F-961C-94A95583899B}"/>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AFF8FEA2-5760-4FBE-BC1F-278F28A849C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B9E1E51C-9C2F-4BE5-BB94-4E3070CAC602}"/>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B5E3664F-2E7D-492C-B9D6-0D4A975DFF0E}"/>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BF886502-C279-4434-AA92-DAB27F2A97EB}"/>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263AEA0F-2044-44B6-86FF-A7C146784FAA}"/>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50BDB768-A65E-411E-8A43-E3B644BB990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6728E12C-9357-4E9F-9ED3-DC07B915DF8C}"/>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56F9D8E6-021E-4C9E-8EF0-923147F2E622}"/>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A772E053-8B8B-4BCA-89A9-CB8582339590}"/>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3AC18639-ECFE-4E5C-A56D-8E51AD9AB738}"/>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920B6459-EB65-448D-93E2-D344A190F701}"/>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253AEBDC-471F-49B3-826D-B8708513786C}"/>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F55F12EE-1999-4A2C-956B-4995D4C0E65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C3E4F67B-FD06-4189-AE8F-648CE69A7AC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5C73162F-823F-430E-B480-1855437530D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68862B93-E432-4B0C-9232-36D9C2164F0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98A6BBD1-3FC6-42F0-8A2D-7124041A46DD}"/>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E311BFB1-1AF6-4CB5-A1BD-AB13E7768238}"/>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20BE80B7-7C40-4AE9-9121-09717E238EA3}"/>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270001BC-D76C-4316-8B04-0E4B3C76D6A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2FB8E4C1-36BF-46FC-B082-273C30E4E105}"/>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8775568F-C721-4486-96F3-64581D7D4E3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D2CD959D-84B0-4634-970F-EE5C97F54E81}"/>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7662ED94-A6DA-4933-B296-F09FE832A484}"/>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B5023131-A94A-4578-B49B-7C675E7D5CE7}"/>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88</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87B1E6EC-D5A2-48B3-A1F4-BAFB5E1C2636}"/>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98</a:t>
            </a:fld>
            <a:endParaRPr lang="en-GB" sz="500" b="1">
              <a:solidFill>
                <a:schemeClr val="bg1"/>
              </a:solidFill>
            </a:endParaRPr>
          </a:p>
        </xdr:txBody>
      </xdr:sp>
      <xdr:pic>
        <xdr:nvPicPr>
          <xdr:cNvPr id="164" name="Picture 163">
            <a:extLst>
              <a:ext uri="{FF2B5EF4-FFF2-40B4-BE49-F238E27FC236}">
                <a16:creationId xmlns:a16="http://schemas.microsoft.com/office/drawing/2014/main" id="{C7041EDA-90D4-4380-853A-2C60ED25B5BE}"/>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64518E4-F8D1-4DF2-A751-926735056E2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2977898F-E9A3-439F-AB69-276203948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1FDF9BB2-C22A-4781-96DE-AD6EEE6E291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565E57B4-ACF2-4CD8-8900-47B34A560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E0ABC26C-A954-417E-BACE-1D5FB25F513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2834C5ED-AFE1-45B5-87C9-19C5FB3E5DCE}"/>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25BEAF6B-B6FF-4D62-A58D-933726B6778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5DE5860C-C8F7-4307-8A8C-2189E3604D56}"/>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B3DBD989-AAAC-4A50-989D-2278236AC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7790E108-BB3F-49C2-906C-68BEE4E8876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234AE21F-2BA9-4BDF-A76B-352DC62CD676}"/>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5387BC17-F682-4691-9B66-FAA4E77E75B1}"/>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6D7386F6-89D8-439E-97F1-9A7BAA8F8EB2}"/>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B1156854-EF11-4207-9EE7-715A3EC41CB7}"/>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102</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6ABCBDF6-C8E5-4FC7-BAC2-1DF51DBF42F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BAB638DA-1ACA-4E1B-B0EE-3D4FA4054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559839E0-C489-4D3C-A87E-E9AB3A24601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B140E299-EAE2-4DC0-B91A-88004F700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A4A29A03-78C6-4250-8440-C895FD3CA67F}"/>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5D55059A-BB44-49C5-8EC2-D6436BC2F66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8DEA8A79-E6AD-419B-98F6-E1D73E8B576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145F16B1-FEC2-4340-B53C-D55DC642882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AA091839-B4ED-46DC-BE26-82DA838CBBF0}"/>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1E44EB6-042A-4818-A76E-F3133EBB8297}"/>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1FE9F292-495A-434A-828F-266698BAB2B4}"/>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CC507F90-3F7C-4F00-92D1-E3CFAAFBDCAB}"/>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91</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BFD51E71-F36C-4106-8D9B-2BDCDD3F8D88}"/>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105</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BD174F7-8479-4B9A-BD3A-AA747F3E2AC7}"/>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60F1CBD5-6CA8-4B05-B241-C55FEDF74EE0}"/>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88</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553CEEB4-F527-4DC0-8A54-7CA6A75B7AD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AB1DC618-8903-4EBF-95BB-AD1AEDAD33E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65FDEB9E-3D2A-4E9B-9A08-BB7E53D5D9C3}"/>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83AE121E-207F-4E1D-9D7F-41A15CEC33E8}"/>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8551FFAA-850B-48FC-AE6B-9B0003E9CA51}"/>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AD8C9B0F-256E-4095-BFB0-3B550D425719}"/>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F9FE6314-FE01-494F-AEC1-4DFA92F16C9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50F96AEA-A367-443A-A768-78ABDEA01650}"/>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0154D95B-9894-4D9B-96B7-CC1BC7FB147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F6C57857-2BF0-4DE7-AB80-B3DFDF6FCD5A}"/>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334F2A8-F713-4DB8-9EAE-C2841AAE81F8}"/>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7517AD1B-E1B2-4B28-904E-0F1993C60B44}"/>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99B927C3-B2C8-4747-BED5-0E6B05AB6977}"/>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C3463630-D4B8-47C5-8794-5A61879B6273}"/>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5A5FB69F-812A-40A3-A338-C91F936696DD}"/>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85424C4-229E-484D-958E-EC789FA046C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880665D9-A590-479D-8348-7E7884981C1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D116883C-D3D2-46D4-ADB3-CD70BB77584B}"/>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FD94FF8-9332-439D-A9E0-5960CCF6230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C628C87-CA19-4068-BADF-E4AC27989F7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30DB45C-39F2-42E0-87B4-2184304FC0C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04B7090-2ABE-4B30-80C0-43C4AF9F817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AFE4F6D-FCC0-443B-A516-2950AB1D3520}"/>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F4BD9E8-CCD5-47C8-A4A2-98B79EE74E7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EA1C09C-C8E8-487E-A2CF-3C526EDEB5D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AC6F8D0-53A1-4064-BBF7-2322364E64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FBFF3B9-00E0-45E5-9E6B-847E208520C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55633A59-DB43-4886-AC4F-845B81AF469F}"/>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35F5615-2E44-40E9-A514-A1891D611CA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30803CA-BA75-4B84-A495-3747CAE36A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B47ED94A-4ADE-4B4D-952A-6B11EC999FF3}"/>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87008ABB-E99B-4B06-86C3-AF40E3A71A9C}"/>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67690A1C-EFFA-449D-9B74-DE30E157A06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A446AB05-0F18-4EAD-BECB-AAE15AF74F37}"/>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7AA35CE5-F6A9-4123-905D-EB1506719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9B6DE75B-FA58-4315-ADCD-7016C0643271}"/>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B001504D-93E4-416B-A52F-CAC2F82363A7}"/>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F1A0A10-B9DF-468E-A533-9943AA3550F4}"/>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C516B0BF-748C-4640-85E2-8B7138D5796C}"/>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FE36815A-5184-4935-B33C-0EBF853627A3}"/>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E5ED4011-17BF-434A-93F4-4A782FEF4655}"/>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2B079C14-0253-4CA6-92CC-C9B4A325489D}"/>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AE76B375-BF41-42D5-A902-48E78585FCD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E57E0CD-C145-4C4C-8E5B-5EA9066A7ADD}"/>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C37DCA42-04B3-4621-BAF7-11C43E7FCEE4}"/>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946E18C-162E-42A5-97F4-3DA70EA2AF93}"/>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74541E1-AC01-423D-A351-5275C49F6DB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EE68024-1D84-49BB-BB56-ED2CEFDF9BEE}"/>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BCE9552-B1C9-4172-AB61-956009F99535}"/>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4680D50-20C3-4AD9-AB4C-4E5CE9CB345A}"/>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958FF5F-435A-4A46-809F-DF85BD235C56}"/>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5011398-9FC3-4B1F-B5E9-DFCF3247375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D779358E-F640-485C-8763-52100E30544D}"/>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EAB6DEFA-2501-448E-AAC3-9641F8D3DA45}"/>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8501B8D9-843D-41B9-9320-19627461F24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866A7FA-00AC-4EC7-9775-0151D7018A4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C80C226D-1FAC-46EA-B971-BA88B01E9C4C}"/>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00201ADC-99F7-48F0-9E40-3B2181C0E7CC}"/>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AE0B2098-0516-4F9D-8246-D077786BBEE4}"/>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F2BC65CA-40D8-439A-B2B5-818B8F911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2151340F-7993-4C27-B410-DF179CDCB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0F36C91-64C7-41E0-85B9-B9FFF2370600}"/>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359FC19-4D1A-4FAE-8306-4697FE9B3A94}"/>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7B57D1E-6CAE-46A0-B7D0-C1CAB2BF292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FE2AF80-4616-4136-B4DB-5F36BA79C75C}"/>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8242EE0-1CBF-4E12-B37D-229B4C7BDBB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A720FC9-980C-43A7-9666-3BED5EA2E04D}"/>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4348693-B225-4A71-BDF9-558645AC8801}"/>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D7C4216-FF6F-4953-9529-EBDBD455E81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6D857FE-402A-4FCA-B0F6-A8AD8ED5AF4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96165368-1653-463F-8B0F-39F8DFAAD3E1}"/>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F44D8083-8B4C-45FA-B374-69953250349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254C807-B4F5-48BA-8786-EB110E28A0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6C651FB-F054-4241-8B4F-D33221EC728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E473051B-3761-4CDE-9C67-F64B2DC854A3}"/>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D51E31B-004B-43AE-8760-21B5DBF2FF30}"/>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12D468C6-70FC-4370-84D2-2584ED12AE8D}"/>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FC0E1C1E-B54C-47CB-8F6C-9F3442AC1A4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EA88FAC5-C579-4934-A382-2722394B0AC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8AFDE92B-C3E9-4587-BA9E-96748A400A33}"/>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157A1DE4-CC95-4517-A4FA-D2517889A2D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983A88D-6717-46CA-A583-2ABCDF4CE7E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A8162D8-54F4-4C00-85BE-10877F29FD70}"/>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C2C64579-7A67-4B1A-830F-4BFFEB015E9B}"/>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7BAC8921-4902-4D91-8618-71DD0F4A75F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4443D35A-495D-4E4F-A151-2920759F268C}"/>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AC5DC853-9902-472F-8C7E-0CB23E9A98A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2073681-E6DD-494D-A595-16E1F9CF7B4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39D4008B-A513-4C2E-9D70-081A327470D4}"/>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4F9BB750-65C0-41CD-867D-035441D1F97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B777AC12-0B45-4712-80A8-19B27DCECDC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276E8167-D755-4CB1-92B5-0F6B14C7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A5D8DB8-A617-492F-814B-610FB89E5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CA543964-E4D2-48E4-A62E-CA0A590B4F3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FA08F27-E083-49E2-86C2-E5CBAADA76D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27D8B18-6ED2-45E8-8B80-031406A9D857}"/>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779DAFE-29D3-4B6D-A9EA-B0CA1C4D292C}"/>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D066CF9-172D-4590-887B-65C58B7BD93B}"/>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3F87A32-FF3F-4419-8E31-2A2D9150056C}"/>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A26CA55-A84D-43D8-9D91-4B7A8F72D03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C3BB642-DEBF-4077-9E29-A2B6E0AEDFE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C29A1F8-E1B6-4DC3-A4E4-9A4F5C9B632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8FE7C06-03E7-4DD5-AB7F-E0F2902FC7BF}"/>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B44A533-0BF8-4484-B3E3-E825911FE8DA}"/>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A14F8B61-16F0-4D8C-A115-E9CACB4FBBF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C5039CC-4FED-4CF2-9ECB-41C5F83AC4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CC37F3F-5B89-4CAA-9335-B335EAA5BF0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8C25FFA9-468E-4E56-8CA4-C2F3C605CA3B}"/>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A241384C-3A2E-44DB-BAB0-1E5380C59FC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EA573A76-0F79-42A8-9051-444F7402117A}"/>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D5D1CDE3-8CBF-4AC4-A433-E8D114F56F1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3136393-251E-4AAF-AE0D-9130DF6A57B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00F288B7-21C0-40F7-A3FC-7CDD2DA02EBF}"/>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812608D-AD93-4920-9843-AC72E4E5CF8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AEA2098-2AE3-410C-845B-06797D8DA7B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77079A0-C1F0-4D5C-9186-68DEBBBAC292}"/>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11CEB259-7DBC-449E-8568-1F7E8018C08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2F60CB9-8ABD-4820-8E41-4CDBBC1BEB4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0074E926-5AEE-4B93-B7E4-EC000DC1B58B}"/>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1ED578A-7771-4039-AACB-93DCDAD11B2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07B349C-7369-4EAB-8296-AD8CA960040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B6963C87-542E-4A85-97DA-A8A250B7D1C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4858CE2A-9963-4075-B758-444F97880F9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DF44FFD-0BD2-4F77-A2E0-857E8597CA1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3C2B0ADB-C17B-4BFC-B040-3F5E0835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C55E1A60-5A60-4E77-A71A-B7276B375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C971C160-61B3-45AE-8960-B0DA214F5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BCEE776D-2CC0-4357-B473-D6C933388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C0614104-637F-4E29-9B77-3787976D8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D42482DC-8283-4DCE-9AF0-A07AA6046B68}"/>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929702BE-7696-46DE-BE8B-5BDDE5B20574}"/>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FDE137D3-6268-4CC2-8D90-53AA23B360DB}"/>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9E959384-1DDB-44FA-87C5-115FD0FE5B9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90B1E133-DA02-40C5-9274-365261A9466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DA2C5FBE-E2F6-4D31-835F-C04C7A05B77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4AA8FDBC-A52C-4E31-A380-00AEEEAB7CCA}"/>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D72F7633-9DF7-49AE-AABE-692C9DEE8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E625AB0-951A-4E20-80E6-567CE2721C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16645293-F330-4435-9D8D-A37513B2A7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4BBF23E3-BB4D-4351-A807-2259F9672B77}"/>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716C0192-BA7D-4035-AE82-0E747F637932}"/>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15BC4EC-B4BE-42ED-BBC2-5F7F9B7F8E95}"/>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FC75B5B-8254-4BB7-9421-A5D579333A85}"/>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3782127-A5B7-4130-BBDC-696BCF528D0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6347FDF-80AB-4494-A47D-7B68315F8029}"/>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4B0FFD0-B0EB-4BFA-9EC9-B573C6DB11EB}"/>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33E677B-AFB9-41A7-AC4B-9E28115DC727}"/>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DF3EAB5-A0C3-425D-ADD4-3B395B772B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FDB969E7-DF1F-4069-BD52-A71AAF2AFD82}"/>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BED1C9A6-CD21-423F-90FF-307EE75A5033}"/>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D66D3885-8888-4BB7-8B76-29B14803227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448DEFA-60DD-4A77-9894-91F4DF1FD9F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A07A1EA-5D28-46AE-852F-9DE2C11D1A02}"/>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084479F7-5E60-4FE5-97A8-80A3FD219390}"/>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Strawberry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77ECA1E-6BA5-433C-8C27-E45A77B6B658}"/>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15122638-4C64-4BF6-917F-CE7E89F2ED79}"/>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985B965B-FBA4-4970-93E4-F60ACFA1A3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003B4A7-1EA2-4D64-BB22-C91E94A885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A8D7A09F-E3DF-4CB5-B674-33AE189D29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720A8357-F22B-4CB3-839A-60E13C38D8B3}"/>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929D89C1-28C7-41F5-90B9-F3EE4D53726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56AEA575-A63F-4427-862D-E50E6480EAC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D8CA993D-30F7-4559-A0C1-85F6A8D3A19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052CB57-EB58-4001-B93E-FC716963AD0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1A792C07-14C9-484D-8EA8-1A571D2AB20F}"/>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9575E623-DD1C-471E-966D-16EA9B1CD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298B7B5-14F5-4D98-B22C-B18B6617D21A}"/>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9A541FFC0D88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0.33916981132075474</v>
          </cell>
          <cell r="C89">
            <v>0.10271698113207547</v>
          </cell>
          <cell r="D89">
            <v>0.30741509433962261</v>
          </cell>
          <cell r="E89">
            <v>0.41647169811320756</v>
          </cell>
        </row>
        <row r="90">
          <cell r="A90">
            <v>0.66083018867924526</v>
          </cell>
          <cell r="C90">
            <v>0.8972830188679245</v>
          </cell>
          <cell r="D90">
            <v>0.69258490566037745</v>
          </cell>
          <cell r="E90">
            <v>0.5835283018867925</v>
          </cell>
        </row>
        <row r="96">
          <cell r="C96" t="str">
            <v>0-4</v>
          </cell>
          <cell r="E96">
            <v>4.8707547169811329E-2</v>
          </cell>
        </row>
        <row r="97">
          <cell r="C97" t="str">
            <v>5-17</v>
          </cell>
          <cell r="E97">
            <v>0.14886792452830189</v>
          </cell>
        </row>
        <row r="98">
          <cell r="C98" t="str">
            <v>18-24</v>
          </cell>
          <cell r="E98">
            <v>6.2254716981132087E-2</v>
          </cell>
        </row>
        <row r="99">
          <cell r="C99" t="str">
            <v>25-34</v>
          </cell>
          <cell r="E99">
            <v>0.10545283018867925</v>
          </cell>
        </row>
        <row r="100">
          <cell r="C100" t="str">
            <v>35-49</v>
          </cell>
          <cell r="E100">
            <v>0.18127358490566034</v>
          </cell>
        </row>
        <row r="101">
          <cell r="C101" t="str">
            <v>50-64</v>
          </cell>
          <cell r="E101">
            <v>0.22031132075471699</v>
          </cell>
        </row>
        <row r="102">
          <cell r="C102" t="str">
            <v>65-74</v>
          </cell>
          <cell r="E102">
            <v>0.12601886792452832</v>
          </cell>
        </row>
        <row r="103">
          <cell r="C103" t="str">
            <v>75 plus</v>
          </cell>
          <cell r="E103">
            <v>0.10740566037735849</v>
          </cell>
        </row>
        <row r="115">
          <cell r="C115" t="str">
            <v>Couple - no children</v>
          </cell>
          <cell r="D115">
            <v>0.33155660377358487</v>
          </cell>
        </row>
        <row r="116">
          <cell r="C116" t="str">
            <v>Couple with children</v>
          </cell>
          <cell r="D116">
            <v>0.19137735849056603</v>
          </cell>
        </row>
        <row r="117">
          <cell r="C117" t="str">
            <v>Lone parent</v>
          </cell>
          <cell r="D117">
            <v>2.4396226415094341E-2</v>
          </cell>
        </row>
        <row r="118">
          <cell r="C118" t="str">
            <v>Single person - no children</v>
          </cell>
          <cell r="D118">
            <v>0.14129245283018868</v>
          </cell>
        </row>
        <row r="119">
          <cell r="C119" t="str">
            <v>Other: two or more adults</v>
          </cell>
          <cell r="D119">
            <v>0.31131132075471701</v>
          </cell>
        </row>
        <row r="128">
          <cell r="D128">
            <v>0.73909433962264159</v>
          </cell>
          <cell r="L128" t="str">
            <v>0 
Index: 102</v>
          </cell>
        </row>
        <row r="129">
          <cell r="D129">
            <v>0.11997169811320754</v>
          </cell>
          <cell r="L129" t="str">
            <v>1 
Index: 95</v>
          </cell>
        </row>
        <row r="130">
          <cell r="D130">
            <v>0.10665094339622642</v>
          </cell>
          <cell r="L130" t="str">
            <v>2 
Index: 99</v>
          </cell>
        </row>
        <row r="131">
          <cell r="D131">
            <v>3.4471698113207556E-2</v>
          </cell>
          <cell r="L131" t="str">
            <v>3+ 
Index: 85</v>
          </cell>
        </row>
        <row r="137">
          <cell r="D137">
            <v>0.16757547169811318</v>
          </cell>
        </row>
        <row r="138">
          <cell r="D138">
            <v>0.40892452830188669</v>
          </cell>
        </row>
        <row r="139">
          <cell r="D139">
            <v>0.35142452830188675</v>
          </cell>
        </row>
        <row r="140">
          <cell r="D140">
            <v>7.1707547169811328E-2</v>
          </cell>
        </row>
        <row r="146">
          <cell r="D146">
            <v>0.13845283018867924</v>
          </cell>
          <cell r="L146" t="str">
            <v>&lt;20k 
Index: 86</v>
          </cell>
        </row>
        <row r="147">
          <cell r="D147">
            <v>0.30591509433962272</v>
          </cell>
          <cell r="L147" t="str">
            <v>20k - 40k 
Index: 98</v>
          </cell>
        </row>
        <row r="148">
          <cell r="D148">
            <v>0.223</v>
          </cell>
          <cell r="L148" t="str">
            <v>40k - 60k 
Index: 105</v>
          </cell>
        </row>
        <row r="149">
          <cell r="D149">
            <v>0.15923584905660376</v>
          </cell>
          <cell r="L149" t="str">
            <v>60k - 80k 
Index: 112</v>
          </cell>
        </row>
        <row r="150">
          <cell r="D150">
            <v>8.1311320754716976E-2</v>
          </cell>
          <cell r="L150" t="str">
            <v>80k - 100k 
Index: 108</v>
          </cell>
        </row>
        <row r="151">
          <cell r="D151">
            <v>9.2518867924528306E-2</v>
          </cell>
          <cell r="L151" t="str">
            <v>100k+ 
Index: 96</v>
          </cell>
        </row>
      </sheetData>
      <sheetData sheetId="4"/>
      <sheetData sheetId="5"/>
      <sheetData sheetId="6">
        <row r="48">
          <cell r="F48" t="str">
            <v>Capped Index</v>
          </cell>
        </row>
        <row r="49">
          <cell r="E49">
            <v>0</v>
          </cell>
          <cell r="F49">
            <v>0</v>
          </cell>
          <cell r="G49">
            <v>1.1000000000000001</v>
          </cell>
        </row>
        <row r="50">
          <cell r="E50">
            <v>0</v>
          </cell>
          <cell r="F50">
            <v>0</v>
          </cell>
          <cell r="G50">
            <v>1.2</v>
          </cell>
        </row>
        <row r="51">
          <cell r="E51">
            <v>0</v>
          </cell>
          <cell r="F51">
            <v>0</v>
          </cell>
          <cell r="G51">
            <v>1.3</v>
          </cell>
        </row>
        <row r="52">
          <cell r="E52">
            <v>9.3457943925233641E-2</v>
          </cell>
          <cell r="F52">
            <v>200</v>
          </cell>
          <cell r="G52">
            <v>1.4</v>
          </cell>
        </row>
        <row r="53">
          <cell r="E53">
            <v>0</v>
          </cell>
          <cell r="F53">
            <v>0</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2.8037383177570093E-2</v>
          </cell>
          <cell r="F62">
            <v>74.534083088783248</v>
          </cell>
          <cell r="G62">
            <v>3.14</v>
          </cell>
        </row>
        <row r="63">
          <cell r="E63">
            <v>9.3457943925233638E-3</v>
          </cell>
          <cell r="F63">
            <v>21.537985025214539</v>
          </cell>
          <cell r="G63">
            <v>3.15</v>
          </cell>
        </row>
        <row r="64">
          <cell r="E64">
            <v>0.1</v>
          </cell>
          <cell r="F64">
            <v>200</v>
          </cell>
          <cell r="G64">
            <v>3.16</v>
          </cell>
        </row>
        <row r="65">
          <cell r="E65">
            <v>0.1</v>
          </cell>
          <cell r="F65">
            <v>200</v>
          </cell>
          <cell r="G65">
            <v>3.17</v>
          </cell>
        </row>
        <row r="66">
          <cell r="E66">
            <v>0</v>
          </cell>
          <cell r="F66">
            <v>0</v>
          </cell>
          <cell r="G66">
            <v>3.18</v>
          </cell>
        </row>
        <row r="67">
          <cell r="E67">
            <v>0.1</v>
          </cell>
          <cell r="F67">
            <v>79.976186426913785</v>
          </cell>
          <cell r="G67">
            <v>4.1900000000000004</v>
          </cell>
        </row>
        <row r="68">
          <cell r="E68">
            <v>7.476635514018691E-2</v>
          </cell>
          <cell r="F68">
            <v>103.83980852373406</v>
          </cell>
          <cell r="G68">
            <v>4.2</v>
          </cell>
        </row>
        <row r="69">
          <cell r="E69">
            <v>7.476635514018691E-2</v>
          </cell>
          <cell r="F69">
            <v>200</v>
          </cell>
          <cell r="G69">
            <v>4.21</v>
          </cell>
        </row>
        <row r="70">
          <cell r="E70">
            <v>0</v>
          </cell>
          <cell r="F70">
            <v>0</v>
          </cell>
          <cell r="G70">
            <v>4.22</v>
          </cell>
        </row>
        <row r="71">
          <cell r="E71">
            <v>2.8037383177570093E-2</v>
          </cell>
          <cell r="F71">
            <v>63.991690178099105</v>
          </cell>
          <cell r="G71">
            <v>4.2300000000000004</v>
          </cell>
        </row>
        <row r="72">
          <cell r="E72">
            <v>0</v>
          </cell>
          <cell r="F72">
            <v>0</v>
          </cell>
          <cell r="G72">
            <v>4.24</v>
          </cell>
        </row>
        <row r="73">
          <cell r="E73">
            <v>9.3457943925233641E-2</v>
          </cell>
          <cell r="F73">
            <v>140.06871139004872</v>
          </cell>
          <cell r="G73">
            <v>4.25</v>
          </cell>
        </row>
      </sheetData>
      <sheetData sheetId="7">
        <row r="19">
          <cell r="A19">
            <v>94.313519152455797</v>
          </cell>
        </row>
        <row r="20">
          <cell r="A20">
            <v>93.149256096479192</v>
          </cell>
        </row>
        <row r="21">
          <cell r="A21">
            <v>97.103887443475628</v>
          </cell>
        </row>
        <row r="22">
          <cell r="A22">
            <v>93.471504313139391</v>
          </cell>
        </row>
        <row r="23">
          <cell r="A23">
            <v>95.053220564869619</v>
          </cell>
        </row>
        <row r="24">
          <cell r="A24">
            <v>93.38599445447619</v>
          </cell>
        </row>
        <row r="25">
          <cell r="A25">
            <v>86.255997412668094</v>
          </cell>
        </row>
        <row r="26">
          <cell r="A26">
            <v>104.75067903267276</v>
          </cell>
        </row>
        <row r="27">
          <cell r="A27">
            <v>87.108292553649548</v>
          </cell>
        </row>
        <row r="28">
          <cell r="A28">
            <v>99.057618601839749</v>
          </cell>
        </row>
        <row r="29">
          <cell r="A29">
            <v>92.782399252889789</v>
          </cell>
        </row>
        <row r="30">
          <cell r="A30">
            <v>101.15387469603729</v>
          </cell>
        </row>
        <row r="31">
          <cell r="A31">
            <v>98.485641478837607</v>
          </cell>
        </row>
        <row r="32">
          <cell r="A32">
            <v>82.887542410725317</v>
          </cell>
        </row>
        <row r="33">
          <cell r="A33">
            <v>97.968243086189915</v>
          </cell>
        </row>
        <row r="34">
          <cell r="A34">
            <v>97.518852626094628</v>
          </cell>
        </row>
        <row r="35">
          <cell r="A35">
            <v>104.88559914636268</v>
          </cell>
        </row>
        <row r="36">
          <cell r="A36">
            <v>105.59385175553378</v>
          </cell>
        </row>
        <row r="37">
          <cell r="A37">
            <v>97.84787970403373</v>
          </cell>
        </row>
        <row r="38">
          <cell r="A38">
            <v>99.286261780365209</v>
          </cell>
        </row>
        <row r="39">
          <cell r="A39">
            <v>101.70197347776781</v>
          </cell>
        </row>
        <row r="40">
          <cell r="A40">
            <v>0</v>
          </cell>
        </row>
        <row r="41">
          <cell r="A41">
            <v>110.04713040223353</v>
          </cell>
        </row>
        <row r="42">
          <cell r="A42">
            <v>95.856246582206182</v>
          </cell>
        </row>
        <row r="43">
          <cell r="A43">
            <v>100.06469111174636</v>
          </cell>
        </row>
        <row r="44">
          <cell r="A44">
            <v>91.994407564125694</v>
          </cell>
        </row>
        <row r="45">
          <cell r="A45">
            <v>96.698424195662696</v>
          </cell>
        </row>
        <row r="46">
          <cell r="A46">
            <v>100</v>
          </cell>
        </row>
        <row r="47">
          <cell r="A47">
            <v>95.101573082359323</v>
          </cell>
        </row>
        <row r="48">
          <cell r="A48">
            <v>93.444907050023801</v>
          </cell>
        </row>
        <row r="49">
          <cell r="A49">
            <v>71.54703641707269</v>
          </cell>
        </row>
        <row r="50">
          <cell r="A50">
            <v>91.072944357114878</v>
          </cell>
        </row>
        <row r="51">
          <cell r="A51">
            <v>95.969203935344694</v>
          </cell>
        </row>
        <row r="52">
          <cell r="A52">
            <v>88.629488799591897</v>
          </cell>
        </row>
        <row r="53">
          <cell r="A53">
            <v>99.938196405596727</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55.818570139922549</v>
          </cell>
        </row>
        <row r="14">
          <cell r="K14">
            <v>0</v>
          </cell>
        </row>
        <row r="15">
          <cell r="K15">
            <v>231.96759733981773</v>
          </cell>
        </row>
        <row r="16">
          <cell r="K16">
            <v>89.359108527277272</v>
          </cell>
        </row>
        <row r="17">
          <cell r="K17">
            <v>80.932070501160382</v>
          </cell>
        </row>
        <row r="24">
          <cell r="A24" t="str">
            <v>Health Challenges</v>
          </cell>
          <cell r="B24">
            <v>9.3457943925233641E-2</v>
          </cell>
          <cell r="C24">
            <v>0.16743163375729445</v>
          </cell>
        </row>
        <row r="25">
          <cell r="A25" t="str">
            <v>At Risk</v>
          </cell>
          <cell r="B25">
            <v>0</v>
          </cell>
          <cell r="C25">
            <v>0.17062354146753123</v>
          </cell>
        </row>
        <row r="26">
          <cell r="A26" t="str">
            <v>Caution</v>
          </cell>
          <cell r="B26">
            <v>0.51401869158878499</v>
          </cell>
          <cell r="C26">
            <v>0.22159072968962143</v>
          </cell>
        </row>
        <row r="27">
          <cell r="A27" t="str">
            <v>Healthy</v>
          </cell>
          <cell r="B27">
            <v>0.38317757009345793</v>
          </cell>
          <cell r="C27">
            <v>0.42880639300076639</v>
          </cell>
        </row>
      </sheetData>
      <sheetData sheetId="9">
        <row r="14">
          <cell r="K14">
            <v>0</v>
          </cell>
        </row>
        <row r="15">
          <cell r="K15">
            <v>0</v>
          </cell>
        </row>
        <row r="16">
          <cell r="K16">
            <v>0</v>
          </cell>
        </row>
        <row r="17">
          <cell r="K17">
            <v>229.12717778055472</v>
          </cell>
        </row>
        <row r="18">
          <cell r="K18">
            <v>0</v>
          </cell>
        </row>
        <row r="21">
          <cell r="K21">
            <v>0</v>
          </cell>
        </row>
        <row r="22">
          <cell r="K22">
            <v>0</v>
          </cell>
        </row>
        <row r="23">
          <cell r="K23">
            <v>0</v>
          </cell>
        </row>
        <row r="24">
          <cell r="K24">
            <v>0</v>
          </cell>
        </row>
        <row r="25">
          <cell r="K25">
            <v>0</v>
          </cell>
        </row>
        <row r="26">
          <cell r="K26">
            <v>0</v>
          </cell>
        </row>
        <row r="27">
          <cell r="K27">
            <v>0</v>
          </cell>
        </row>
        <row r="28">
          <cell r="K28">
            <v>0</v>
          </cell>
        </row>
        <row r="31">
          <cell r="K31">
            <v>74.534083088783248</v>
          </cell>
        </row>
        <row r="32">
          <cell r="K32">
            <v>21.537985025214539</v>
          </cell>
        </row>
        <row r="33">
          <cell r="K33">
            <v>246.91195225252525</v>
          </cell>
        </row>
        <row r="34">
          <cell r="K34">
            <v>418.47996322873468</v>
          </cell>
        </row>
        <row r="35">
          <cell r="K35">
            <v>0</v>
          </cell>
        </row>
        <row r="38">
          <cell r="K38">
            <v>79.976186426913785</v>
          </cell>
        </row>
        <row r="39">
          <cell r="K39">
            <v>103.83980852373406</v>
          </cell>
        </row>
        <row r="40">
          <cell r="K40">
            <v>495.85337083749204</v>
          </cell>
        </row>
        <row r="41">
          <cell r="K41">
            <v>0</v>
          </cell>
        </row>
        <row r="42">
          <cell r="K42">
            <v>63.991690178099105</v>
          </cell>
        </row>
        <row r="43">
          <cell r="K43">
            <v>0</v>
          </cell>
        </row>
        <row r="44">
          <cell r="K44">
            <v>140.06871139004872</v>
          </cell>
        </row>
        <row r="47">
          <cell r="K47">
            <v>0</v>
          </cell>
        </row>
        <row r="48">
          <cell r="K48">
            <v>85.998341158523033</v>
          </cell>
        </row>
        <row r="49">
          <cell r="K49">
            <v>0</v>
          </cell>
        </row>
      </sheetData>
      <sheetData sheetId="10">
        <row r="13">
          <cell r="V13">
            <v>495.85337083749204</v>
          </cell>
        </row>
        <row r="14">
          <cell r="V14">
            <v>418.47996322873468</v>
          </cell>
        </row>
        <row r="15">
          <cell r="V15">
            <v>246.91195225252525</v>
          </cell>
        </row>
        <row r="16">
          <cell r="V16">
            <v>229.12717778055472</v>
          </cell>
        </row>
        <row r="17">
          <cell r="V17">
            <v>140.06871139004872</v>
          </cell>
        </row>
        <row r="18">
          <cell r="V18">
            <v>103.83980852373406</v>
          </cell>
        </row>
        <row r="19">
          <cell r="V19">
            <v>85.998341158523033</v>
          </cell>
        </row>
        <row r="20">
          <cell r="V20">
            <v>79.976186426913785</v>
          </cell>
        </row>
        <row r="21">
          <cell r="V21">
            <v>74.534083088783248</v>
          </cell>
        </row>
        <row r="22">
          <cell r="V22">
            <v>63.991690178099105</v>
          </cell>
        </row>
        <row r="23">
          <cell r="V23">
            <v>21.537985025214539</v>
          </cell>
        </row>
        <row r="24">
          <cell r="V24">
            <v>0</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EA34-96E3-417D-9FDB-0CCF3D5871A2}">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9F164-F887-4790-A6B5-F3C6FCBED30C}">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65BAA-32CD-4B1D-9FBE-8AB434500095}">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1%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5%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23%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29%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36% never do moderate intensity sports, which are 16% below and 7%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18% below the base average, with white bread being eaten by about 28%, which is 7%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30.6%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2F5D7-B64E-47E9-8518-C6AA6F25FF97}">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1% above the base average.</v>
      </c>
    </row>
    <row r="5" spans="1:2">
      <c r="A5" s="1" t="s">
        <v>49</v>
      </c>
      <c r="B5" s="1" t="str">
        <f>"• Incidents of "&amp;A55&amp;" are "&amp;TEXT(B55,"0%")&amp;" "&amp;C55&amp;" in this profile than in the base."</f>
        <v>• Incidents of High blood pressure are 1% below in this profile than in the base.</v>
      </c>
    </row>
    <row r="6" spans="1:2">
      <c r="A6" s="55" t="s">
        <v>50</v>
      </c>
      <c r="B6" s="54" t="str">
        <f>"• Approximately "&amp;TEXT(B68,"0%")&amp;" "&amp;A68&amp;". This is "&amp;TEXT(C68,"0%")&amp;" "&amp;D68&amp;" the base."</f>
        <v>• Approximately 19% Does not enjoy general happiness. This is 5%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23% below the base average.</v>
      </c>
    </row>
    <row r="10" spans="1:2">
      <c r="A10" s="1" t="s">
        <v>51</v>
      </c>
      <c r="B10" s="48" t="str">
        <f>"• Circa "&amp;TEXT(D81,"0%")&amp;" smoke 20+ cigarettes per day, which is "&amp;TEXT(ABS(I81/100),"0%")&amp;" "&amp;J81&amp;" the base."</f>
        <v>• Circa 2% smoke 20+ cigarettes per day, which is 29%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36% never do moderate intensity sports, which are 16% below and 7%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18% below the base average, with white bread being eaten by about 28%, which is 7%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30.6%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1.8018867924528302E-2</v>
      </c>
      <c r="E27" s="63">
        <f>RANK('Data - Overview'!$D27,'Data - Overview'!$D$27:$D$31)</f>
        <v>3</v>
      </c>
      <c r="F27" s="62">
        <f>INDEX('Data - Knowledge'!$G:$G,MATCH('Data - Overview'!$A27,'Data - Knowledge'!$A:$A,0))</f>
        <v>1.8556278640252298E-2</v>
      </c>
      <c r="G27" s="64">
        <f>INDEX('Data - Knowledge'!$J:$J,MATCH('Data - Overview'!$A27,'Data - Knowledge'!$A:$A,0))</f>
        <v>97.103887443475628</v>
      </c>
      <c r="H27" s="64">
        <f>RANK('Data - Overview'!$G27,'Data - Overview'!$G$27:$G$31)</f>
        <v>2</v>
      </c>
      <c r="I27" s="65">
        <f>G27-100</f>
        <v>-2.8961125565243719</v>
      </c>
      <c r="J27" s="65" t="str">
        <f>IF(I27&gt;0,"above","below")</f>
        <v>below</v>
      </c>
      <c r="K27" s="66" t="str">
        <f>"" &amp;TEXT('Data - Overview'!$C27,"0")&amp;" "</f>
        <v xml:space="preserve">Coronary heart disease </v>
      </c>
      <c r="L27" s="67" t="str">
        <f>"Index: "&amp;TEXT('Data - Overview'!$G27,"0")&amp;""</f>
        <v>Index: 97</v>
      </c>
      <c r="M27" s="61" t="str">
        <f>'Data - Overview'!$K27&amp;CHAR(10)&amp;'Data - Overview'!$L27</f>
        <v>Coronary heart disease 
Index: 97</v>
      </c>
      <c r="N27" s="61">
        <v>1</v>
      </c>
    </row>
    <row r="28" spans="1:14">
      <c r="A28" s="1" t="s">
        <v>71</v>
      </c>
      <c r="B28" s="1" t="str">
        <f>INDEX('Data - Knowledge'!$D:$D,MATCH('Data - Overview'!$A28,'Data - Knowledge'!$A:$A,0))</f>
        <v>Asthma</v>
      </c>
      <c r="C28" s="1" t="s">
        <v>72</v>
      </c>
      <c r="D28" s="68">
        <f>INDEX('Data - Knowledge'!$E:$E,MATCH('Data - Overview'!$A28,'Data - Knowledge'!$A:$A,0))</f>
        <v>0.12244339622641509</v>
      </c>
      <c r="E28" s="69">
        <f>RANK('Data - Overview'!$D28,'Data - Overview'!$D$27:$D$31)</f>
        <v>2</v>
      </c>
      <c r="F28" s="68">
        <f>INDEX('Data - Knowledge'!$G:$G,MATCH('Data - Overview'!$A28,'Data - Knowledge'!$A:$A,0))</f>
        <v>0.12982592244118041</v>
      </c>
      <c r="G28" s="70">
        <f>INDEX('Data - Knowledge'!$J:$J,MATCH('Data - Overview'!$A28,'Data - Knowledge'!$A:$A,0))</f>
        <v>94.313519152455797</v>
      </c>
      <c r="H28" s="70">
        <f>RANK('Data - Overview'!$G28,'Data - Overview'!$G$27:$G$31)</f>
        <v>3</v>
      </c>
      <c r="I28" s="71">
        <f>G28-100</f>
        <v>-5.6864808475442032</v>
      </c>
      <c r="J28" s="71" t="str">
        <f>IF(I28&gt;0,"above","below")</f>
        <v>below</v>
      </c>
      <c r="K28" s="1" t="str">
        <f>"" &amp;TEXT('Data - Overview'!$C28,"0")&amp;" "</f>
        <v xml:space="preserve">Asthma </v>
      </c>
      <c r="L28" s="1" t="str">
        <f>"Index: "&amp;TEXT('Data - Overview'!$G28,"0")&amp;""</f>
        <v>Index: 94</v>
      </c>
      <c r="M28" s="1" t="str">
        <f>'Data - Overview'!$K28&amp;CHAR(10)&amp;'Data - Overview'!$L28</f>
        <v>Asthma 
Index: 94</v>
      </c>
      <c r="N28" s="1">
        <v>2</v>
      </c>
    </row>
    <row r="29" spans="1:14">
      <c r="A29" s="72" t="s">
        <v>73</v>
      </c>
      <c r="B29" s="72" t="str">
        <f>INDEX('Data - Knowledge'!$D:$D,MATCH('Data - Overview'!$A29,'Data - Knowledge'!$A:$A,0))</f>
        <v>Chronic bronchitis</v>
      </c>
      <c r="C29" s="72" t="s">
        <v>74</v>
      </c>
      <c r="D29" s="73">
        <f>INDEX('Data - Knowledge'!$E:$E,MATCH('Data - Overview'!$A29,'Data - Knowledge'!$A:$A,0))</f>
        <v>7.6698113207547165E-3</v>
      </c>
      <c r="E29" s="74">
        <f>RANK('Data - Overview'!$D29,'Data - Overview'!$D$27:$D$31)</f>
        <v>4</v>
      </c>
      <c r="F29" s="73">
        <f>INDEX('Data - Knowledge'!$G:$G,MATCH('Data - Overview'!$A29,'Data - Knowledge'!$A:$A,0))</f>
        <v>8.80491523356507E-3</v>
      </c>
      <c r="G29" s="75">
        <f>INDEX('Data - Knowledge'!$J:$J,MATCH('Data - Overview'!$A29,'Data - Knowledge'!$A:$A,0))</f>
        <v>87.108292553649548</v>
      </c>
      <c r="H29" s="75">
        <f>RANK('Data - Overview'!$G29,'Data - Overview'!$G$27:$G$31)</f>
        <v>4</v>
      </c>
      <c r="I29" s="75">
        <f>G29-100</f>
        <v>-12.891707446350452</v>
      </c>
      <c r="J29" s="75" t="str">
        <f>IF(I29&gt;0,"above","below")</f>
        <v>below</v>
      </c>
      <c r="K29" s="55" t="str">
        <f>"" &amp;TEXT('Data - Overview'!$C29,"0")&amp;" "</f>
        <v xml:space="preserve">Chronic bronchitis </v>
      </c>
      <c r="L29" s="72" t="str">
        <f>"Index: "&amp;TEXT('Data - Overview'!$G29,"0")&amp;""</f>
        <v>Index: 87</v>
      </c>
      <c r="M29" s="72" t="str">
        <f>'Data - Overview'!$K29&amp;CHAR(10)&amp;'Data - Overview'!$L29</f>
        <v>Chronic bronchitis 
Index: 87</v>
      </c>
      <c r="N29" s="72">
        <v>3</v>
      </c>
    </row>
    <row r="30" spans="1:14">
      <c r="A30" s="1" t="s">
        <v>75</v>
      </c>
      <c r="B30" s="1" t="str">
        <f>INDEX('Data - Knowledge'!$D:$D,MATCH('Data - Overview'!$A30,'Data - Knowledge'!$A:$A,0))</f>
        <v>Emphysema</v>
      </c>
      <c r="C30" s="1" t="s">
        <v>76</v>
      </c>
      <c r="D30" s="68">
        <f>INDEX('Data - Knowledge'!$E:$E,MATCH('Data - Overview'!$A30,'Data - Knowledge'!$A:$A,0))</f>
        <v>4.3584905660377362E-3</v>
      </c>
      <c r="E30" s="69">
        <f>RANK('Data - Overview'!$D30,'Data - Overview'!$D$27:$D$31)</f>
        <v>5</v>
      </c>
      <c r="F30" s="68">
        <f>INDEX('Data - Knowledge'!$G:$G,MATCH('Data - Overview'!$A30,'Data - Knowledge'!$A:$A,0))</f>
        <v>5.0529710359567661E-3</v>
      </c>
      <c r="G30" s="70">
        <f>INDEX('Data - Knowledge'!$J:$J,MATCH('Data - Overview'!$A30,'Data - Knowledge'!$A:$A,0))</f>
        <v>86.255997412668094</v>
      </c>
      <c r="H30" s="70">
        <f>RANK('Data - Overview'!$G30,'Data - Overview'!$G$27:$G$31)</f>
        <v>5</v>
      </c>
      <c r="I30" s="71">
        <f>G30-100</f>
        <v>-13.744002587331906</v>
      </c>
      <c r="J30" s="71" t="str">
        <f>IF(I30&gt;0,"above","below")</f>
        <v>below</v>
      </c>
      <c r="K30" s="1" t="str">
        <f>"" &amp;TEXT('Data - Overview'!$C30,"0")&amp;" "</f>
        <v xml:space="preserve">Emphysema </v>
      </c>
      <c r="L30" s="1" t="str">
        <f>"Index: "&amp;TEXT('Data - Overview'!$G30,"0")&amp;""</f>
        <v>Index: 86</v>
      </c>
      <c r="M30" s="1" t="str">
        <f>'Data - Overview'!$K30&amp;CHAR(10)&amp;'Data - Overview'!$L30</f>
        <v>Emphysema 
Index: 86</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0.17212264150943393</v>
      </c>
      <c r="E31" s="79">
        <f>RANK('Data - Overview'!$D31,'Data - Overview'!$D$27:$D$31)</f>
        <v>1</v>
      </c>
      <c r="F31" s="78">
        <f>INDEX('Data - Knowledge'!$G:$G,MATCH('Data - Overview'!$A31,'Data - Knowledge'!$A:$A,0))</f>
        <v>0.17084342457558702</v>
      </c>
      <c r="G31" s="80">
        <f>INDEX('Data - Knowledge'!$J:$J,MATCH('Data - Overview'!$A31,'Data - Knowledge'!$A:$A,0))</f>
        <v>100.74876568239297</v>
      </c>
      <c r="H31" s="81">
        <f>RANK('Data - Overview'!$G31,'Data - Overview'!$G$27:$G$31)</f>
        <v>1</v>
      </c>
      <c r="I31" s="80">
        <f>G31-100</f>
        <v>0.74876568239297114</v>
      </c>
      <c r="J31" s="80" t="str">
        <f>IF(I31&gt;0,"above","below")</f>
        <v>above</v>
      </c>
      <c r="K31" s="77" t="str">
        <f>"" &amp;TEXT('Data - Overview'!$C31,"0")&amp;" "</f>
        <v xml:space="preserve">Cholesterol (taking medication for) </v>
      </c>
      <c r="L31" s="57" t="str">
        <f>"Index: "&amp;TEXT('Data - Overview'!$G31,"0")&amp;""</f>
        <v>Index: 101</v>
      </c>
      <c r="M31" s="57" t="str">
        <f>'Data - Overview'!$K31&amp;CHAR(10)&amp;'Data - Overview'!$L31</f>
        <v>Cholesterol (taking medication for) 
Index: 101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7.4876568239297114E-3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0.17674528301886791</v>
      </c>
      <c r="E40" s="63">
        <f>RANK('Data - Overview'!$D40,'Data - Overview'!$D$40:$D$44)</f>
        <v>2</v>
      </c>
      <c r="F40" s="62">
        <f>INDEX('Data - Knowledge'!$G:$G,MATCH('Data - Overview'!$A40,'Data - Knowledge'!$A:$A,0))</f>
        <v>0.17472912782627387</v>
      </c>
      <c r="G40" s="64">
        <f>INDEX('Data - Knowledge'!$J:$J,MATCH('Data - Overview'!$A40,'Data - Knowledge'!$A:$A,0))</f>
        <v>101.15387469603729</v>
      </c>
      <c r="H40" s="64">
        <f>RANK('Data - Overview'!$G40,'Data - Overview'!$G$40:$G$44)</f>
        <v>1</v>
      </c>
      <c r="I40" s="64">
        <f>'Data - Overview'!$G40-100</f>
        <v>1.1538746960372919</v>
      </c>
      <c r="J40" s="64" t="str">
        <f>IF(I27&gt;0,"above","below")</f>
        <v>below</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1.7962264150943399E-2</v>
      </c>
      <c r="E41" s="69">
        <f>RANK('Data - Overview'!$D41,'Data - Overview'!$D$40:$D$44)</f>
        <v>4</v>
      </c>
      <c r="F41" s="68">
        <f>INDEX('Data - Knowledge'!$G:$G,MATCH('Data - Overview'!$A41,'Data - Knowledge'!$A:$A,0))</f>
        <v>1.9234430447383249E-2</v>
      </c>
      <c r="G41" s="70">
        <f>INDEX('Data - Knowledge'!$J:$J,MATCH('Data - Overview'!$A41,'Data - Knowledge'!$A:$A,0))</f>
        <v>93.38599445447619</v>
      </c>
      <c r="H41" s="70">
        <f>RANK('Data - Overview'!$G41,'Data - Overview'!$G$40:$G$44)</f>
        <v>4</v>
      </c>
      <c r="I41" s="70">
        <f>'Data - Overview'!$G41-100</f>
        <v>-6.6140055455238098</v>
      </c>
      <c r="J41" s="70" t="str">
        <f>IF(I28&gt;0,"above","below")</f>
        <v>below</v>
      </c>
      <c r="K41" s="1" t="str">
        <f>"" &amp;TEXT('Data - Overview'!$C41,"0")&amp;" "</f>
        <v xml:space="preserve">Stroke </v>
      </c>
      <c r="L41" s="1" t="str">
        <f>"Index: "&amp;TEXT('Data - Overview'!$G41,"0")&amp;""</f>
        <v>Index: 93</v>
      </c>
      <c r="M41" s="1" t="str">
        <f>'Data - Overview'!$K41&amp;CHAR(10)&amp;'Data - Overview'!$L41</f>
        <v>Stroke 
Index: 93</v>
      </c>
      <c r="N41" s="1">
        <v>2</v>
      </c>
    </row>
    <row r="42" spans="1:14">
      <c r="A42" s="55" t="s">
        <v>87</v>
      </c>
      <c r="B42" s="72" t="str">
        <f>INDEX('Data - Knowledge'!$D:$D,MATCH('Data - Overview'!$A42,'Data - Knowledge'!$A:$A,0))</f>
        <v>BMI &gt; 30</v>
      </c>
      <c r="C42" s="72" t="s">
        <v>88</v>
      </c>
      <c r="D42" s="84">
        <f>INDEX('Data - Knowledge'!$E:$E,MATCH('Data - Overview'!$A42,'Data - Knowledge'!$A:$A,0))</f>
        <v>0.2155754716981132</v>
      </c>
      <c r="E42" s="85">
        <f>RANK('Data - Overview'!$D42,'Data - Overview'!$D$40:$D$44)</f>
        <v>1</v>
      </c>
      <c r="F42" s="84">
        <f>INDEX('Data - Knowledge'!$G:$G,MATCH('Data - Overview'!$A42,'Data - Knowledge'!$A:$A,0))</f>
        <v>0.2151952735234843</v>
      </c>
      <c r="G42" s="75">
        <f>INDEX('Data - Knowledge'!$J:$J,MATCH('Data - Overview'!$A42,'Data - Knowledge'!$A:$A,0))</f>
        <v>100.17667589459738</v>
      </c>
      <c r="H42" s="75">
        <f>RANK('Data - Overview'!$G42,'Data - Overview'!$G$40:$G$44)</f>
        <v>2</v>
      </c>
      <c r="I42" s="75">
        <f>'Data - Overview'!$G42-100</f>
        <v>0.17667589459738053</v>
      </c>
      <c r="J42" s="75" t="str">
        <f>IF(I29&gt;0,"above","below")</f>
        <v>below</v>
      </c>
      <c r="K42" s="72" t="str">
        <f>"" &amp;TEXT('Data - Overview'!$C42,"0")&amp;" "</f>
        <v xml:space="preserve">BMI &gt; 30 </v>
      </c>
      <c r="L42" s="72" t="str">
        <f>"Index: "&amp;TEXT('Data - Overview'!$G42,"0")&amp;""</f>
        <v>Index: 100</v>
      </c>
      <c r="M42" s="72" t="str">
        <f>'Data - Overview'!$K42&amp;CHAR(10)&amp;'Data - Overview'!$L42</f>
        <v>BMI &gt; 30 
Index: 100</v>
      </c>
      <c r="N42" s="72">
        <v>3</v>
      </c>
    </row>
    <row r="43" spans="1:14">
      <c r="A43" s="86"/>
      <c r="B43" s="1" t="s">
        <v>89</v>
      </c>
      <c r="C43" s="1" t="s">
        <v>89</v>
      </c>
      <c r="D43" s="68">
        <f>SUM(D49:D51)</f>
        <v>6.2688679245283027E-2</v>
      </c>
      <c r="E43" s="69">
        <f>RANK('Data - Overview'!$D43,'Data - Overview'!$D$40:$D$44)</f>
        <v>3</v>
      </c>
      <c r="F43" s="68">
        <f>SUM(E49:E51)</f>
        <v>6.7355635704702668E-2</v>
      </c>
      <c r="G43" s="70">
        <f>D43/F43*100</f>
        <v>93.071171535103176</v>
      </c>
      <c r="H43" s="70">
        <f>RANK('Data - Overview'!$G43,'Data - Overview'!$G$40:$G$44)</f>
        <v>5</v>
      </c>
      <c r="I43" s="70">
        <f>'Data - Overview'!$G43-100</f>
        <v>-6.9288284648968244</v>
      </c>
      <c r="J43" s="70" t="str">
        <f>IF(I30&gt;0,"above","below")</f>
        <v>below</v>
      </c>
      <c r="K43" s="1" t="str">
        <f>"" &amp;TEXT('Data - Overview'!$C43,"0")&amp;" "</f>
        <v xml:space="preserve">Diabetes </v>
      </c>
      <c r="L43" s="1" t="str">
        <f>"Index: "&amp;TEXT('Data - Overview'!$G43,"0")&amp;""</f>
        <v>Index: 93</v>
      </c>
      <c r="M43" s="1" t="str">
        <f>'Data - Overview'!$K43&amp;CHAR(10)&amp;'Data - Overview'!$L43</f>
        <v>Diabetes 
Index: 93</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1.4207547169811322E-2</v>
      </c>
      <c r="E44" s="89">
        <f>RANK('Data - Overview'!$D44,'Data - Overview'!$D$40:$D$44)</f>
        <v>5</v>
      </c>
      <c r="F44" s="88">
        <f>INDEX('Data - Knowledge'!$G:$G,MATCH('Data - Overview'!$A44,'Data - Knowledge'!$A:$A,0))</f>
        <v>1.434271020275411E-2</v>
      </c>
      <c r="G44" s="80">
        <f>INDEX('Data - Knowledge'!$J:$J,MATCH('Data - Overview'!$A44,'Data - Knowledge'!$A:$A,0))</f>
        <v>99.057618601839749</v>
      </c>
      <c r="H44" s="80">
        <f>RANK('Data - Overview'!$G44,'Data - Overview'!$G$40:$G$44)</f>
        <v>3</v>
      </c>
      <c r="I44" s="80">
        <f>'Data - Overview'!$G44-100</f>
        <v>-0.94238139816025068</v>
      </c>
      <c r="J44" s="80" t="str">
        <f>IF(I31&gt;0,"above","below")</f>
        <v>above</v>
      </c>
      <c r="K44" s="57" t="str">
        <f>"" &amp;TEXT('Data - Overview'!$C44,"0")&amp;" "</f>
        <v xml:space="preserve">Any kind of liver condition </v>
      </c>
      <c r="L44" s="57" t="str">
        <f>"Index: "&amp;TEXT('Data - Overview'!$G44,"0")&amp;""</f>
        <v>Index: 99</v>
      </c>
      <c r="M44" s="58" t="str">
        <f>'Data - Overview'!$K44&amp;CHAR(10)&amp;'Data - Overview'!$L44</f>
        <v>Any kind of liver condition 
Index: 99</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8.0000000000000002E-3</v>
      </c>
      <c r="E49" s="84">
        <f>INDEX('Data - Knowledge'!$G:$G,MATCH('Data - Overview'!$A49,'Data - Knowledge'!$A:$A,0))</f>
        <v>7.9948280568478153E-3</v>
      </c>
      <c r="F49" s="75">
        <f>INDEX('Data - Knowledge'!$J:$J,MATCH('Data - Overview'!$A49,'Data - Knowledge'!$A:$A,0))</f>
        <v>100.06469111174636</v>
      </c>
    </row>
    <row r="50" spans="1:14">
      <c r="A50" s="1" t="s">
        <v>95</v>
      </c>
      <c r="B50" s="1" t="str">
        <f>INDEX('Data - Knowledge'!$D:$D,MATCH('Data - Overview'!$A50,'Data - Knowledge'!$A:$A,0))</f>
        <v>Type 2 diabetes</v>
      </c>
      <c r="C50" s="1" t="s">
        <v>96</v>
      </c>
      <c r="D50" s="68">
        <f>INDEX('Data - Knowledge'!$E:$E,MATCH('Data - Overview'!$A50,'Data - Knowledge'!$A:$A,0))</f>
        <v>5.3688679245283033E-2</v>
      </c>
      <c r="E50" s="68">
        <f>INDEX('Data - Knowledge'!$G:$G,MATCH('Data - Overview'!$A50,'Data - Knowledge'!$A:$A,0))</f>
        <v>5.8360807647854854E-2</v>
      </c>
      <c r="F50" s="70">
        <f>INDEX('Data - Knowledge'!$J:$J,MATCH('Data - Overview'!$A50,'Data - Knowledge'!$A:$A,0))</f>
        <v>91.994407564125694</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1.1538746960372919E-2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4.4641509433962272E-2</v>
      </c>
      <c r="E61" s="63">
        <f>RANK('Data - Overview'!$D61,'Data - Overview'!$D$61:$D$65)</f>
        <v>5</v>
      </c>
      <c r="F61" s="62">
        <f>INDEX('Data - Knowledge'!$G:$G,MATCH('Data - Overview'!$A61,'Data - Knowledge'!$A:$A,0))</f>
        <v>4.7773079179226276E-2</v>
      </c>
      <c r="G61" s="64">
        <f>INDEX('Data - Knowledge'!$J:$J,MATCH('Data - Overview'!$A61,'Data - Knowledge'!$A:$A,0))</f>
        <v>93.444907050023801</v>
      </c>
      <c r="H61" s="64">
        <f>RANK('Data - Overview'!$G61,'Data - Overview'!$G$61:$G$65)</f>
        <v>2</v>
      </c>
      <c r="I61" s="64">
        <f>'Data - Overview'!$G61-100</f>
        <v>-6.5550929499761992</v>
      </c>
      <c r="J61" s="64" t="str">
        <f>IF(I61&gt;0,"above","below")</f>
        <v>below</v>
      </c>
      <c r="K61" s="61" t="str">
        <f>"" &amp;TEXT('Data - Overview'!$C61,"0")&amp;" "</f>
        <v xml:space="preserve">Has Depression </v>
      </c>
      <c r="L61" s="61" t="str">
        <f>"Index: "&amp;TEXT('Data - Overview'!$G61,"0")&amp;""</f>
        <v>Index: 93</v>
      </c>
      <c r="M61" s="61" t="str">
        <f>'Data - Overview'!$K61&amp;CHAR(10)&amp;'Data - Overview'!$L61</f>
        <v>Has Depression 
Index: 93</v>
      </c>
      <c r="N61" s="61">
        <v>1</v>
      </c>
    </row>
    <row r="62" spans="1:14">
      <c r="A62" s="86" t="s">
        <v>104</v>
      </c>
      <c r="B62" s="1" t="str">
        <f>INDEX('Data - Knowledge'!$D:$D,MATCH('Data - Overview'!$A62,'Data - Knowledge'!$A:$A,0))</f>
        <v>Poor general health</v>
      </c>
      <c r="C62" s="48" t="s">
        <v>105</v>
      </c>
      <c r="D62" s="68">
        <f>INDEX('Data - Knowledge'!$E:$E,MATCH('Data - Overview'!$A62,'Data - Knowledge'!$A:$A,0))</f>
        <v>0.19060377358490566</v>
      </c>
      <c r="E62" s="69">
        <f>RANK('Data - Overview'!$D62,'Data - Overview'!$D$61:$D$65)</f>
        <v>1</v>
      </c>
      <c r="F62" s="68">
        <f>INDEX('Data - Knowledge'!$G:$G,MATCH('Data - Overview'!$A62,'Data - Knowledge'!$A:$A,0))</f>
        <v>0.21211815900893838</v>
      </c>
      <c r="G62" s="70">
        <f>INDEX('Data - Knowledge'!$J:$J,MATCH('Data - Overview'!$A62,'Data - Knowledge'!$A:$A,0))</f>
        <v>89.857358028868177</v>
      </c>
      <c r="H62" s="70">
        <f>RANK('Data - Overview'!$G62,'Data - Overview'!$G$61:$G$65)</f>
        <v>4</v>
      </c>
      <c r="I62" s="70">
        <f>'Data - Overview'!$G62-100</f>
        <v>-10.142641971131823</v>
      </c>
      <c r="J62" s="70" t="str">
        <f>IF(I62&gt;0,"above","below")</f>
        <v>below</v>
      </c>
      <c r="K62" s="1" t="str">
        <f>"" &amp;TEXT('Data - Overview'!$C62,"0")&amp;" "</f>
        <v xml:space="preserve">Poor general health </v>
      </c>
      <c r="L62" s="1" t="str">
        <f>"Index: "&amp;TEXT('Data - Overview'!$G62,"0")&amp;""</f>
        <v>Index: 90</v>
      </c>
      <c r="M62" s="1" t="str">
        <f>'Data - Overview'!$K62&amp;CHAR(10)&amp;'Data - Overview'!$L62</f>
        <v>Poor general health 
Index: 90</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7.3632075471698116E-2</v>
      </c>
      <c r="E63" s="85">
        <f>RANK('Data - Overview'!$D63,'Data - Overview'!$D$61:$D$65)</f>
        <v>4</v>
      </c>
      <c r="F63" s="84">
        <f>INDEX('Data - Knowledge'!$G:$G,MATCH('Data - Overview'!$A63,'Data - Knowledge'!$A:$A,0))</f>
        <v>8.5511563547238614E-2</v>
      </c>
      <c r="G63" s="75">
        <f>INDEX('Data - Knowledge'!$J:$J,MATCH('Data - Overview'!$A63,'Data - Knowledge'!$A:$A,0))</f>
        <v>86.107740774757332</v>
      </c>
      <c r="H63" s="75">
        <f>RANK('Data - Overview'!$G63,'Data - Overview'!$G$61:$G$65)</f>
        <v>5</v>
      </c>
      <c r="I63" s="75">
        <f>'Data - Overview'!$G63-100</f>
        <v>-13.892259225242668</v>
      </c>
      <c r="J63" s="75" t="str">
        <f>IF(I63&gt;0,"above","below")</f>
        <v>below</v>
      </c>
      <c r="K63" s="72" t="str">
        <f>"" &amp;TEXT('Data - Overview'!$C63,"0")&amp;" "</f>
        <v xml:space="preserve">Feels downhearted / depressed in the past 4 weeks </v>
      </c>
      <c r="L63" s="72" t="str">
        <f>"Index: "&amp;TEXT('Data - Overview'!$G63,"0")&amp;""</f>
        <v>Index: 86</v>
      </c>
      <c r="M63" s="72" t="str">
        <f>'Data - Overview'!$K63&amp;CHAR(10)&amp;'Data - Overview'!$L63</f>
        <v>Feels downhearted / depressed in the past 4 weeks 
Index: 86</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0.14178301886792452</v>
      </c>
      <c r="E64" s="69">
        <f>RANK('Data - Overview'!$D64,'Data - Overview'!$D$61:$D$65)</f>
        <v>2</v>
      </c>
      <c r="F64" s="68">
        <f>INDEX('Data - Knowledge'!$G:$G,MATCH('Data - Overview'!$A64,'Data - Knowledge'!$A:$A,0))</f>
        <v>0.14893117337189785</v>
      </c>
      <c r="G64" s="70">
        <f>INDEX('Data - Knowledge'!$J:$J,MATCH('Data - Overview'!$A64,'Data - Knowledge'!$A:$A,0))</f>
        <v>95.20036380420936</v>
      </c>
      <c r="H64" s="70">
        <f>RANK('Data - Overview'!$G64,'Data - Overview'!$G$61:$G$65)</f>
        <v>1</v>
      </c>
      <c r="I64" s="70">
        <f>'Data - Overview'!$G64-100</f>
        <v>-4.7996361957906402</v>
      </c>
      <c r="J64" s="70"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8.5981132075471686E-2</v>
      </c>
      <c r="E65" s="89">
        <f>RANK('Data - Overview'!$D65,'Data - Overview'!$D$61:$D$65)</f>
        <v>3</v>
      </c>
      <c r="F65" s="88">
        <f>INDEX('Data - Knowledge'!$G:$G,MATCH('Data - Overview'!$A65,'Data - Knowledge'!$A:$A,0))</f>
        <v>9.5531618257743381E-2</v>
      </c>
      <c r="G65" s="80">
        <f>INDEX('Data - Knowledge'!$J:$J,MATCH('Data - Overview'!$A65,'Data - Knowledge'!$A:$A,0))</f>
        <v>90.002800793654956</v>
      </c>
      <c r="H65" s="80">
        <f>RANK('Data - Overview'!$G65,'Data - Overview'!$G$61:$G$65)</f>
        <v>3</v>
      </c>
      <c r="I65" s="80">
        <f>'Data - Overview'!$G65-100</f>
        <v>-9.9971992063450443</v>
      </c>
      <c r="J65" s="80" t="str">
        <f>IF(I65&gt;0,"above","below")</f>
        <v>below</v>
      </c>
      <c r="K65" s="57" t="str">
        <f>"" &amp;TEXT('Data - Overview'!$C65,"0")&amp;" "</f>
        <v xml:space="preserve">Does not feel a sense of self-worth </v>
      </c>
      <c r="L65" s="57" t="str">
        <f>"Index: "&amp;TEXT('Data - Overview'!$G65,"0")&amp;""</f>
        <v>Index: 90</v>
      </c>
      <c r="M65" s="57" t="str">
        <f>'Data - Overview'!$K65&amp;CHAR(10)&amp;'Data - Overview'!$L65</f>
        <v>Does not feel a sense of self-worth 
Index: 90</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0.19060377358490566</v>
      </c>
      <c r="C68" s="102">
        <f>ABS(INDEX('Data - Overview'!$I$61:$I$65,MATCH(1,'Data - Overview'!$H$61:$H$65,0))/100)</f>
        <v>4.7996361957906401E-2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0.33916981132075474</v>
      </c>
      <c r="E74" s="63">
        <f>RANK('Data - Overview'!$D74,'Data - Overview'!$D$74:$D$83)</f>
        <v>4</v>
      </c>
      <c r="F74" s="62">
        <f>INDEX('Data - Knowledge'!$G:$G,MATCH('Data - Overview'!$A74,'Data - Knowledge'!$A:$A,0))</f>
        <v>0.36675228686425176</v>
      </c>
      <c r="G74" s="64">
        <f>INDEX('Data - Knowledge'!$J:$J,MATCH('Data - Overview'!$A74,'Data - Knowledge'!$A:$A,0))</f>
        <v>92.479262834506528</v>
      </c>
      <c r="H74" s="64">
        <f>RANK('Data - Overview'!$G74,'Data - Overview'!$G$74:$G$83)</f>
        <v>6</v>
      </c>
      <c r="I74" s="64">
        <f>'Data - Overview'!$G74-100</f>
        <v>-7.5207371654934718</v>
      </c>
      <c r="J74" s="64" t="str">
        <f t="shared" ref="J74:J83" si="0">IF(I74&gt;0,"above","below")</f>
        <v>below</v>
      </c>
      <c r="K74" s="61" t="str">
        <f>"" &amp;TEXT('Data - Overview'!$C74,"0")&amp;" "</f>
        <v xml:space="preserve">Eats fruit 3 or less days per week </v>
      </c>
      <c r="L74" s="61" t="str">
        <f>"Index: "&amp;TEXT('Data - Overview'!$G74,"0")&amp;""</f>
        <v>Index: 92</v>
      </c>
      <c r="M74" s="61" t="str">
        <f>'Data - Overview'!$K74&amp;CHAR(10)&amp;'Data - Overview'!$L74</f>
        <v>Eats fruit 3 or less days per week 
Index: 92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0.35543396226415092</v>
      </c>
      <c r="E75" s="69">
        <f>RANK('Data - Overview'!$D75,'Data - Overview'!$D$74:$D$83)</f>
        <v>3</v>
      </c>
      <c r="F75" s="68">
        <f>INDEX('Data - Knowledge'!$G:$G,MATCH('Data - Overview'!$A75,'Data - Knowledge'!$A:$A,0))</f>
        <v>0.38215443230591417</v>
      </c>
      <c r="G75" s="70">
        <f>INDEX('Data - Knowledge'!$J:$J,MATCH('Data - Overview'!$A75,'Data - Knowledge'!$A:$A,0))</f>
        <v>93.007939256249799</v>
      </c>
      <c r="H75" s="70">
        <f>RANK('Data - Overview'!$G75,'Data - Overview'!$G$74:$G$83)</f>
        <v>4</v>
      </c>
      <c r="I75" s="70">
        <f>'Data - Overview'!$G75-100</f>
        <v>-6.9920607437502014</v>
      </c>
      <c r="J75" s="70" t="str">
        <f t="shared" si="0"/>
        <v>below</v>
      </c>
      <c r="K75" s="1" t="str">
        <f>"" &amp;TEXT('Data - Overview'!$C75,"0")&amp;" "</f>
        <v xml:space="preserve">Never does moderate intensity sports </v>
      </c>
      <c r="L75" s="1" t="str">
        <f>"Index: "&amp;TEXT('Data - Overview'!$G75,"0")&amp;""</f>
        <v>Index: 93</v>
      </c>
      <c r="M75" s="1" t="str">
        <f>'Data - Overview'!$K75&amp;CHAR(10)&amp;'Data - Overview'!$L75</f>
        <v>Never does moderate intensity sports 
Index: 93</v>
      </c>
      <c r="N75" s="1">
        <v>2</v>
      </c>
    </row>
    <row r="76" spans="1:14">
      <c r="A76" s="56" t="s">
        <v>118</v>
      </c>
      <c r="B76" s="72" t="str">
        <f>INDEX('Data - Knowledge'!$D:$D,MATCH('Data - Overview'!$A76,'Data - Knowledge'!$A:$A,0))</f>
        <v>Current cigarette smoker</v>
      </c>
      <c r="C76" s="72" t="s">
        <v>119</v>
      </c>
      <c r="D76" s="103">
        <f>INDEX('Data - Knowledge'!$E:$E,MATCH('Data - Overview'!$A76,'Data - Knowledge'!$A:$A,0))</f>
        <v>0.10271698113207547</v>
      </c>
      <c r="E76" s="104">
        <f>RANK('Data - Overview'!$D76,'Data - Overview'!$D$74:$D$83)</f>
        <v>8</v>
      </c>
      <c r="F76" s="84">
        <f>INDEX('Data - Knowledge'!$G:$G,MATCH('Data - Overview'!$A76,'Data - Knowledge'!$A:$A,0))</f>
        <v>0.13318458697053651</v>
      </c>
      <c r="G76" s="75">
        <f>INDEX('Data - Knowledge'!$J:$J,MATCH('Data - Overview'!$A76,'Data - Knowledge'!$A:$A,0))</f>
        <v>77.123774956631308</v>
      </c>
      <c r="H76" s="75">
        <f>RANK('Data - Overview'!$G76,'Data - Overview'!$G$74:$G$83)</f>
        <v>9</v>
      </c>
      <c r="I76" s="75">
        <f>'Data - Overview'!$G76-100</f>
        <v>-22.876225043368692</v>
      </c>
      <c r="J76" s="75" t="str">
        <f t="shared" si="0"/>
        <v>below</v>
      </c>
      <c r="K76" s="72" t="str">
        <f>"" &amp;TEXT('Data - Overview'!$C76,"0")&amp;" "</f>
        <v xml:space="preserve">Current cigarette smoker </v>
      </c>
      <c r="L76" s="72" t="str">
        <f>"Index: "&amp;TEXT('Data - Overview'!$G76,"0")&amp;""</f>
        <v>Index: 77</v>
      </c>
      <c r="M76" s="72" t="str">
        <f>'Data - Overview'!$K76&amp;CHAR(10)&amp;'Data - Overview'!$L76</f>
        <v>Current cigarette smoker 
Index: 77</v>
      </c>
      <c r="N76" s="72">
        <v>3</v>
      </c>
    </row>
    <row r="77" spans="1:14">
      <c r="A77" s="86" t="s">
        <v>120</v>
      </c>
      <c r="B77" s="1" t="str">
        <f>INDEX('Data - Knowledge'!$D:$D,MATCH('Data - Overview'!$A77,'Data - Knowledge'!$A:$A,0))</f>
        <v>Never eats fruit</v>
      </c>
      <c r="C77" s="1" t="s">
        <v>121</v>
      </c>
      <c r="D77" s="105">
        <f>INDEX('Data - Knowledge'!$E:$E,MATCH('Data - Overview'!$A77,'Data - Knowledge'!$A:$A,0))</f>
        <v>6.4386792452830202E-2</v>
      </c>
      <c r="E77" s="106">
        <f>RANK('Data - Overview'!$D77,'Data - Overview'!$D$74:$D$83)</f>
        <v>9</v>
      </c>
      <c r="F77" s="68">
        <f>INDEX('Data - Knowledge'!$G:$G,MATCH('Data - Overview'!$A77,'Data - Knowledge'!$A:$A,0))</f>
        <v>7.7028603952863012E-2</v>
      </c>
      <c r="G77" s="70">
        <f>INDEX('Data - Knowledge'!$J:$J,MATCH('Data - Overview'!$A77,'Data - Knowledge'!$A:$A,0))</f>
        <v>83.588159655900213</v>
      </c>
      <c r="H77" s="70">
        <f>RANK('Data - Overview'!$G77,'Data - Overview'!$G$74:$G$83)</f>
        <v>7</v>
      </c>
      <c r="I77" s="70">
        <f>'Data - Overview'!$G77-100</f>
        <v>-16.411840344099787</v>
      </c>
      <c r="J77" s="70" t="str">
        <f t="shared" si="0"/>
        <v>below</v>
      </c>
      <c r="K77" s="1" t="str">
        <f>"" &amp;TEXT('Data - Overview'!$C77,"0")&amp;" "</f>
        <v xml:space="preserve">Never eats fruit </v>
      </c>
      <c r="L77" s="1" t="str">
        <f>"Index: "&amp;TEXT('Data - Overview'!$G77,"0")&amp;""</f>
        <v>Index: 84</v>
      </c>
      <c r="M77" s="1" t="str">
        <f>'Data - Overview'!$K77&amp;CHAR(10)&amp;'Data - Overview'!$L77</f>
        <v>Never eats fruit 
Index: 84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0.10882075471698112</v>
      </c>
      <c r="E78" s="104">
        <f>RANK('Data - Overview'!$D78,'Data - Overview'!$D$74:$D$83)</f>
        <v>7</v>
      </c>
      <c r="F78" s="84">
        <f>INDEX('Data - Knowledge'!$G:$G,MATCH('Data - Overview'!$A78,'Data - Knowledge'!$A:$A,0))</f>
        <v>0.13266256337880927</v>
      </c>
      <c r="G78" s="75">
        <f>INDEX('Data - Knowledge'!$J:$J,MATCH('Data - Overview'!$A78,'Data - Knowledge'!$A:$A,0))</f>
        <v>82.028231586518174</v>
      </c>
      <c r="H78" s="75">
        <f>RANK('Data - Overview'!$G78,'Data - Overview'!$G$74:$G$83)</f>
        <v>8</v>
      </c>
      <c r="I78" s="75">
        <f>'Data - Overview'!$G78-100</f>
        <v>-17.971768413481826</v>
      </c>
      <c r="J78" s="75" t="str">
        <f t="shared" si="0"/>
        <v>below</v>
      </c>
      <c r="K78" s="72" t="str">
        <f>"" &amp;TEXT('Data - Overview'!$C78,"0")&amp;" "</f>
        <v xml:space="preserve">Drinks whole fat milk </v>
      </c>
      <c r="L78" s="72" t="str">
        <f>"Index: "&amp;TEXT('Data - Overview'!$G78,"0")&amp;""</f>
        <v>Index: 82</v>
      </c>
      <c r="M78" s="72" t="str">
        <f>'Data - Overview'!$K78&amp;CHAR(10)&amp;'Data - Overview'!$L78</f>
        <v>Drinks whole fat milk 
Index: 82</v>
      </c>
      <c r="N78" s="72">
        <v>5</v>
      </c>
    </row>
    <row r="79" spans="1:14">
      <c r="A79" s="86" t="s">
        <v>124</v>
      </c>
      <c r="B79" s="1" t="str">
        <f>INDEX('Data - Knowledge'!$D:$D,MATCH('Data - Overview'!$A79,'Data - Knowledge'!$A:$A,0))</f>
        <v>Usually eats white bread</v>
      </c>
      <c r="C79" s="1" t="s">
        <v>125</v>
      </c>
      <c r="D79" s="105">
        <f>INDEX('Data - Knowledge'!$E:$E,MATCH('Data - Overview'!$A79,'Data - Knowledge'!$A:$A,0))</f>
        <v>0.27574528301886797</v>
      </c>
      <c r="E79" s="106">
        <f>RANK('Data - Overview'!$D79,'Data - Overview'!$D$74:$D$83)</f>
        <v>6</v>
      </c>
      <c r="F79" s="68">
        <f>INDEX('Data - Knowledge'!$G:$G,MATCH('Data - Overview'!$A79,'Data - Knowledge'!$A:$A,0))</f>
        <v>0.29718134325324225</v>
      </c>
      <c r="G79" s="70">
        <f>INDEX('Data - Knowledge'!$J:$J,MATCH('Data - Overview'!$A79,'Data - Knowledge'!$A:$A,0))</f>
        <v>92.786875515227891</v>
      </c>
      <c r="H79" s="70">
        <f>RANK('Data - Overview'!$G79,'Data - Overview'!$G$74:$G$83)</f>
        <v>5</v>
      </c>
      <c r="I79" s="70">
        <f>'Data - Overview'!$G79-100</f>
        <v>-7.2131244847721092</v>
      </c>
      <c r="J79" s="70" t="str">
        <f t="shared" si="0"/>
        <v>below</v>
      </c>
      <c r="K79" s="1" t="str">
        <f>"" &amp;TEXT('Data - Overview'!$C79,"0")&amp;" "</f>
        <v xml:space="preserve">Eats white bread </v>
      </c>
      <c r="L79" s="1" t="str">
        <f>"Index: "&amp;TEXT('Data - Overview'!$G79,"0")&amp;""</f>
        <v>Index: 93</v>
      </c>
      <c r="M79" s="1" t="str">
        <f>'Data - Overview'!$K79&amp;CHAR(10)&amp;'Data - Overview'!$L79</f>
        <v>Eats white bread 
Index: 93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0.38068867924528305</v>
      </c>
      <c r="E80" s="104">
        <f>RANK('Data - Overview'!$D80,'Data - Overview'!$D$74:$D$83)</f>
        <v>2</v>
      </c>
      <c r="F80" s="84">
        <f>INDEX('Data - Knowledge'!$G:$G,MATCH('Data - Overview'!$A80,'Data - Knowledge'!$A:$A,0))</f>
        <v>0.40501082303881425</v>
      </c>
      <c r="G80" s="75">
        <f>INDEX('Data - Knowledge'!$J:$J,MATCH('Data - Overview'!$A80,'Data - Knowledge'!$A:$A,0))</f>
        <v>93.994692879799828</v>
      </c>
      <c r="H80" s="75">
        <f>RANK('Data - Overview'!$G80,'Data - Overview'!$G$74:$G$83)</f>
        <v>3</v>
      </c>
      <c r="I80" s="75">
        <f>'Data - Overview'!$G80-100</f>
        <v>-6.0053071202001718</v>
      </c>
      <c r="J80" s="75" t="str">
        <f t="shared" si="0"/>
        <v>below</v>
      </c>
      <c r="K80" s="72" t="str">
        <f>"" &amp;TEXT('Data - Overview'!$C80,"0")&amp;" "</f>
        <v xml:space="preserve">Never does mild intensity sports </v>
      </c>
      <c r="L80" s="72" t="str">
        <f>"Index: "&amp;TEXT('Data - Overview'!$G80,"0")&amp;""</f>
        <v>Index: 94</v>
      </c>
      <c r="M80" s="72" t="str">
        <f>'Data - Overview'!$K80&amp;CHAR(10)&amp;'Data - Overview'!$L80</f>
        <v>Never does mild intensity sports 
Index: 94</v>
      </c>
      <c r="N80" s="72">
        <v>7</v>
      </c>
    </row>
    <row r="81" spans="1:14">
      <c r="A81" s="86" t="s">
        <v>128</v>
      </c>
      <c r="B81" s="1" t="str">
        <f>INDEX('Data - Knowledge'!$D:$D,MATCH('Data - Overview'!$A81,'Data - Knowledge'!$A:$A,0))</f>
        <v>Smokes 20+ per day</v>
      </c>
      <c r="C81" s="1" t="s">
        <v>129</v>
      </c>
      <c r="D81" s="105">
        <f>INDEX('Data - Knowledge'!$E:$E,MATCH('Data - Overview'!$A81,'Data - Knowledge'!$A:$A,0))</f>
        <v>2.1537735849056602E-2</v>
      </c>
      <c r="E81" s="106">
        <f>RANK('Data - Overview'!$D81,'Data - Overview'!$D$74:$D$83)</f>
        <v>10</v>
      </c>
      <c r="F81" s="68">
        <f>INDEX('Data - Knowledge'!$G:$G,MATCH('Data - Overview'!$A81,'Data - Knowledge'!$A:$A,0))</f>
        <v>3.0152416961418051E-2</v>
      </c>
      <c r="G81" s="70">
        <f>INDEX('Data - Knowledge'!$J:$J,MATCH('Data - Overview'!$A81,'Data - Knowledge'!$A:$A,0))</f>
        <v>71.429550329631994</v>
      </c>
      <c r="H81" s="70">
        <f>RANK('Data - Overview'!$G81,'Data - Overview'!$G$74:$G$83)</f>
        <v>10</v>
      </c>
      <c r="I81" s="70">
        <f>'Data - Overview'!$G81-100</f>
        <v>-28.570449670368006</v>
      </c>
      <c r="J81" s="70" t="str">
        <f t="shared" si="0"/>
        <v>below</v>
      </c>
      <c r="K81" s="1" t="str">
        <f>"" &amp;TEXT('Data - Overview'!$C81,"0")&amp;" "</f>
        <v xml:space="preserve">Smokes 20+ per day </v>
      </c>
      <c r="L81" s="1" t="str">
        <f>"Index: "&amp;TEXT('Data - Overview'!$G81,"0")&amp;""</f>
        <v>Index: 71</v>
      </c>
      <c r="M81" s="1" t="str">
        <f>'Data - Overview'!$K81&amp;CHAR(10)&amp;'Data - Overview'!$L81</f>
        <v>Smokes 20+ per day 
Index: 71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0.30741509433962261</v>
      </c>
      <c r="E82" s="104">
        <f>RANK('Data - Overview'!$D82,'Data - Overview'!$D$74:$D$83)</f>
        <v>5</v>
      </c>
      <c r="F82" s="84">
        <f>INDEX('Data - Knowledge'!$G:$G,MATCH('Data - Overview'!$A82,'Data - Knowledge'!$A:$A,0))</f>
        <v>0.30211903600322926</v>
      </c>
      <c r="G82" s="75">
        <f>INDEX('Data - Knowledge'!$J:$J,MATCH('Data - Overview'!$A82,'Data - Knowledge'!$A:$A,0))</f>
        <v>101.75297075167973</v>
      </c>
      <c r="H82" s="75">
        <f>RANK('Data - Overview'!$G82,'Data - Overview'!$G$74:$G$83)</f>
        <v>1</v>
      </c>
      <c r="I82" s="75">
        <f>'Data - Overview'!$G82-100</f>
        <v>1.7529707516797259</v>
      </c>
      <c r="J82" s="75" t="str">
        <f t="shared" si="0"/>
        <v>above</v>
      </c>
      <c r="K82" s="72" t="str">
        <f>"" &amp;TEXT('Data - Overview'!$C82,"0")&amp;" "</f>
        <v xml:space="preserve">&gt; 3 units per day (Women) </v>
      </c>
      <c r="L82" s="72" t="str">
        <f>"Index: "&amp;TEXT('Data - Overview'!$G82,"0")&amp;""</f>
        <v>Index: 102</v>
      </c>
      <c r="M82" s="72" t="str">
        <f>'Data - Overview'!$K82&amp;CHAR(10)&amp;'Data - Overview'!$L82</f>
        <v>&gt; 3 units per day (Women) 
Index: 102</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0.41647169811320756</v>
      </c>
      <c r="E83" s="110">
        <f>RANK('Data - Overview'!$D83,'Data - Overview'!$D$74:$D$83)</f>
        <v>1</v>
      </c>
      <c r="F83" s="111">
        <f>INDEX('Data - Knowledge'!$G:$G,MATCH('Data - Overview'!$A83,'Data - Knowledge'!$A:$A,0))</f>
        <v>0.42035953281178312</v>
      </c>
      <c r="G83" s="112">
        <f>INDEX('Data - Knowledge'!$J:$J,MATCH('Data - Overview'!$A83,'Data - Knowledge'!$A:$A,0))</f>
        <v>99.07511679999979</v>
      </c>
      <c r="H83" s="112">
        <f>RANK('Data - Overview'!$G83,'Data - Overview'!$G$74:$G$83)</f>
        <v>2</v>
      </c>
      <c r="I83" s="112">
        <f>'Data - Overview'!$G83-100</f>
        <v>-0.92488320000020963</v>
      </c>
      <c r="J83" s="112" t="str">
        <f t="shared" si="0"/>
        <v>below</v>
      </c>
      <c r="K83" s="108" t="str">
        <f>"" &amp;TEXT('Data - Overview'!$C83,"0")&amp;" "</f>
        <v xml:space="preserve">&gt; 4 units per day (Men) </v>
      </c>
      <c r="L83" s="108" t="str">
        <f>"Index: "&amp;TEXT('Data - Overview'!$G83,"0")&amp;""</f>
        <v>Index: 99</v>
      </c>
      <c r="M83" s="108" t="str">
        <f>'Data - Overview'!$K83&amp;CHAR(10)&amp;'Data - Overview'!$L83</f>
        <v>&gt; 4 units per day (Men) 
Index: 99</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0.33916981132075474</v>
      </c>
      <c r="B89" s="62">
        <f>D75</f>
        <v>0.35543396226415092</v>
      </c>
      <c r="C89" s="62">
        <f>D76</f>
        <v>0.10271698113207547</v>
      </c>
      <c r="D89" s="62">
        <f>D82</f>
        <v>0.30741509433962261</v>
      </c>
      <c r="E89" s="62">
        <f>D83</f>
        <v>0.41647169811320756</v>
      </c>
      <c r="F89" s="68"/>
      <c r="G89" s="69"/>
      <c r="H89" s="68"/>
      <c r="I89" s="70"/>
      <c r="J89" s="70"/>
    </row>
    <row r="90" spans="1:14" ht="15" thickBot="1">
      <c r="A90" s="113">
        <f>1-A89</f>
        <v>0.66083018867924526</v>
      </c>
      <c r="B90" s="113">
        <f>1-B89</f>
        <v>0.64456603773584908</v>
      </c>
      <c r="C90" s="113">
        <f>1-C89</f>
        <v>0.8972830188679245</v>
      </c>
      <c r="D90" s="113">
        <f>1-D89</f>
        <v>0.69258490566037745</v>
      </c>
      <c r="E90" s="113">
        <f>1-E89</f>
        <v>0.5835283018867925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4.8707547169811329E-2</v>
      </c>
      <c r="F96" s="63">
        <f>RANK('Data - Overview'!$E96,'Data - Overview'!$E$96:$E$103)</f>
        <v>8</v>
      </c>
      <c r="G96" s="62">
        <f>INDEX('Data - Knowledge'!$G:$G,MATCH('Data - Overview'!$A96,'Data - Knowledge'!$A:$A,0))</f>
        <v>5.268175271084162E-2</v>
      </c>
      <c r="H96" s="64">
        <f>INDEX('Data - Knowledge'!$J:$J,MATCH('Data - Overview'!$A96,'Data - Knowledge'!$A:$A,0))</f>
        <v>92.456200987002418</v>
      </c>
      <c r="I96" s="64">
        <f>RANK('Data - Overview'!$H96,'Data - Overview'!$H$96:$H$103)</f>
        <v>6</v>
      </c>
      <c r="J96" s="64">
        <f>'Data - Overview'!$H96-100</f>
        <v>-7.5437990129975816</v>
      </c>
      <c r="K96" s="61" t="str">
        <f>"" &amp;TEXT('Data - Overview'!$B96,"0")&amp;" "</f>
        <v xml:space="preserve">Age 0-4 </v>
      </c>
      <c r="L96" s="61" t="str">
        <f>"Index: "&amp;TEXT('Data - Overview'!$H96,"0")&amp;""</f>
        <v>Index: 92</v>
      </c>
      <c r="M96" s="61" t="str">
        <f>'Data - Overview'!$K96&amp;CHAR(10)&amp;'Data - Overview'!$L96</f>
        <v>Age 0-4 
Index: 92</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0.14886792452830189</v>
      </c>
      <c r="F97" s="69">
        <f>RANK('Data - Overview'!$E97,'Data - Overview'!$E$96:$E$103)</f>
        <v>3</v>
      </c>
      <c r="G97" s="68">
        <f>INDEX('Data - Knowledge'!$G:$G,MATCH('Data - Overview'!$A97,'Data - Knowledge'!$A:$A,0))</f>
        <v>0.15599186602315032</v>
      </c>
      <c r="H97" s="70">
        <f>INDEX('Data - Knowledge'!$J:$J,MATCH('Data - Overview'!$A97,'Data - Knowledge'!$A:$A,0))</f>
        <v>95.433132716169183</v>
      </c>
      <c r="I97" s="70">
        <f>RANK('Data - Overview'!$H97,'Data - Overview'!$H$96:$H$103)</f>
        <v>5</v>
      </c>
      <c r="J97" s="70">
        <f>'Data - Overview'!$H97-100</f>
        <v>-4.5668672838308169</v>
      </c>
      <c r="K97" s="1" t="str">
        <f>"" &amp;TEXT('Data - Overview'!$B97,"0")&amp;" "</f>
        <v xml:space="preserve">Age 5-17 </v>
      </c>
      <c r="L97" s="1" t="str">
        <f>"Index: "&amp;TEXT('Data - Overview'!$H97,"0")&amp;""</f>
        <v>Index: 95</v>
      </c>
      <c r="M97" s="1" t="str">
        <f>'Data - Overview'!$K97&amp;CHAR(10)&amp;'Data - Overview'!$L97</f>
        <v>Age 5-17 
Index: 95</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6.2254716981132087E-2</v>
      </c>
      <c r="F98" s="85">
        <f>RANK('Data - Overview'!$E98,'Data - Overview'!$E$96:$E$103)</f>
        <v>7</v>
      </c>
      <c r="G98" s="84">
        <f>INDEX('Data - Knowledge'!$G:$G,MATCH('Data - Overview'!$A98,'Data - Knowledge'!$A:$A,0))</f>
        <v>7.2341385999454069E-2</v>
      </c>
      <c r="H98" s="75">
        <f>INDEX('Data - Knowledge'!$J:$J,MATCH('Data - Overview'!$A98,'Data - Knowledge'!$A:$A,0))</f>
        <v>86.056848539785918</v>
      </c>
      <c r="I98" s="75">
        <f>RANK('Data - Overview'!$H98,'Data - Overview'!$H$96:$H$103)</f>
        <v>8</v>
      </c>
      <c r="J98" s="75">
        <f>'Data - Overview'!$H98-100</f>
        <v>-13.943151460214082</v>
      </c>
      <c r="K98" s="72" t="str">
        <f>"" &amp;TEXT('Data - Overview'!$B98,"0")&amp;" "</f>
        <v xml:space="preserve">Age 18-24 </v>
      </c>
      <c r="L98" s="72" t="str">
        <f>"Index: "&amp;TEXT('Data - Overview'!$H98,"0")&amp;""</f>
        <v>Index: 86</v>
      </c>
      <c r="M98" s="72" t="str">
        <f>'Data - Overview'!$K98&amp;CHAR(10)&amp;'Data - Overview'!$L98</f>
        <v>Age 18-24 
Index: 86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0.10545283018867925</v>
      </c>
      <c r="F99" s="69">
        <f>RANK('Data - Overview'!$E99,'Data - Overview'!$E$96:$E$103)</f>
        <v>6</v>
      </c>
      <c r="G99" s="68">
        <f>INDEX('Data - Knowledge'!$G:$G,MATCH('Data - Overview'!$A99,'Data - Knowledge'!$A:$A,0))</f>
        <v>0.11770483043809059</v>
      </c>
      <c r="H99" s="70">
        <f>INDEX('Data - Knowledge'!$J:$J,MATCH('Data - Overview'!$A99,'Data - Knowledge'!$A:$A,0))</f>
        <v>89.590911261831735</v>
      </c>
      <c r="I99" s="70">
        <f>RANK('Data - Overview'!$H99,'Data - Overview'!$H$96:$H$103)</f>
        <v>7</v>
      </c>
      <c r="J99" s="70">
        <f>'Data - Overview'!$H99-100</f>
        <v>-10.409088738168265</v>
      </c>
      <c r="K99" s="1" t="str">
        <f>"" &amp;TEXT('Data - Overview'!$B99,"0")&amp;" "</f>
        <v xml:space="preserve">Age 25-34 </v>
      </c>
      <c r="L99" s="1" t="str">
        <f>"Index: "&amp;TEXT('Data - Overview'!$H99,"0")&amp;""</f>
        <v>Index: 90</v>
      </c>
      <c r="M99" s="1" t="str">
        <f>'Data - Overview'!$K99&amp;CHAR(10)&amp;'Data - Overview'!$L99</f>
        <v>Age 25-34 
Index: 90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0.18127358490566034</v>
      </c>
      <c r="F100" s="85">
        <f>RANK('Data - Overview'!$E100,'Data - Overview'!$E$96:$E$103)</f>
        <v>2</v>
      </c>
      <c r="G100" s="84">
        <f>INDEX('Data - Knowledge'!$G:$G,MATCH('Data - Overview'!$A100,'Data - Knowledge'!$A:$A,0))</f>
        <v>0.18513943338037742</v>
      </c>
      <c r="H100" s="75">
        <f>INDEX('Data - Knowledge'!$J:$J,MATCH('Data - Overview'!$A100,'Data - Knowledge'!$A:$A,0))</f>
        <v>97.911925944607106</v>
      </c>
      <c r="I100" s="75">
        <f>RANK('Data - Overview'!$H100,'Data - Overview'!$H$96:$H$103)</f>
        <v>4</v>
      </c>
      <c r="J100" s="75">
        <f>'Data - Overview'!$H100-100</f>
        <v>-2.0880740553928945</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0.22031132075471699</v>
      </c>
      <c r="F101" s="69">
        <f>RANK('Data - Overview'!$E101,'Data - Overview'!$E$96:$E$103)</f>
        <v>1</v>
      </c>
      <c r="G101" s="68">
        <f>INDEX('Data - Knowledge'!$G:$G,MATCH('Data - Overview'!$A101,'Data - Knowledge'!$A:$A,0))</f>
        <v>0.20978183169840689</v>
      </c>
      <c r="H101" s="70">
        <f>INDEX('Data - Knowledge'!$J:$J,MATCH('Data - Overview'!$A101,'Data - Knowledge'!$A:$A,0))</f>
        <v>105.01925689706428</v>
      </c>
      <c r="I101" s="70">
        <f>RANK('Data - Overview'!$H101,'Data - Overview'!$H$96:$H$103)</f>
        <v>3</v>
      </c>
      <c r="J101" s="70">
        <f>'Data - Overview'!$H101-100</f>
        <v>5.019256897064281</v>
      </c>
      <c r="K101" s="1" t="str">
        <f>"" &amp;TEXT('Data - Overview'!$B101,"0")&amp;" "</f>
        <v xml:space="preserve">Age 50-64 </v>
      </c>
      <c r="L101" s="1" t="str">
        <f>"Index: "&amp;TEXT('Data - Overview'!$H101,"0")&amp;""</f>
        <v>Index: 105</v>
      </c>
      <c r="M101" s="1" t="str">
        <f>'Data - Overview'!$K101&amp;CHAR(10)&amp;'Data - Overview'!$L101</f>
        <v>Age 50-64 
Index: 105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0.12601886792452832</v>
      </c>
      <c r="F102" s="85">
        <f>RANK('Data - Overview'!$E102,'Data - Overview'!$E$96:$E$103)</f>
        <v>4</v>
      </c>
      <c r="G102" s="84">
        <f>INDEX('Data - Knowledge'!$G:$G,MATCH('Data - Overview'!$A102,'Data - Knowledge'!$A:$A,0))</f>
        <v>0.11245917039824832</v>
      </c>
      <c r="H102" s="75">
        <f>INDEX('Data - Knowledge'!$J:$J,MATCH('Data - Overview'!$A102,'Data - Knowledge'!$A:$A,0))</f>
        <v>112.05744047218333</v>
      </c>
      <c r="I102" s="75">
        <f>RANK('Data - Overview'!$H102,'Data - Overview'!$H$96:$H$103)</f>
        <v>2</v>
      </c>
      <c r="J102" s="75">
        <f>'Data - Overview'!$H102-100</f>
        <v>12.05744047218333</v>
      </c>
      <c r="K102" s="72" t="str">
        <f>"" &amp;TEXT('Data - Overview'!$B102,"0")&amp;" "</f>
        <v xml:space="preserve">Aged 65-74 </v>
      </c>
      <c r="L102" s="72" t="str">
        <f>"Index: "&amp;TEXT('Data - Overview'!$H102,"0")&amp;""</f>
        <v>Index: 112</v>
      </c>
      <c r="M102" s="72" t="str">
        <f>'Data - Overview'!$K102&amp;CHAR(10)&amp;'Data - Overview'!$L102</f>
        <v>Aged 65-74 
Index: 112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0.10740566037735849</v>
      </c>
      <c r="F103" s="115">
        <f>RANK('Data - Overview'!$E103,'Data - Overview'!$E$96:$E$103)</f>
        <v>5</v>
      </c>
      <c r="G103" s="111">
        <f>INDEX('Data - Knowledge'!$G:$G,MATCH('Data - Overview'!$A103,'Data - Knowledge'!$A:$A,0))</f>
        <v>9.4001954361449411E-2</v>
      </c>
      <c r="H103" s="112">
        <f>INDEX('Data - Knowledge'!$J:$J,MATCH('Data - Overview'!$A103,'Data - Knowledge'!$A:$A,0))</f>
        <v>114.25896525977548</v>
      </c>
      <c r="I103" s="112">
        <f>RANK('Data - Overview'!$H103,'Data - Overview'!$H$96:$H$103)</f>
        <v>1</v>
      </c>
      <c r="J103" s="112">
        <f>'Data - Overview'!$H103-100</f>
        <v>14.258965259775479</v>
      </c>
      <c r="K103" s="108" t="str">
        <f>"" &amp;TEXT('Data - Overview'!$B103,"0")&amp;" "</f>
        <v xml:space="preserve">Aged 75 plus </v>
      </c>
      <c r="L103" s="108" t="str">
        <f>"Index: "&amp;TEXT('Data - Overview'!$H103,"0")&amp;""</f>
        <v>Index: 114</v>
      </c>
      <c r="M103" s="108" t="str">
        <f>'Data - Overview'!$K103&amp;CHAR(10)&amp;'Data - Overview'!$L103</f>
        <v>Aged 75 plus 
Index: 114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44.749226415094341</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0.33155660377358487</v>
      </c>
      <c r="E115" s="63">
        <f>RANK('Data - Overview'!$D115,'Data - Overview'!$D$115:$D$119)</f>
        <v>1</v>
      </c>
      <c r="F115" s="62">
        <f>INDEX('Data - Knowledge'!$G:$G,MATCH('Data - Overview'!$A115,'Data - Knowledge'!$A:$A,0))</f>
        <v>0.30298150180916372</v>
      </c>
      <c r="G115" s="64">
        <f>INDEX('Data - Knowledge'!$J:$J,MATCH('Data - Overview'!$A115,'Data - Knowledge'!$A:$A,0))</f>
        <v>109.43130250321997</v>
      </c>
      <c r="H115" s="64">
        <f>RANK('Data - Overview'!$G115,'Data - Overview'!$G$115:$G$119)</f>
        <v>1</v>
      </c>
      <c r="I115" s="64">
        <f>'Data - Overview'!$G115-100</f>
        <v>9.4313025032199675</v>
      </c>
      <c r="J115" s="61" t="str">
        <f>"" &amp;TEXT('Data - Overview'!$B115,"0")&amp;" "</f>
        <v xml:space="preserve">Couple, no children </v>
      </c>
      <c r="K115" s="61" t="str">
        <f>"Index: "&amp;TEXT('Data - Overview'!$G115,"0")&amp;""</f>
        <v>Index: 109</v>
      </c>
      <c r="L115" s="61" t="str">
        <f>'Data - Overview'!$J115&amp;CHAR(10)&amp;'Data - Overview'!$K115</f>
        <v>Couple, no children 
Index: 109</v>
      </c>
      <c r="M115" s="61">
        <v>1</v>
      </c>
    </row>
    <row r="116" spans="1:13">
      <c r="A116" s="86" t="s">
        <v>159</v>
      </c>
      <c r="B116" s="1" t="str">
        <f>INDEX('Data - Knowledge'!$D:$D,MATCH('Data - Overview'!$A116,'Data - Knowledge'!$A:$A,0))</f>
        <v>Couple with children</v>
      </c>
      <c r="C116" s="1" t="s">
        <v>160</v>
      </c>
      <c r="D116" s="68">
        <f>INDEX('Data - Knowledge'!$E:$E,MATCH('Data - Overview'!$A116,'Data - Knowledge'!$A:$A,0))</f>
        <v>0.19137735849056603</v>
      </c>
      <c r="E116" s="69">
        <f>RANK('Data - Overview'!$D116,'Data - Overview'!$D$115:$D$119)</f>
        <v>3</v>
      </c>
      <c r="F116" s="68">
        <f>INDEX('Data - Knowledge'!$G:$G,MATCH('Data - Overview'!$A116,'Data - Knowledge'!$A:$A,0))</f>
        <v>0.18888569744277756</v>
      </c>
      <c r="G116" s="70">
        <f>INDEX('Data - Knowledge'!$J:$J,MATCH('Data - Overview'!$A116,'Data - Knowledge'!$A:$A,0))</f>
        <v>101.31913696035313</v>
      </c>
      <c r="H116" s="70">
        <f>RANK('Data - Overview'!$G116,'Data - Overview'!$G$115:$G$119)</f>
        <v>2</v>
      </c>
      <c r="I116" s="70">
        <f>'Data - Overview'!$G116-100</f>
        <v>1.3191369603531342</v>
      </c>
      <c r="J116" s="1" t="str">
        <f>"" &amp;TEXT('Data - Overview'!$B116,"0")&amp;" "</f>
        <v xml:space="preserve">Couple with children </v>
      </c>
      <c r="K116" s="1" t="str">
        <f>"Index: "&amp;TEXT('Data - Overview'!$G116,"0")&amp;""</f>
        <v>Index: 101</v>
      </c>
      <c r="L116" s="1" t="str">
        <f>'Data - Overview'!$J116&amp;CHAR(10)&amp;'Data - Overview'!$K116</f>
        <v>Couple with children 
Index: 101</v>
      </c>
      <c r="M116" s="1">
        <v>2</v>
      </c>
    </row>
    <row r="117" spans="1:13">
      <c r="A117" s="56" t="s">
        <v>161</v>
      </c>
      <c r="B117" s="72" t="str">
        <f>INDEX('Data - Knowledge'!$D:$D,MATCH('Data - Overview'!$A117,'Data - Knowledge'!$A:$A,0))</f>
        <v>Single parent</v>
      </c>
      <c r="C117" s="72" t="s">
        <v>162</v>
      </c>
      <c r="D117" s="84">
        <f>INDEX('Data - Knowledge'!$E:$E,MATCH('Data - Overview'!$A117,'Data - Knowledge'!$A:$A,0))</f>
        <v>2.4396226415094341E-2</v>
      </c>
      <c r="E117" s="85">
        <f>RANK('Data - Overview'!$D117,'Data - Overview'!$D$115:$D$119)</f>
        <v>5</v>
      </c>
      <c r="F117" s="84">
        <f>INDEX('Data - Knowledge'!$G:$G,MATCH('Data - Overview'!$A117,'Data - Knowledge'!$A:$A,0))</f>
        <v>3.043571225294606E-2</v>
      </c>
      <c r="G117" s="75">
        <f>INDEX('Data - Knowledge'!$J:$J,MATCH('Data - Overview'!$A117,'Data - Knowledge'!$A:$A,0))</f>
        <v>80.156581230435577</v>
      </c>
      <c r="H117" s="75">
        <f>RANK('Data - Overview'!$G117,'Data - Overview'!$G$115:$G$119)</f>
        <v>5</v>
      </c>
      <c r="I117" s="75">
        <f>'Data - Overview'!$G117-100</f>
        <v>-19.843418769564423</v>
      </c>
      <c r="J117" s="72" t="str">
        <f>"" &amp;TEXT('Data - Overview'!$B117,"0")&amp;" "</f>
        <v xml:space="preserve">Single parent </v>
      </c>
      <c r="K117" s="72" t="str">
        <f>"Index: "&amp;TEXT('Data - Overview'!$G117,"0")&amp;""</f>
        <v>Index: 80</v>
      </c>
      <c r="L117" s="72" t="str">
        <f>'Data - Overview'!$J117&amp;CHAR(10)&amp;'Data - Overview'!$K117</f>
        <v>Single parent 
Index: 80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0.14129245283018868</v>
      </c>
      <c r="E118" s="69">
        <f>RANK('Data - Overview'!$D118,'Data - Overview'!$D$115:$D$119)</f>
        <v>4</v>
      </c>
      <c r="F118" s="68">
        <f>INDEX('Data - Knowledge'!$G:$G,MATCH('Data - Overview'!$A118,'Data - Knowledge'!$A:$A,0))</f>
        <v>0.16054127681076091</v>
      </c>
      <c r="G118" s="70">
        <f>INDEX('Data - Knowledge'!$J:$J,MATCH('Data - Overview'!$A118,'Data - Knowledge'!$A:$A,0))</f>
        <v>88.010046784876451</v>
      </c>
      <c r="H118" s="70">
        <f>RANK('Data - Overview'!$G118,'Data - Overview'!$G$115:$G$119)</f>
        <v>4</v>
      </c>
      <c r="I118" s="70">
        <f>'Data - Overview'!$G118-100</f>
        <v>-11.989953215123549</v>
      </c>
      <c r="J118" s="1" t="str">
        <f>"" &amp;TEXT('Data - Overview'!$B118,"0")&amp;" "</f>
        <v xml:space="preserve">Single person, no children </v>
      </c>
      <c r="K118" s="1" t="str">
        <f>"Index: "&amp;TEXT('Data - Overview'!$G118,"0")&amp;""</f>
        <v>Index: 88</v>
      </c>
      <c r="L118" s="1" t="str">
        <f>'Data - Overview'!$J118&amp;CHAR(10)&amp;'Data - Overview'!$K118</f>
        <v>Single person, no children 
Index: 88</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0.31131132075471701</v>
      </c>
      <c r="E119" s="89">
        <f>RANK('Data - Overview'!$D119,'Data - Overview'!$D$115:$D$119)</f>
        <v>2</v>
      </c>
      <c r="F119" s="88">
        <f>INDEX('Data - Knowledge'!$G:$G,MATCH('Data - Overview'!$A119,'Data - Knowledge'!$A:$A,0))</f>
        <v>0.31733822940079798</v>
      </c>
      <c r="G119" s="80">
        <f>INDEX('Data - Knowledge'!$J:$J,MATCH('Data - Overview'!$A119,'Data - Knowledge'!$A:$A,0))</f>
        <v>98.100793384566032</v>
      </c>
      <c r="H119" s="80">
        <f>RANK('Data - Overview'!$G119,'Data - Overview'!$G$115:$G$119)</f>
        <v>3</v>
      </c>
      <c r="I119" s="80">
        <f>'Data - Overview'!$G119-100</f>
        <v>-1.8992066154339682</v>
      </c>
      <c r="J119" s="57" t="str">
        <f>"" &amp;TEXT('Data - Overview'!$B119,"0")&amp;" "</f>
        <v xml:space="preserve">Other: two or more adults, may include a couple, may have children </v>
      </c>
      <c r="K119" s="57" t="str">
        <f>"Index: "&amp;TEXT('Data - Overview'!$G119,"0")&amp;""</f>
        <v>Index: 98</v>
      </c>
      <c r="L119" s="57" t="str">
        <f>'Data - Overview'!$J119&amp;CHAR(10)&amp;'Data - Overview'!$K119</f>
        <v>Other: two or more adults, may include a couple, may have children 
Index: 98</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9.4313025032199675</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0.73909433962264159</v>
      </c>
      <c r="E128" s="63">
        <f>RANK('Data - Overview'!$D128,'Data - Overview'!$D$128:$D$131)</f>
        <v>1</v>
      </c>
      <c r="F128" s="62">
        <f>INDEX('Data - Knowledge'!$G:$G,MATCH('Data - Overview'!$A128,'Data - Knowledge'!$A:$A,0))</f>
        <v>0.72502948385110844</v>
      </c>
      <c r="G128" s="64">
        <f>INDEX('Data - Knowledge'!$J:$J,MATCH('Data - Overview'!$A128,'Data - Knowledge'!$A:$A,0))</f>
        <v>101.93990121571683</v>
      </c>
      <c r="H128" s="64">
        <f>RANK('Data - Overview'!$G128,'Data - Overview'!$G$128:$G$131)</f>
        <v>1</v>
      </c>
      <c r="I128" s="64">
        <f>'Data - Overview'!$G128 - 100</f>
        <v>1.9399012157168301</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0.11997169811320754</v>
      </c>
      <c r="E129" s="69">
        <f>RANK('Data - Overview'!$D129,'Data - Overview'!$D$128:$D$131)</f>
        <v>2</v>
      </c>
      <c r="F129" s="68">
        <f>INDEX('Data - Knowledge'!$G:$G,MATCH('Data - Overview'!$A129,'Data - Knowledge'!$A:$A,0))</f>
        <v>0.12684393857555221</v>
      </c>
      <c r="G129" s="70">
        <f>INDEX('Data - Knowledge'!$J:$J,MATCH('Data - Overview'!$A129,'Data - Knowledge'!$A:$A,0))</f>
        <v>94.582129394971957</v>
      </c>
      <c r="H129" s="70">
        <f>RANK('Data - Overview'!$G129,'Data - Overview'!$G$128:$G$131)</f>
        <v>3</v>
      </c>
      <c r="I129" s="70">
        <f>'Data - Overview'!$G129 - 100</f>
        <v>-5.4178706050280425</v>
      </c>
      <c r="J129" s="1" t="str">
        <f>"" &amp;TEXT('Data - Overview'!$C129,"0")&amp;" "</f>
        <v xml:space="preserve">1 </v>
      </c>
      <c r="K129" s="1" t="str">
        <f>"Index: "&amp;TEXT('Data - Overview'!$G129,"0")&amp;""</f>
        <v>Index: 95</v>
      </c>
      <c r="L129" s="1" t="str">
        <f>'Data - Overview'!$J129&amp;CHAR(10)&amp;'Data - Overview'!$K129</f>
        <v>1 
Index: 95</v>
      </c>
      <c r="M129" s="1">
        <v>2</v>
      </c>
    </row>
    <row r="130" spans="1:13">
      <c r="A130" s="56" t="s">
        <v>171</v>
      </c>
      <c r="B130" s="72" t="str">
        <f>INDEX('Data - Knowledge'!$D:$D,MATCH('Data - Overview'!$A130,'Data - Knowledge'!$A:$A,0))</f>
        <v>Children at home : 2</v>
      </c>
      <c r="C130" s="72">
        <v>2</v>
      </c>
      <c r="D130" s="84">
        <f>INDEX('Data - Knowledge'!$E:$E,MATCH('Data - Overview'!$A130,'Data - Knowledge'!$A:$A,0))</f>
        <v>0.10665094339622642</v>
      </c>
      <c r="E130" s="85">
        <f>RANK('Data - Overview'!$D130,'Data - Overview'!$D$128:$D$131)</f>
        <v>3</v>
      </c>
      <c r="F130" s="84">
        <f>INDEX('Data - Knowledge'!$G:$G,MATCH('Data - Overview'!$A130,'Data - Knowledge'!$A:$A,0))</f>
        <v>0.10787175846067174</v>
      </c>
      <c r="G130" s="75">
        <f>INDEX('Data - Knowledge'!$J:$J,MATCH('Data - Overview'!$A130,'Data - Knowledge'!$A:$A,0))</f>
        <v>98.868271842541262</v>
      </c>
      <c r="H130" s="75">
        <f>RANK('Data - Overview'!$G130,'Data - Overview'!$G$128:$G$131)</f>
        <v>2</v>
      </c>
      <c r="I130" s="75">
        <f>'Data - Overview'!$G130 - 100</f>
        <v>-1.1317281574587383</v>
      </c>
      <c r="J130" s="72" t="str">
        <f>"" &amp;TEXT('Data - Overview'!$C130,"0")&amp;" "</f>
        <v xml:space="preserve">2 </v>
      </c>
      <c r="K130" s="72" t="str">
        <f>"Index: "&amp;TEXT('Data - Overview'!$G130,"0")&amp;""</f>
        <v>Index: 99</v>
      </c>
      <c r="L130" s="72" t="str">
        <f>'Data - Overview'!$J130&amp;CHAR(10)&amp;'Data - Overview'!$K130</f>
        <v>2 
Index: 99</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3.4471698113207556E-2</v>
      </c>
      <c r="E131" s="115">
        <f>RANK('Data - Overview'!$D131,'Data - Overview'!$D$128:$D$131)</f>
        <v>4</v>
      </c>
      <c r="F131" s="111">
        <f>INDEX('Data - Knowledge'!$G:$G,MATCH('Data - Overview'!$A131,'Data - Knowledge'!$A:$A,0))</f>
        <v>4.0459208149658213E-2</v>
      </c>
      <c r="G131" s="112">
        <f>INDEX('Data - Knowledge'!$J:$J,MATCH('Data - Overview'!$A131,'Data - Knowledge'!$A:$A,0))</f>
        <v>85.201119077014766</v>
      </c>
      <c r="H131" s="112">
        <f>RANK('Data - Overview'!$G131,'Data - Overview'!$G$128:$G$131)</f>
        <v>4</v>
      </c>
      <c r="I131" s="112">
        <f>'Data - Overview'!$G131 - 100</f>
        <v>-14.798880922985234</v>
      </c>
      <c r="J131" s="108" t="str">
        <f>"" &amp;TEXT('Data - Overview'!$C131,"0")&amp;" "</f>
        <v xml:space="preserve">3+ </v>
      </c>
      <c r="K131" s="108" t="str">
        <f>"Index: "&amp;TEXT('Data - Overview'!$G131,"0")&amp;""</f>
        <v>Index: 85</v>
      </c>
      <c r="L131" s="108" t="str">
        <f>'Data - Overview'!$J131&amp;CHAR(10)&amp;'Data - Overview'!$K131</f>
        <v>3+ 
Index: 85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0.16757547169811318</v>
      </c>
      <c r="E137" s="63">
        <f>RANK('Data - Overview'!$D137,'Data - Overview'!$D$137:$D$140)</f>
        <v>3</v>
      </c>
      <c r="F137" s="62">
        <f>INDEX('Data - Knowledge'!$G:$G,MATCH('Data - Overview'!$A137,'Data - Knowledge'!$A:$A,0))</f>
        <v>0.18364006353852674</v>
      </c>
      <c r="G137" s="64">
        <f>INDEX('Data - Knowledge'!$J:$J,MATCH('Data - Overview'!$A137,'Data - Knowledge'!$A:$A,0))</f>
        <v>91.252131190292644</v>
      </c>
      <c r="H137" s="64">
        <f>RANK('Data - Overview'!$G137,'Data - Overview'!$G$137:$G$140)</f>
        <v>3</v>
      </c>
      <c r="I137" s="61">
        <v>1</v>
      </c>
      <c r="J137" s="61" t="str">
        <f>"" &amp;TEXT('Data - Overview'!$C137,"0")&amp;" "</f>
        <v xml:space="preserve">1 person </v>
      </c>
      <c r="K137" s="61" t="str">
        <f>"Index: "&amp;TEXT('Data - Overview'!$G137,"0")&amp;""</f>
        <v>Index: 91</v>
      </c>
      <c r="L137" s="61" t="str">
        <f>'Data - Overview'!$J137&amp;CHAR(10)&amp;'Data - Overview'!$K137</f>
        <v>1 person 
Index: 91</v>
      </c>
    </row>
    <row r="138" spans="1:13">
      <c r="A138" s="1" t="s">
        <v>177</v>
      </c>
      <c r="B138" s="1" t="str">
        <f>INDEX('Data - Knowledge'!$D:$D,MATCH('Data - Overview'!$A138,'Data - Knowledge'!$A:$A,0))</f>
        <v>Household size : 2 persons</v>
      </c>
      <c r="C138" s="1" t="s">
        <v>178</v>
      </c>
      <c r="D138" s="68">
        <f>INDEX('Data - Knowledge'!$E:$E,MATCH('Data - Overview'!$A138,'Data - Knowledge'!$A:$A,0))</f>
        <v>0.40892452830188669</v>
      </c>
      <c r="E138" s="69">
        <f>RANK('Data - Overview'!$D138,'Data - Overview'!$D$137:$D$140)</f>
        <v>1</v>
      </c>
      <c r="F138" s="68">
        <f>INDEX('Data - Knowledge'!$G:$G,MATCH('Data - Overview'!$A138,'Data - Knowledge'!$A:$A,0))</f>
        <v>0.38787418326276724</v>
      </c>
      <c r="G138" s="70">
        <f>INDEX('Data - Knowledge'!$J:$J,MATCH('Data - Overview'!$A138,'Data - Knowledge'!$A:$A,0))</f>
        <v>105.42710650707548</v>
      </c>
      <c r="H138" s="70">
        <f>RANK('Data - Overview'!$G138,'Data - Overview'!$G$137:$G$140)</f>
        <v>1</v>
      </c>
      <c r="I138" s="1">
        <v>2</v>
      </c>
      <c r="J138" s="1" t="str">
        <f>"" &amp;TEXT('Data - Overview'!$C138,"0")&amp;" "</f>
        <v xml:space="preserve">2 people </v>
      </c>
      <c r="K138" s="1" t="str">
        <f>"Index: "&amp;TEXT('Data - Overview'!$G138,"0")&amp;""</f>
        <v>Index: 105</v>
      </c>
      <c r="L138" s="1" t="str">
        <f>'Data - Overview'!$J138&amp;CHAR(10)&amp;'Data - Overview'!$K138</f>
        <v>2 people 
Index: 105</v>
      </c>
    </row>
    <row r="139" spans="1:13">
      <c r="A139" s="72" t="s">
        <v>179</v>
      </c>
      <c r="B139" s="72" t="str">
        <f>INDEX('Data - Knowledge'!$D:$D,MATCH('Data - Overview'!$A139,'Data - Knowledge'!$A:$A,0))</f>
        <v>Household size : 3-4 persons</v>
      </c>
      <c r="C139" s="72" t="s">
        <v>180</v>
      </c>
      <c r="D139" s="84">
        <f>INDEX('Data - Knowledge'!$E:$E,MATCH('Data - Overview'!$A139,'Data - Knowledge'!$A:$A,0))</f>
        <v>0.35142452830188675</v>
      </c>
      <c r="E139" s="85">
        <f>RANK('Data - Overview'!$D139,'Data - Overview'!$D$137:$D$140)</f>
        <v>2</v>
      </c>
      <c r="F139" s="84">
        <f>INDEX('Data - Knowledge'!$G:$G,MATCH('Data - Overview'!$A139,'Data - Knowledge'!$A:$A,0))</f>
        <v>0.3470210449590253</v>
      </c>
      <c r="G139" s="75">
        <f>INDEX('Data - Knowledge'!$J:$J,MATCH('Data - Overview'!$A139,'Data - Knowledge'!$A:$A,0))</f>
        <v>101.26893841362889</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7.1707547169811328E-2</v>
      </c>
      <c r="E140" s="115">
        <f>RANK('Data - Overview'!$D140,'Data - Overview'!$D$137:$D$140)</f>
        <v>4</v>
      </c>
      <c r="F140" s="111">
        <f>INDEX('Data - Knowledge'!$G:$G,MATCH('Data - Overview'!$A140,'Data - Knowledge'!$A:$A,0))</f>
        <v>8.1627077053531491E-2</v>
      </c>
      <c r="G140" s="112">
        <f>INDEX('Data - Knowledge'!$J:$J,MATCH('Data - Overview'!$A140,'Data - Knowledge'!$A:$A,0))</f>
        <v>87.847745819423523</v>
      </c>
      <c r="H140" s="112">
        <f>RANK('Data - Overview'!$G140,'Data - Overview'!$G$137:$G$140)</f>
        <v>4</v>
      </c>
      <c r="I140" s="108">
        <v>4</v>
      </c>
      <c r="J140" s="108" t="str">
        <f>"" &amp;TEXT('Data - Overview'!$C140,"0")&amp;" "</f>
        <v xml:space="preserve">5+ people </v>
      </c>
      <c r="K140" s="108" t="str">
        <f>"Index: "&amp;TEXT('Data - Overview'!$G140,"0")&amp;""</f>
        <v>Index: 88</v>
      </c>
      <c r="L140" s="108" t="str">
        <f>'Data - Overview'!$J140&amp;CHAR(10)&amp;'Data - Overview'!$K140</f>
        <v>5+ people 
Index: 88</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0.13845283018867924</v>
      </c>
      <c r="E146" s="63">
        <f>RANK('Data - Overview'!$D146,'Data - Overview'!$D$146:$D$151)</f>
        <v>4</v>
      </c>
      <c r="F146" s="62">
        <f>INDEX('Data - Knowledge'!$G:$G,MATCH('Data - Overview'!$A146,'Data - Knowledge'!$A:$A,0))</f>
        <v>0.16121802891177203</v>
      </c>
      <c r="G146" s="64">
        <f>INDEX('Data - Knowledge'!$J:$J,MATCH('Data - Overview'!$A146,'Data - Knowledge'!$A:$A,0))</f>
        <v>85.879247577483255</v>
      </c>
      <c r="H146" s="64">
        <f>RANK('Data - Overview'!$G146,'Data - Overview'!$G$146:$G$151)</f>
        <v>6</v>
      </c>
      <c r="I146" s="64">
        <f xml:space="preserve"> 'Data - Overview'!$G146 - 100</f>
        <v>-14.120752422516745</v>
      </c>
      <c r="J146" s="61" t="str">
        <f>"" &amp;TEXT('Data - Overview'!$C146,"0")&amp;" "</f>
        <v xml:space="preserve">&lt;20k </v>
      </c>
      <c r="K146" s="61" t="str">
        <f>"Index: "&amp;TEXT('Data - Overview'!$G146,"0")&amp;""</f>
        <v>Index: 86</v>
      </c>
      <c r="L146" s="61" t="str">
        <f>'Data - Overview'!$J146&amp;CHAR(10)&amp;'Data - Overview'!$K146</f>
        <v>&lt;20k 
Index: 86</v>
      </c>
      <c r="M146" s="61">
        <v>1</v>
      </c>
    </row>
    <row r="147" spans="1:13">
      <c r="A147" s="86" t="s">
        <v>186</v>
      </c>
      <c r="B147" s="1" t="str">
        <f>INDEX('Data - Knowledge'!$D:$D,MATCH('Data - Overview'!$A147,'Data - Knowledge'!$A:$A,0))</f>
        <v>£20,000-£40,000</v>
      </c>
      <c r="C147" s="1" t="s">
        <v>187</v>
      </c>
      <c r="D147" s="68">
        <f>INDEX('Data - Knowledge'!$E:$E,MATCH('Data - Overview'!$A147,'Data - Knowledge'!$A:$A,0))</f>
        <v>0.30591509433962272</v>
      </c>
      <c r="E147" s="69">
        <f>RANK('Data - Overview'!$D147,'Data - Overview'!$D$146:$D$151)</f>
        <v>1</v>
      </c>
      <c r="F147" s="68">
        <f>INDEX('Data - Knowledge'!$G:$G,MATCH('Data - Overview'!$A147,'Data - Knowledge'!$A:$A,0))</f>
        <v>0.31110931065925584</v>
      </c>
      <c r="G147" s="70">
        <f>INDEX('Data - Knowledge'!$J:$J,MATCH('Data - Overview'!$A147,'Data - Knowledge'!$A:$A,0))</f>
        <v>98.330420806556276</v>
      </c>
      <c r="H147" s="70">
        <f>RANK('Data - Overview'!$G147,'Data - Overview'!$G$146:$G$151)</f>
        <v>4</v>
      </c>
      <c r="I147" s="70">
        <f xml:space="preserve"> 'Data - Overview'!$G147 - 100</f>
        <v>-1.6695791934437239</v>
      </c>
      <c r="J147" s="1" t="str">
        <f>"" &amp;TEXT('Data - Overview'!$C147,"0")&amp;" "</f>
        <v xml:space="preserve">20k - 40k </v>
      </c>
      <c r="K147" s="1" t="str">
        <f>"Index: "&amp;TEXT('Data - Overview'!$G147,"0")&amp;""</f>
        <v>Index: 98</v>
      </c>
      <c r="L147" s="1" t="str">
        <f>'Data - Overview'!$J147&amp;CHAR(10)&amp;'Data - Overview'!$K147</f>
        <v>20k - 40k 
Index: 98</v>
      </c>
      <c r="M147" s="1">
        <v>2</v>
      </c>
    </row>
    <row r="148" spans="1:13">
      <c r="A148" s="56" t="s">
        <v>188</v>
      </c>
      <c r="B148" s="72" t="str">
        <f>INDEX('Data - Knowledge'!$D:$D,MATCH('Data - Overview'!$A148,'Data - Knowledge'!$A:$A,0))</f>
        <v>£40,000-£60,000</v>
      </c>
      <c r="C148" s="72" t="s">
        <v>189</v>
      </c>
      <c r="D148" s="84">
        <f>INDEX('Data - Knowledge'!$E:$E,MATCH('Data - Overview'!$A148,'Data - Knowledge'!$A:$A,0))</f>
        <v>0.223</v>
      </c>
      <c r="E148" s="85">
        <f>RANK('Data - Overview'!$D148,'Data - Overview'!$D$146:$D$151)</f>
        <v>2</v>
      </c>
      <c r="F148" s="84">
        <f>INDEX('Data - Knowledge'!$G:$G,MATCH('Data - Overview'!$A148,'Data - Knowledge'!$A:$A,0))</f>
        <v>0.21309835113457506</v>
      </c>
      <c r="G148" s="75">
        <f>INDEX('Data - Knowledge'!$J:$J,MATCH('Data - Overview'!$A148,'Data - Knowledge'!$A:$A,0))</f>
        <v>104.64651594566863</v>
      </c>
      <c r="H148" s="75">
        <f>RANK('Data - Overview'!$G148,'Data - Overview'!$G$146:$G$151)</f>
        <v>3</v>
      </c>
      <c r="I148" s="75">
        <f xml:space="preserve"> 'Data - Overview'!$G148 - 100</f>
        <v>4.6465159456686251</v>
      </c>
      <c r="J148" s="72" t="str">
        <f>"" &amp;TEXT('Data - Overview'!$C148,"0")&amp;" "</f>
        <v xml:space="preserve">40k - 60k </v>
      </c>
      <c r="K148" s="72" t="str">
        <f>"Index: "&amp;TEXT('Data - Overview'!$G148,"0")&amp;""</f>
        <v>Index: 105</v>
      </c>
      <c r="L148" s="72" t="str">
        <f>'Data - Overview'!$J148&amp;CHAR(10)&amp;'Data - Overview'!$K148</f>
        <v>40k - 60k 
Index: 105</v>
      </c>
      <c r="M148" s="72">
        <v>3</v>
      </c>
    </row>
    <row r="149" spans="1:13">
      <c r="A149" s="86" t="s">
        <v>190</v>
      </c>
      <c r="B149" s="1" t="str">
        <f>INDEX('Data - Knowledge'!$D:$D,MATCH('Data - Overview'!$A149,'Data - Knowledge'!$A:$A,0))</f>
        <v>£60,000-£80,000</v>
      </c>
      <c r="C149" s="1" t="s">
        <v>191</v>
      </c>
      <c r="D149" s="68">
        <f>INDEX('Data - Knowledge'!$E:$E,MATCH('Data - Overview'!$A149,'Data - Knowledge'!$A:$A,0))</f>
        <v>0.15923584905660376</v>
      </c>
      <c r="E149" s="69">
        <f>RANK('Data - Overview'!$D149,'Data - Overview'!$D$146:$D$151)</f>
        <v>3</v>
      </c>
      <c r="F149" s="68">
        <f>INDEX('Data - Knowledge'!$G:$G,MATCH('Data - Overview'!$A149,'Data - Knowledge'!$A:$A,0))</f>
        <v>0.14212792500827628</v>
      </c>
      <c r="G149" s="70">
        <f>INDEX('Data - Knowledge'!$J:$J,MATCH('Data - Overview'!$A149,'Data - Knowledge'!$A:$A,0))</f>
        <v>112.0369899492526</v>
      </c>
      <c r="H149" s="70">
        <f>RANK('Data - Overview'!$G149,'Data - Overview'!$G$146:$G$151)</f>
        <v>1</v>
      </c>
      <c r="I149" s="70">
        <f xml:space="preserve"> 'Data - Overview'!$G149 - 100</f>
        <v>12.0369899492526</v>
      </c>
      <c r="J149" s="1" t="str">
        <f>"" &amp;TEXT('Data - Overview'!$C149,"0")&amp;" "</f>
        <v xml:space="preserve">60k - 80k </v>
      </c>
      <c r="K149" s="1" t="str">
        <f>"Index: "&amp;TEXT('Data - Overview'!$G149,"0")&amp;""</f>
        <v>Index: 112</v>
      </c>
      <c r="L149" s="1" t="str">
        <f>'Data - Overview'!$J149&amp;CHAR(10)&amp;'Data - Overview'!$K149</f>
        <v>60k - 80k 
Index: 112</v>
      </c>
      <c r="M149" s="1">
        <v>4</v>
      </c>
    </row>
    <row r="150" spans="1:13">
      <c r="A150" s="56" t="s">
        <v>192</v>
      </c>
      <c r="B150" s="72" t="str">
        <f>INDEX('Data - Knowledge'!$D:$D,MATCH('Data - Overview'!$A150,'Data - Knowledge'!$A:$A,0))</f>
        <v>£80,000-£100,000</v>
      </c>
      <c r="C150" s="72" t="s">
        <v>193</v>
      </c>
      <c r="D150" s="84">
        <f>INDEX('Data - Knowledge'!$E:$E,MATCH('Data - Overview'!$A150,'Data - Knowledge'!$A:$A,0))</f>
        <v>8.1311320754716976E-2</v>
      </c>
      <c r="E150" s="85">
        <f>RANK('Data - Overview'!$D150,'Data - Overview'!$D$146:$D$151)</f>
        <v>6</v>
      </c>
      <c r="F150" s="84">
        <f>INDEX('Data - Knowledge'!$G:$G,MATCH('Data - Overview'!$A150,'Data - Knowledge'!$A:$A,0))</f>
        <v>7.5628836850022363E-2</v>
      </c>
      <c r="G150" s="75">
        <f>INDEX('Data - Knowledge'!$J:$J,MATCH('Data - Overview'!$A150,'Data - Knowledge'!$A:$A,0))</f>
        <v>107.5136470972883</v>
      </c>
      <c r="H150" s="75">
        <f>RANK('Data - Overview'!$G150,'Data - Overview'!$G$146:$G$151)</f>
        <v>2</v>
      </c>
      <c r="I150" s="75">
        <f xml:space="preserve"> 'Data - Overview'!$G150 - 100</f>
        <v>7.5136470972882989</v>
      </c>
      <c r="J150" s="72" t="str">
        <f>"" &amp;TEXT('Data - Overview'!$C150,"0")&amp;" "</f>
        <v xml:space="preserve">80k - 100k </v>
      </c>
      <c r="K150" s="72" t="str">
        <f>"Index: "&amp;TEXT('Data - Overview'!$G150,"0")&amp;""</f>
        <v>Index: 108</v>
      </c>
      <c r="L150" s="72" t="str">
        <f>'Data - Overview'!$J150&amp;CHAR(10)&amp;'Data - Overview'!$K150</f>
        <v>80k - 100k 
Index: 108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9.2518867924528306E-2</v>
      </c>
      <c r="E151" s="115">
        <f>RANK('Data - Overview'!$D151,'Data - Overview'!$D$146:$D$151)</f>
        <v>5</v>
      </c>
      <c r="F151" s="111">
        <f>INDEX('Data - Knowledge'!$G:$G,MATCH('Data - Overview'!$A151,'Data - Knowledge'!$A:$A,0))</f>
        <v>9.6759790682952054E-2</v>
      </c>
      <c r="G151" s="112">
        <f>INDEX('Data - Knowledge'!$J:$J,MATCH('Data - Overview'!$A151,'Data - Knowledge'!$A:$A,0))</f>
        <v>95.617060838504941</v>
      </c>
      <c r="H151" s="112">
        <f>RANK('Data - Overview'!$G151,'Data - Overview'!$G$146:$G$151)</f>
        <v>5</v>
      </c>
      <c r="I151" s="112">
        <f xml:space="preserve"> 'Data - Overview'!$G151 - 100</f>
        <v>-4.3829391614950595</v>
      </c>
      <c r="J151" s="108" t="str">
        <f>"" &amp;TEXT('Data - Overview'!$C151,"0")&amp;" "</f>
        <v xml:space="preserve">100k+ </v>
      </c>
      <c r="K151" s="108" t="str">
        <f>"Index: "&amp;TEXT('Data - Overview'!$G151,"0")&amp;""</f>
        <v>Index: 96</v>
      </c>
      <c r="L151" s="108" t="str">
        <f>'Data - Overview'!$J151&amp;CHAR(10)&amp;'Data - Overview'!$K151</f>
        <v>100k+ 
Index: 96</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0.30591509433962272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DC16C-AAD4-45A4-B2E2-46D8E06D26F3}">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106</v>
      </c>
      <c r="K2" s="123">
        <f>'Input Sheet'!B8</f>
        <v>0</v>
      </c>
      <c r="L2" s="123">
        <f>'Input Sheet'!B9</f>
        <v>0</v>
      </c>
      <c r="M2" s="123">
        <f>'Input Sheet'!B10</f>
        <v>0</v>
      </c>
      <c r="N2" s="123">
        <f>'Input Sheet'!B11</f>
        <v>10</v>
      </c>
      <c r="O2" s="123">
        <f>'Input Sheet'!B12</f>
        <v>0</v>
      </c>
      <c r="P2" s="123">
        <f>'Input Sheet'!B13</f>
        <v>0</v>
      </c>
      <c r="Q2" s="123">
        <f>'Input Sheet'!B14</f>
        <v>0</v>
      </c>
      <c r="R2" s="123">
        <f>'Input Sheet'!B15</f>
        <v>0</v>
      </c>
      <c r="S2" s="123">
        <f>'Input Sheet'!B16</f>
        <v>0</v>
      </c>
      <c r="T2" s="123">
        <f>'Input Sheet'!B17</f>
        <v>0</v>
      </c>
      <c r="U2" s="123">
        <f>'Input Sheet'!B18</f>
        <v>0</v>
      </c>
      <c r="V2" s="123">
        <f>'Input Sheet'!B19</f>
        <v>0</v>
      </c>
      <c r="W2" s="123">
        <f>'Input Sheet'!B20</f>
        <v>0</v>
      </c>
      <c r="X2" s="123">
        <f>'Input Sheet'!B21</f>
        <v>3</v>
      </c>
      <c r="Y2" s="123">
        <f>'Input Sheet'!B22</f>
        <v>1</v>
      </c>
      <c r="Z2" s="123">
        <f>'Input Sheet'!B23</f>
        <v>17</v>
      </c>
      <c r="AA2" s="123">
        <f>'Input Sheet'!B24</f>
        <v>34</v>
      </c>
      <c r="AB2" s="123">
        <f>'Input Sheet'!B25</f>
        <v>0</v>
      </c>
      <c r="AC2" s="123">
        <f>'Input Sheet'!B26</f>
        <v>12</v>
      </c>
      <c r="AD2" s="123">
        <f>'Input Sheet'!B27</f>
        <v>8</v>
      </c>
      <c r="AE2" s="123">
        <f>'Input Sheet'!B28</f>
        <v>8</v>
      </c>
      <c r="AF2" s="123">
        <f>'Input Sheet'!B29</f>
        <v>0</v>
      </c>
      <c r="AG2" s="123">
        <f>'Input Sheet'!B30</f>
        <v>3</v>
      </c>
      <c r="AH2" s="123">
        <f>'Input Sheet'!B31</f>
        <v>0</v>
      </c>
      <c r="AI2" s="123">
        <f>'Input Sheet'!B32</f>
        <v>10</v>
      </c>
      <c r="AJ2" s="123">
        <f>'Input Sheet'!B32</f>
        <v>10</v>
      </c>
      <c r="AK2" s="123">
        <f>'Input Sheet'!B32</f>
        <v>10</v>
      </c>
      <c r="AL2" s="123">
        <f>'Input Sheet'!B32</f>
        <v>10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0</v>
      </c>
      <c r="M4" s="126">
        <f t="shared" si="0"/>
        <v>0</v>
      </c>
      <c r="N4" s="126">
        <f t="shared" si="0"/>
        <v>9.4339622641509441E-2</v>
      </c>
      <c r="O4" s="126">
        <f t="shared" si="0"/>
        <v>0</v>
      </c>
      <c r="P4" s="126">
        <f t="shared" si="0"/>
        <v>0</v>
      </c>
      <c r="Q4" s="126">
        <f t="shared" si="0"/>
        <v>0</v>
      </c>
      <c r="R4" s="126">
        <f t="shared" si="0"/>
        <v>0</v>
      </c>
      <c r="S4" s="126">
        <f t="shared" si="0"/>
        <v>0</v>
      </c>
      <c r="T4" s="126">
        <f t="shared" si="0"/>
        <v>0</v>
      </c>
      <c r="U4" s="126">
        <f t="shared" si="0"/>
        <v>0</v>
      </c>
      <c r="V4" s="126">
        <f t="shared" si="0"/>
        <v>0</v>
      </c>
      <c r="W4" s="126">
        <f t="shared" si="0"/>
        <v>0</v>
      </c>
      <c r="X4" s="126">
        <f t="shared" si="0"/>
        <v>2.8301886792452831E-2</v>
      </c>
      <c r="Y4" s="126">
        <f t="shared" si="0"/>
        <v>9.433962264150943E-3</v>
      </c>
      <c r="Z4" s="126">
        <f t="shared" si="0"/>
        <v>0.16037735849056603</v>
      </c>
      <c r="AA4" s="126">
        <f t="shared" si="0"/>
        <v>0.32075471698113206</v>
      </c>
      <c r="AB4" s="126">
        <f t="shared" si="0"/>
        <v>0</v>
      </c>
      <c r="AC4" s="126">
        <f t="shared" si="0"/>
        <v>0.11320754716981132</v>
      </c>
      <c r="AD4" s="126">
        <f t="shared" si="0"/>
        <v>7.5471698113207544E-2</v>
      </c>
      <c r="AE4" s="126">
        <f t="shared" si="0"/>
        <v>7.5471698113207544E-2</v>
      </c>
      <c r="AF4" s="126">
        <f t="shared" si="0"/>
        <v>0</v>
      </c>
      <c r="AG4" s="126">
        <f t="shared" si="0"/>
        <v>2.8301886792452831E-2</v>
      </c>
      <c r="AH4" s="126">
        <f t="shared" si="0"/>
        <v>0</v>
      </c>
      <c r="AI4" s="126">
        <f t="shared" si="0"/>
        <v>9.4339622641509441E-2</v>
      </c>
      <c r="AJ4" s="126">
        <f t="shared" si="0"/>
        <v>9.4339622641509441E-2</v>
      </c>
      <c r="AK4" s="126">
        <f t="shared" si="0"/>
        <v>9.4339622641509441E-2</v>
      </c>
      <c r="AL4" s="126">
        <f t="shared" si="0"/>
        <v>9.4339622641509441E-2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0.12244339622641509</v>
      </c>
      <c r="F9" s="128">
        <f t="shared" ref="F9:F72" si="2">SUMPRODUCT($K$2:$AI$2,$K9:$AI9)</f>
        <v>12.978999999999999</v>
      </c>
      <c r="G9" s="122">
        <f t="shared" ref="G9:G72" si="3">SUMPRODUCT($K$3:$AI$3,$K9:$AI9)/$J$3</f>
        <v>0.12982592244118041</v>
      </c>
      <c r="H9" s="128">
        <f t="shared" ref="H9:H72" si="4">SUMPRODUCT($K$3:$AI$3,$K9:$AI9)</f>
        <v>44706.595000000001</v>
      </c>
      <c r="I9" s="122">
        <f t="shared" ref="I9:I72" si="5">CORREL($K$4:$AI$4,$K9:$AI9)</f>
        <v>-0.44784090153932177</v>
      </c>
      <c r="J9" s="128">
        <f>$E9/$G9*100</f>
        <v>94.313519152455797</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6.5849056603773598E-3</v>
      </c>
      <c r="F10" s="128">
        <f t="shared" si="2"/>
        <v>0.69800000000000018</v>
      </c>
      <c r="G10" s="122">
        <f t="shared" si="3"/>
        <v>7.0691983342916383E-3</v>
      </c>
      <c r="H10" s="128">
        <f t="shared" si="4"/>
        <v>2434.335</v>
      </c>
      <c r="I10" s="122">
        <f t="shared" si="5"/>
        <v>-0.19077179378153708</v>
      </c>
      <c r="J10" s="128">
        <f t="shared" ref="J10:J73" si="6">$E10/$G10*100</f>
        <v>93.149256096479192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1.8018867924528302E-2</v>
      </c>
      <c r="F11" s="128">
        <f t="shared" si="2"/>
        <v>1.91</v>
      </c>
      <c r="G11" s="122">
        <f t="shared" si="3"/>
        <v>1.8556278640252298E-2</v>
      </c>
      <c r="H11" s="128">
        <f t="shared" si="4"/>
        <v>6390.0030000000006</v>
      </c>
      <c r="I11" s="122">
        <f t="shared" si="5"/>
        <v>-9.7788931956462877E-2</v>
      </c>
      <c r="J11" s="128">
        <f t="shared" si="6"/>
        <v>97.103887443475628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1.8924528301886789E-2</v>
      </c>
      <c r="F12" s="128">
        <f t="shared" si="2"/>
        <v>2.0059999999999998</v>
      </c>
      <c r="G12" s="122">
        <f t="shared" si="3"/>
        <v>2.0246307621719261E-2</v>
      </c>
      <c r="H12" s="128">
        <f t="shared" si="4"/>
        <v>6971.978000000001</v>
      </c>
      <c r="I12" s="122">
        <f t="shared" si="5"/>
        <v>-0.19089033557373861</v>
      </c>
      <c r="J12" s="128">
        <f t="shared" si="6"/>
        <v>93.471504313139391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1.8301886792452829E-2</v>
      </c>
      <c r="F13" s="128">
        <f t="shared" si="2"/>
        <v>1.94</v>
      </c>
      <c r="G13" s="122">
        <f t="shared" si="3"/>
        <v>1.9254357383885378E-2</v>
      </c>
      <c r="H13" s="128">
        <f t="shared" si="4"/>
        <v>6630.3920000000007</v>
      </c>
      <c r="I13" s="122">
        <f t="shared" si="5"/>
        <v>-0.17052582420147583</v>
      </c>
      <c r="J13" s="128">
        <f t="shared" si="6"/>
        <v>95.053220564869619</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1.7962264150943399E-2</v>
      </c>
      <c r="F14" s="128">
        <f t="shared" si="2"/>
        <v>1.9040000000000004</v>
      </c>
      <c r="G14" s="122">
        <f t="shared" si="3"/>
        <v>1.9234430447383249E-2</v>
      </c>
      <c r="H14" s="128">
        <f t="shared" si="4"/>
        <v>6623.5300000000007</v>
      </c>
      <c r="I14" s="122">
        <f t="shared" si="5"/>
        <v>-0.12948474497670262</v>
      </c>
      <c r="J14" s="128">
        <f t="shared" si="6"/>
        <v>93.38599445447619</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4.3584905660377362E-3</v>
      </c>
      <c r="F15" s="128">
        <f t="shared" si="2"/>
        <v>0.46200000000000002</v>
      </c>
      <c r="G15" s="122">
        <f t="shared" si="3"/>
        <v>5.0529710359567661E-3</v>
      </c>
      <c r="H15" s="128">
        <f t="shared" si="4"/>
        <v>1740.0309999999999</v>
      </c>
      <c r="I15" s="122">
        <f t="shared" si="5"/>
        <v>-0.24819046041704554</v>
      </c>
      <c r="J15" s="128">
        <f t="shared" si="6"/>
        <v>86.255997412668094</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4.0792452830188675E-2</v>
      </c>
      <c r="F16" s="128">
        <f t="shared" si="2"/>
        <v>4.3239999999999998</v>
      </c>
      <c r="G16" s="122">
        <f t="shared" si="3"/>
        <v>3.8942423292039098E-2</v>
      </c>
      <c r="H16" s="128">
        <f t="shared" si="4"/>
        <v>13410.135</v>
      </c>
      <c r="I16" s="122">
        <f t="shared" si="5"/>
        <v>0.23538278692748757</v>
      </c>
      <c r="J16" s="128">
        <f t="shared" si="6"/>
        <v>104.75067903267276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7.6698113207547165E-3</v>
      </c>
      <c r="F17" s="128">
        <f t="shared" si="2"/>
        <v>0.81299999999999994</v>
      </c>
      <c r="G17" s="122">
        <f t="shared" si="3"/>
        <v>8.80491523356507E-3</v>
      </c>
      <c r="H17" s="128">
        <f t="shared" si="4"/>
        <v>3032.0430000000001</v>
      </c>
      <c r="I17" s="122">
        <f t="shared" si="5"/>
        <v>-0.25438692252562656</v>
      </c>
      <c r="J17" s="128">
        <f t="shared" si="6"/>
        <v>87.108292553649548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1.4207547169811322E-2</v>
      </c>
      <c r="F18" s="128">
        <f t="shared" si="2"/>
        <v>1.5060000000000002</v>
      </c>
      <c r="G18" s="122">
        <f t="shared" si="3"/>
        <v>1.434271020275411E-2</v>
      </c>
      <c r="H18" s="128">
        <f t="shared" si="4"/>
        <v>4939.027</v>
      </c>
      <c r="I18" s="122">
        <f t="shared" si="5"/>
        <v>-0.22862407871362028</v>
      </c>
      <c r="J18" s="128">
        <f t="shared" si="6"/>
        <v>99.057618601839749</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1.0169811320754717E-2</v>
      </c>
      <c r="F19" s="128">
        <f t="shared" si="2"/>
        <v>1.0780000000000001</v>
      </c>
      <c r="G19" s="122">
        <f t="shared" si="3"/>
        <v>1.0960927290784593E-2</v>
      </c>
      <c r="H19" s="128">
        <f t="shared" si="4"/>
        <v>3774.4830000000006</v>
      </c>
      <c r="I19" s="122">
        <f t="shared" si="5"/>
        <v>-0.39245449474067329</v>
      </c>
      <c r="J19" s="128">
        <f t="shared" si="6"/>
        <v>92.782399252889789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0.17674528301886791</v>
      </c>
      <c r="F20" s="128">
        <f t="shared" si="2"/>
        <v>18.734999999999999</v>
      </c>
      <c r="G20" s="122">
        <f t="shared" si="3"/>
        <v>0.17472912782627387</v>
      </c>
      <c r="H20" s="128">
        <f t="shared" si="4"/>
        <v>60169.373000000014</v>
      </c>
      <c r="I20" s="122">
        <f t="shared" si="5"/>
        <v>4.8308041447625724E-2</v>
      </c>
      <c r="J20" s="128">
        <f t="shared" si="6"/>
        <v>101.15387469603729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3.0000000000000005E-3</v>
      </c>
      <c r="F21" s="128">
        <f t="shared" si="2"/>
        <v>0.31800000000000006</v>
      </c>
      <c r="G21" s="122">
        <f t="shared" si="3"/>
        <v>3.046129318906487E-3</v>
      </c>
      <c r="H21" s="128">
        <f t="shared" si="4"/>
        <v>1048.9590000000001</v>
      </c>
      <c r="I21" s="122">
        <f t="shared" si="5"/>
        <v>-0.16214207231962791</v>
      </c>
      <c r="J21" s="128">
        <f t="shared" si="6"/>
        <v>98.485641478837607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2.2150943396226412E-2</v>
      </c>
      <c r="F22" s="128">
        <f t="shared" si="2"/>
        <v>2.3479999999999999</v>
      </c>
      <c r="G22" s="122">
        <f t="shared" si="3"/>
        <v>2.6724092368988091E-2</v>
      </c>
      <c r="H22" s="128">
        <f t="shared" si="4"/>
        <v>9202.6550000000007</v>
      </c>
      <c r="I22" s="122">
        <f t="shared" si="5"/>
        <v>-0.26561961149849067</v>
      </c>
      <c r="J22" s="128">
        <f t="shared" si="6"/>
        <v>82.887542410725317</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8.7622641509433982E-2</v>
      </c>
      <c r="F23" s="128">
        <f t="shared" si="2"/>
        <v>9.288000000000002</v>
      </c>
      <c r="G23" s="122">
        <f t="shared" si="3"/>
        <v>8.9439841676394932E-2</v>
      </c>
      <c r="H23" s="128">
        <f t="shared" si="4"/>
        <v>30799.325000000004</v>
      </c>
      <c r="I23" s="122">
        <f t="shared" si="5"/>
        <v>-6.7139817435523538E-2</v>
      </c>
      <c r="J23" s="128">
        <f t="shared" si="6"/>
        <v>97.968243086189915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2.4301886792452834E-2</v>
      </c>
      <c r="F24" s="128">
        <f t="shared" si="2"/>
        <v>2.5760000000000005</v>
      </c>
      <c r="G24" s="122">
        <f t="shared" si="3"/>
        <v>2.4920193519534912E-2</v>
      </c>
      <c r="H24" s="128">
        <f t="shared" si="4"/>
        <v>8581.4680000000026</v>
      </c>
      <c r="I24" s="122">
        <f t="shared" si="5"/>
        <v>-7.108035140674672E-2</v>
      </c>
      <c r="J24" s="128">
        <f t="shared" si="6"/>
        <v>97.518852626094628</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1.1424528301886793E-2</v>
      </c>
      <c r="F25" s="128">
        <f t="shared" si="2"/>
        <v>1.2110000000000001</v>
      </c>
      <c r="G25" s="122">
        <f t="shared" si="3"/>
        <v>1.0892370730460744E-2</v>
      </c>
      <c r="H25" s="128">
        <f t="shared" si="4"/>
        <v>3750.8750000000009</v>
      </c>
      <c r="I25" s="122">
        <f t="shared" si="5"/>
        <v>0.32296430937259762</v>
      </c>
      <c r="J25" s="128">
        <f t="shared" si="6"/>
        <v>104.88559914636268</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5.3207547169811329E-3</v>
      </c>
      <c r="F26" s="128">
        <f t="shared" si="2"/>
        <v>0.56400000000000006</v>
      </c>
      <c r="G26" s="122">
        <f t="shared" si="3"/>
        <v>5.0388868561206659E-3</v>
      </c>
      <c r="H26" s="128">
        <f t="shared" si="4"/>
        <v>1735.1810000000003</v>
      </c>
      <c r="I26" s="122">
        <f t="shared" si="5"/>
        <v>0.28292195245614643</v>
      </c>
      <c r="J26" s="128">
        <f t="shared" si="6"/>
        <v>105.59385175553378</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0.106</v>
      </c>
      <c r="G27" s="122">
        <f t="shared" si="3"/>
        <v>1.0219945521811604E-3</v>
      </c>
      <c r="H27" s="128">
        <f t="shared" si="4"/>
        <v>351.93200000000002</v>
      </c>
      <c r="I27" s="122">
        <f t="shared" si="5"/>
        <v>-0.1122377672594342</v>
      </c>
      <c r="J27" s="128">
        <f t="shared" si="6"/>
        <v>97.84787970403373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1.1462264150943395E-2</v>
      </c>
      <c r="F28" s="128">
        <f t="shared" si="2"/>
        <v>1.2149999999999999</v>
      </c>
      <c r="G28" s="122">
        <f t="shared" si="3"/>
        <v>1.1544662821830769E-2</v>
      </c>
      <c r="H28" s="128">
        <f t="shared" si="4"/>
        <v>3975.4969999999998</v>
      </c>
      <c r="I28" s="122">
        <f t="shared" si="5"/>
        <v>0.21156229961755071</v>
      </c>
      <c r="J28" s="128">
        <f t="shared" si="6"/>
        <v>99.286261780365209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7.6603773584905666E-3</v>
      </c>
      <c r="F29" s="128">
        <f t="shared" si="2"/>
        <v>0.81200000000000006</v>
      </c>
      <c r="G29" s="122">
        <f t="shared" si="3"/>
        <v>7.5321816249368399E-3</v>
      </c>
      <c r="H29" s="128">
        <f t="shared" si="4"/>
        <v>2593.7670000000003</v>
      </c>
      <c r="I29" s="122">
        <f t="shared" si="5"/>
        <v>0.34251821568948926</v>
      </c>
      <c r="J29" s="128">
        <f t="shared" si="6"/>
        <v>101.70197347776781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-0.11223776725943425</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1.0518867924528304E-2</v>
      </c>
      <c r="F31" s="128">
        <f t="shared" si="2"/>
        <v>1.1150000000000002</v>
      </c>
      <c r="G31" s="122">
        <f t="shared" si="3"/>
        <v>9.5585117813438338E-3</v>
      </c>
      <c r="H31" s="128">
        <f t="shared" si="4"/>
        <v>3291.55</v>
      </c>
      <c r="I31" s="122">
        <f t="shared" si="5"/>
        <v>0.47289539574144845</v>
      </c>
      <c r="J31" s="128">
        <f t="shared" si="6"/>
        <v>110.04713040223353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1.55E-2</v>
      </c>
      <c r="F32" s="128">
        <f t="shared" si="2"/>
        <v>1.643</v>
      </c>
      <c r="G32" s="122">
        <f t="shared" si="3"/>
        <v>1.6170046869827332E-2</v>
      </c>
      <c r="H32" s="128">
        <f t="shared" si="4"/>
        <v>5568.2849999999999</v>
      </c>
      <c r="I32" s="122">
        <f t="shared" si="5"/>
        <v>1.5048247810713979E-2</v>
      </c>
      <c r="J32" s="128">
        <f t="shared" si="6"/>
        <v>95.856246582206182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8.0000000000000002E-3</v>
      </c>
      <c r="F33" s="128">
        <f t="shared" si="2"/>
        <v>0.84799999999999998</v>
      </c>
      <c r="G33" s="122">
        <f t="shared" si="3"/>
        <v>7.9948280568478153E-3</v>
      </c>
      <c r="H33" s="128">
        <f t="shared" si="4"/>
        <v>2753.0830000000001</v>
      </c>
      <c r="I33" s="122">
        <f t="shared" si="5"/>
        <v>7.5992129212317716E-17</v>
      </c>
      <c r="J33" s="128">
        <f t="shared" si="6"/>
        <v>100.06469111174636</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5.3688679245283033E-2</v>
      </c>
      <c r="F34" s="128">
        <f t="shared" si="2"/>
        <v>5.6910000000000016</v>
      </c>
      <c r="G34" s="122">
        <f t="shared" si="3"/>
        <v>5.8360807647854854E-2</v>
      </c>
      <c r="H34" s="128">
        <f t="shared" si="4"/>
        <v>20097.011000000002</v>
      </c>
      <c r="I34" s="122">
        <f t="shared" si="5"/>
        <v>-0.28503807271365966</v>
      </c>
      <c r="J34" s="128">
        <f t="shared" si="6"/>
        <v>91.994407564125694</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1.0094339622641509E-3</v>
      </c>
      <c r="F35" s="128">
        <f t="shared" si="2"/>
        <v>0.107</v>
      </c>
      <c r="G35" s="122">
        <f t="shared" si="3"/>
        <v>1.0438990817695538E-3</v>
      </c>
      <c r="H35" s="128">
        <f t="shared" si="4"/>
        <v>359.47500000000002</v>
      </c>
      <c r="I35" s="122">
        <f t="shared" si="5"/>
        <v>-8.576659573598272E-2</v>
      </c>
      <c r="J35" s="128">
        <f t="shared" si="6"/>
        <v>96.698424195662696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0.106</v>
      </c>
      <c r="G36" s="122">
        <f t="shared" si="3"/>
        <v>1E-3</v>
      </c>
      <c r="H36" s="128">
        <f t="shared" si="4"/>
        <v>344.358</v>
      </c>
      <c r="I36" s="122">
        <f t="shared" si="5"/>
        <v>-0.11223776725943427</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4.2179245283018862E-2</v>
      </c>
      <c r="F37" s="128">
        <f t="shared" si="2"/>
        <v>4.4709999999999992</v>
      </c>
      <c r="G37" s="122">
        <f t="shared" si="3"/>
        <v>4.4351785060895925E-2</v>
      </c>
      <c r="H37" s="128">
        <f t="shared" si="4"/>
        <v>15272.892</v>
      </c>
      <c r="I37" s="122">
        <f t="shared" si="5"/>
        <v>-0.36505885910259284</v>
      </c>
      <c r="J37" s="128">
        <f t="shared" si="6"/>
        <v>95.101573082359323</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4.4641509433962272E-2</v>
      </c>
      <c r="F38" s="128">
        <f t="shared" si="2"/>
        <v>4.7320000000000011</v>
      </c>
      <c r="G38" s="122">
        <f t="shared" si="3"/>
        <v>4.7773079179226276E-2</v>
      </c>
      <c r="H38" s="128">
        <f t="shared" si="4"/>
        <v>16451.042000000001</v>
      </c>
      <c r="I38" s="122">
        <f t="shared" si="5"/>
        <v>-0.36523403110188407</v>
      </c>
      <c r="J38" s="128">
        <f t="shared" si="6"/>
        <v>93.444907050023801</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1.8584905660377357E-3</v>
      </c>
      <c r="F39" s="128">
        <f t="shared" si="2"/>
        <v>0.19699999999999998</v>
      </c>
      <c r="G39" s="122">
        <f t="shared" si="3"/>
        <v>2.5975786826500325E-3</v>
      </c>
      <c r="H39" s="128">
        <f t="shared" si="4"/>
        <v>894.49699999999996</v>
      </c>
      <c r="I39" s="122">
        <f t="shared" si="5"/>
        <v>-0.3840857766152368</v>
      </c>
      <c r="J39" s="128">
        <f t="shared" si="6"/>
        <v>71.54703641707269</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2.6226415094339627E-3</v>
      </c>
      <c r="F40" s="128">
        <f t="shared" si="2"/>
        <v>0.27800000000000002</v>
      </c>
      <c r="G40" s="122">
        <f t="shared" si="3"/>
        <v>2.8797152962904888E-3</v>
      </c>
      <c r="H40" s="128">
        <f t="shared" si="4"/>
        <v>991.65300000000013</v>
      </c>
      <c r="I40" s="122">
        <f t="shared" si="5"/>
        <v>-0.29967486713648972</v>
      </c>
      <c r="J40" s="128">
        <f t="shared" si="6"/>
        <v>91.072944357114878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2.9056603773584913E-3</v>
      </c>
      <c r="F41" s="128">
        <f t="shared" si="2"/>
        <v>0.30800000000000005</v>
      </c>
      <c r="G41" s="122">
        <f t="shared" si="3"/>
        <v>3.0277008229807351E-3</v>
      </c>
      <c r="H41" s="128">
        <f t="shared" si="4"/>
        <v>1042.6130000000001</v>
      </c>
      <c r="I41" s="122">
        <f t="shared" si="5"/>
        <v>-0.21467076918233888</v>
      </c>
      <c r="J41" s="128">
        <f t="shared" si="6"/>
        <v>95.969203935344694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5.6226415094339632E-3</v>
      </c>
      <c r="F42" s="128">
        <f t="shared" si="2"/>
        <v>0.59600000000000009</v>
      </c>
      <c r="G42" s="122">
        <f t="shared" si="3"/>
        <v>6.3439850388258738E-3</v>
      </c>
      <c r="H42" s="128">
        <f t="shared" si="4"/>
        <v>2184.6020000000003</v>
      </c>
      <c r="I42" s="122">
        <f t="shared" si="5"/>
        <v>-0.39351579691355104</v>
      </c>
      <c r="J42" s="128">
        <f t="shared" si="6"/>
        <v>88.629488799591897</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5.7358490566037741E-3</v>
      </c>
      <c r="F43" s="128">
        <f t="shared" si="2"/>
        <v>0.6080000000000001</v>
      </c>
      <c r="G43" s="122">
        <f t="shared" si="3"/>
        <v>5.7393962097584501E-3</v>
      </c>
      <c r="H43" s="128">
        <f t="shared" si="4"/>
        <v>1976.4070000000004</v>
      </c>
      <c r="I43" s="122">
        <f t="shared" si="5"/>
        <v>-2.2694042382933755E-2</v>
      </c>
      <c r="J43" s="128">
        <f t="shared" si="6"/>
        <v>99.938196405596727</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0.13808490566037737</v>
      </c>
      <c r="F44" s="128">
        <f t="shared" si="2"/>
        <v>14.637</v>
      </c>
      <c r="G44" s="122">
        <f t="shared" si="3"/>
        <v>0.18653765557936797</v>
      </c>
      <c r="H44" s="128">
        <f t="shared" si="4"/>
        <v>64235.733999999997</v>
      </c>
      <c r="I44" s="122">
        <f t="shared" si="5"/>
        <v>-0.4563386462074559</v>
      </c>
      <c r="J44" s="128">
        <f t="shared" si="6"/>
        <v>74.025217713549026</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0.2155754716981132</v>
      </c>
      <c r="F45" s="128">
        <f t="shared" si="2"/>
        <v>22.850999999999999</v>
      </c>
      <c r="G45" s="122">
        <f t="shared" si="3"/>
        <v>0.2151952735234843</v>
      </c>
      <c r="H45" s="128">
        <f t="shared" si="4"/>
        <v>74104.214000000007</v>
      </c>
      <c r="I45" s="122">
        <f t="shared" si="5"/>
        <v>-6.2509656410866907E-2</v>
      </c>
      <c r="J45" s="128">
        <f t="shared" si="6"/>
        <v>100.17667589459738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0.30227358490566036</v>
      </c>
      <c r="F46" s="128">
        <f t="shared" si="2"/>
        <v>32.040999999999997</v>
      </c>
      <c r="G46" s="122">
        <f t="shared" si="3"/>
        <v>0.27938740787204014</v>
      </c>
      <c r="H46" s="128">
        <f t="shared" si="4"/>
        <v>96209.28899999999</v>
      </c>
      <c r="I46" s="122">
        <f t="shared" si="5"/>
        <v>0.46726256722076259</v>
      </c>
      <c r="J46" s="128">
        <f t="shared" si="6"/>
        <v>108.19155637969988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0.30741509433962261</v>
      </c>
      <c r="F47" s="128">
        <f t="shared" si="2"/>
        <v>32.585999999999999</v>
      </c>
      <c r="G47" s="122">
        <f t="shared" si="3"/>
        <v>0.30211903600322926</v>
      </c>
      <c r="H47" s="128">
        <f t="shared" si="4"/>
        <v>104037.10700000002</v>
      </c>
      <c r="I47" s="122">
        <f t="shared" si="5"/>
        <v>0.23444936287276219</v>
      </c>
      <c r="J47" s="128">
        <f t="shared" si="6"/>
        <v>101.75297075167973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0.41647169811320756</v>
      </c>
      <c r="F48" s="128">
        <f t="shared" si="2"/>
        <v>44.146000000000001</v>
      </c>
      <c r="G48" s="122">
        <f t="shared" si="3"/>
        <v>0.42035953281178312</v>
      </c>
      <c r="H48" s="128">
        <f t="shared" si="4"/>
        <v>144754.16800000001</v>
      </c>
      <c r="I48" s="122">
        <f t="shared" si="5"/>
        <v>4.7719617028082029E-2</v>
      </c>
      <c r="J48" s="128">
        <f t="shared" si="6"/>
        <v>99.07511679999979</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3.8641509433962266E-2</v>
      </c>
      <c r="F49" s="128">
        <f t="shared" si="2"/>
        <v>4.0960000000000001</v>
      </c>
      <c r="G49" s="122">
        <f t="shared" si="3"/>
        <v>3.8788836036915075E-2</v>
      </c>
      <c r="H49" s="128">
        <f t="shared" si="4"/>
        <v>13357.246000000001</v>
      </c>
      <c r="I49" s="122">
        <f t="shared" si="5"/>
        <v>-0.10318604000282157</v>
      </c>
      <c r="J49" s="128">
        <f t="shared" si="6"/>
        <v>99.620182975295776</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1.550943396226415E-2</v>
      </c>
      <c r="F50" s="128">
        <f t="shared" si="2"/>
        <v>1.6439999999999999</v>
      </c>
      <c r="G50" s="122">
        <f t="shared" si="3"/>
        <v>1.4211495013909942E-2</v>
      </c>
      <c r="H50" s="128">
        <f t="shared" si="4"/>
        <v>4893.8419999999996</v>
      </c>
      <c r="I50" s="122">
        <f t="shared" si="5"/>
        <v>4.812222846438121E-2</v>
      </c>
      <c r="J50" s="128">
        <f t="shared" si="6"/>
        <v>109.13302187478382</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0.21998113207547171</v>
      </c>
      <c r="F51" s="128">
        <f t="shared" si="2"/>
        <v>23.318000000000001</v>
      </c>
      <c r="G51" s="122">
        <f t="shared" si="3"/>
        <v>0.20031148107492786</v>
      </c>
      <c r="H51" s="128">
        <f t="shared" si="4"/>
        <v>68978.861000000004</v>
      </c>
      <c r="I51" s="122">
        <f t="shared" si="5"/>
        <v>0.16731466669361872</v>
      </c>
      <c r="J51" s="128">
        <f t="shared" si="6"/>
        <v>109.8195325075682</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0.1442075471698113</v>
      </c>
      <c r="F52" s="128">
        <f t="shared" si="2"/>
        <v>15.285999999999998</v>
      </c>
      <c r="G52" s="122">
        <f t="shared" si="3"/>
        <v>0.16209498254723281</v>
      </c>
      <c r="H52" s="128">
        <f t="shared" si="4"/>
        <v>55818.703999999998</v>
      </c>
      <c r="I52" s="122">
        <f t="shared" si="5"/>
        <v>-0.20454537529573838</v>
      </c>
      <c r="J52" s="128">
        <f t="shared" si="6"/>
        <v>88.964843268847446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6.9245283018867926E-2</v>
      </c>
      <c r="F53" s="128">
        <f t="shared" si="2"/>
        <v>7.34</v>
      </c>
      <c r="G53" s="122">
        <f t="shared" si="3"/>
        <v>6.8823645740769782E-2</v>
      </c>
      <c r="H53" s="128">
        <f t="shared" si="4"/>
        <v>23699.972999999998</v>
      </c>
      <c r="I53" s="122">
        <f t="shared" si="5"/>
        <v>-2.3384959012849444E-2</v>
      </c>
      <c r="J53" s="128">
        <f t="shared" si="6"/>
        <v>100.61263432583371</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2.3584905660377364E-2</v>
      </c>
      <c r="F54" s="128">
        <f t="shared" si="2"/>
        <v>2.5000000000000004</v>
      </c>
      <c r="G54" s="122">
        <f t="shared" si="3"/>
        <v>3.3393201261477885E-2</v>
      </c>
      <c r="H54" s="128">
        <f t="shared" si="4"/>
        <v>11499.216000000002</v>
      </c>
      <c r="I54" s="122">
        <f t="shared" si="5"/>
        <v>-0.38398394396580771</v>
      </c>
      <c r="J54" s="128">
        <f t="shared" si="6"/>
        <v>70.627866659746431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0.17212264150943393</v>
      </c>
      <c r="F55" s="128">
        <f t="shared" si="2"/>
        <v>18.244999999999997</v>
      </c>
      <c r="G55" s="122">
        <f t="shared" si="3"/>
        <v>0.17084342457558702</v>
      </c>
      <c r="H55" s="128">
        <f t="shared" si="4"/>
        <v>58831.299999999996</v>
      </c>
      <c r="I55" s="122">
        <f t="shared" si="5"/>
        <v>-2.472087864547521E-2</v>
      </c>
      <c r="J55" s="128">
        <f t="shared" si="6"/>
        <v>100.74876568239297</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0.19060377358490566</v>
      </c>
      <c r="F56" s="128">
        <f t="shared" si="2"/>
        <v>20.204000000000001</v>
      </c>
      <c r="G56" s="122">
        <f t="shared" si="3"/>
        <v>0.21211815900893838</v>
      </c>
      <c r="H56" s="128">
        <f t="shared" si="4"/>
        <v>73044.585000000006</v>
      </c>
      <c r="I56" s="122">
        <f t="shared" si="5"/>
        <v>-0.3180731340065765</v>
      </c>
      <c r="J56" s="128">
        <f t="shared" si="6"/>
        <v>89.857358028868177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0.24346226415094346</v>
      </c>
      <c r="F57" s="128">
        <f t="shared" si="2"/>
        <v>25.807000000000006</v>
      </c>
      <c r="G57" s="122">
        <f t="shared" si="3"/>
        <v>0.25784976100453599</v>
      </c>
      <c r="H57" s="128">
        <f t="shared" si="4"/>
        <v>88792.627999999997</v>
      </c>
      <c r="I57" s="122">
        <f t="shared" si="5"/>
        <v>-0.22715232621125911</v>
      </c>
      <c r="J57" s="128">
        <f t="shared" si="6"/>
        <v>94.420201594315444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0.28287735849056606</v>
      </c>
      <c r="F58" s="128">
        <f t="shared" si="2"/>
        <v>29.984999999999999</v>
      </c>
      <c r="G58" s="122">
        <f t="shared" si="3"/>
        <v>0.29780462774205912</v>
      </c>
      <c r="H58" s="128">
        <f t="shared" si="4"/>
        <v>102551.406</v>
      </c>
      <c r="I58" s="122">
        <f t="shared" si="5"/>
        <v>-0.24378923140793413</v>
      </c>
      <c r="J58" s="128">
        <f t="shared" si="6"/>
        <v>94.987563032626142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0.10066037735849058</v>
      </c>
      <c r="F59" s="128">
        <f t="shared" si="2"/>
        <v>10.670000000000002</v>
      </c>
      <c r="G59" s="122">
        <f t="shared" si="3"/>
        <v>0.11472561404120134</v>
      </c>
      <c r="H59" s="128">
        <f t="shared" si="4"/>
        <v>39506.683000000012</v>
      </c>
      <c r="I59" s="122">
        <f t="shared" si="5"/>
        <v>-0.30463933405905708</v>
      </c>
      <c r="J59" s="128">
        <f t="shared" si="6"/>
        <v>87.740107734215727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8.2584905660377378E-2</v>
      </c>
      <c r="F60" s="128">
        <f t="shared" si="2"/>
        <v>8.7540000000000013</v>
      </c>
      <c r="G60" s="122">
        <f t="shared" si="3"/>
        <v>9.9069352243885744E-2</v>
      </c>
      <c r="H60" s="128">
        <f t="shared" si="4"/>
        <v>34115.324000000008</v>
      </c>
      <c r="I60" s="122">
        <f t="shared" si="5"/>
        <v>-0.30218887214200568</v>
      </c>
      <c r="J60" s="128">
        <f t="shared" si="6"/>
        <v>83.36070014576508</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7.0245283018867927E-2</v>
      </c>
      <c r="F61" s="128">
        <f t="shared" si="2"/>
        <v>7.4459999999999997</v>
      </c>
      <c r="G61" s="122">
        <f t="shared" si="3"/>
        <v>8.4653052927476644E-2</v>
      </c>
      <c r="H61" s="128">
        <f t="shared" si="4"/>
        <v>29150.956000000002</v>
      </c>
      <c r="I61" s="122">
        <f t="shared" si="5"/>
        <v>-0.43117561255830539</v>
      </c>
      <c r="J61" s="128">
        <f t="shared" si="6"/>
        <v>82.980212277811134</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4.7915094339622648E-2</v>
      </c>
      <c r="F62" s="128">
        <f t="shared" si="2"/>
        <v>5.0790000000000006</v>
      </c>
      <c r="G62" s="122">
        <f t="shared" si="3"/>
        <v>5.8125680251366316E-2</v>
      </c>
      <c r="H62" s="128">
        <f t="shared" si="4"/>
        <v>20016.043000000001</v>
      </c>
      <c r="I62" s="122">
        <f t="shared" si="5"/>
        <v>-0.39503193306395534</v>
      </c>
      <c r="J62" s="128">
        <f t="shared" si="6"/>
        <v>82.433606165832956</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8.5783018867924526E-2</v>
      </c>
      <c r="F63" s="128">
        <f t="shared" si="2"/>
        <v>9.093</v>
      </c>
      <c r="G63" s="122">
        <f t="shared" si="3"/>
        <v>0.10038879886629613</v>
      </c>
      <c r="H63" s="128">
        <f t="shared" si="4"/>
        <v>34569.686000000002</v>
      </c>
      <c r="I63" s="122">
        <f t="shared" si="5"/>
        <v>-0.30791247513519443</v>
      </c>
      <c r="J63" s="128">
        <f t="shared" si="6"/>
        <v>85.450787176142569</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0.1494056603773585</v>
      </c>
      <c r="F64" s="128">
        <f t="shared" si="2"/>
        <v>15.837000000000002</v>
      </c>
      <c r="G64" s="122">
        <f t="shared" si="3"/>
        <v>0.16148858455444623</v>
      </c>
      <c r="H64" s="128">
        <f t="shared" si="4"/>
        <v>55609.885999999991</v>
      </c>
      <c r="I64" s="122">
        <f t="shared" si="5"/>
        <v>-0.38369960010516452</v>
      </c>
      <c r="J64" s="128">
        <f t="shared" si="6"/>
        <v>92.517784331056575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0.21571698113207546</v>
      </c>
      <c r="F65" s="128">
        <f t="shared" si="2"/>
        <v>22.866</v>
      </c>
      <c r="G65" s="122">
        <f t="shared" si="3"/>
        <v>0.23452032187432845</v>
      </c>
      <c r="H65" s="128">
        <f t="shared" si="4"/>
        <v>80758.948999999993</v>
      </c>
      <c r="I65" s="122">
        <f t="shared" si="5"/>
        <v>-0.32580618046130633</v>
      </c>
      <c r="J65" s="128">
        <f t="shared" si="6"/>
        <v>91.982212632161975</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7.3632075471698116E-2</v>
      </c>
      <c r="F66" s="128">
        <f t="shared" si="2"/>
        <v>7.8049999999999997</v>
      </c>
      <c r="G66" s="122">
        <f t="shared" si="3"/>
        <v>8.5511563547238614E-2</v>
      </c>
      <c r="H66" s="128">
        <f t="shared" si="4"/>
        <v>29446.590999999997</v>
      </c>
      <c r="I66" s="122">
        <f t="shared" si="5"/>
        <v>-0.43967556597032664</v>
      </c>
      <c r="J66" s="128">
        <f t="shared" si="6"/>
        <v>86.107740774757332</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6.6707547169811324E-2</v>
      </c>
      <c r="F67" s="128">
        <f t="shared" si="2"/>
        <v>7.0710000000000006</v>
      </c>
      <c r="G67" s="122">
        <f t="shared" si="3"/>
        <v>8.3262000592406737E-2</v>
      </c>
      <c r="H67" s="128">
        <f t="shared" si="4"/>
        <v>28671.936000000002</v>
      </c>
      <c r="I67" s="122">
        <f t="shared" si="5"/>
        <v>-0.40874278301568412</v>
      </c>
      <c r="J67" s="128">
        <f t="shared" si="6"/>
        <v>80.117636731268831</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0.11847169811320754</v>
      </c>
      <c r="F68" s="128">
        <f t="shared" si="2"/>
        <v>12.558</v>
      </c>
      <c r="G68" s="122">
        <f t="shared" si="3"/>
        <v>0.12921515399671274</v>
      </c>
      <c r="H68" s="128">
        <f t="shared" si="4"/>
        <v>44496.272000000004</v>
      </c>
      <c r="I68" s="122">
        <f t="shared" si="5"/>
        <v>-0.22688174630026997</v>
      </c>
      <c r="J68" s="128">
        <f t="shared" si="6"/>
        <v>91.685606872566566</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0.1207358490566038</v>
      </c>
      <c r="F69" s="128">
        <f t="shared" si="2"/>
        <v>12.798000000000002</v>
      </c>
      <c r="G69" s="122">
        <f t="shared" si="3"/>
        <v>0.13210650543910699</v>
      </c>
      <c r="H69" s="128">
        <f t="shared" si="4"/>
        <v>45491.932000000001</v>
      </c>
      <c r="I69" s="122">
        <f t="shared" si="5"/>
        <v>-0.22969072775463248</v>
      </c>
      <c r="J69" s="128">
        <f t="shared" si="6"/>
        <v>91.392811167997806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5.1556603773584904E-2</v>
      </c>
      <c r="F70" s="128">
        <f t="shared" si="2"/>
        <v>5.4649999999999999</v>
      </c>
      <c r="G70" s="122">
        <f t="shared" si="3"/>
        <v>5.6606615789381975E-2</v>
      </c>
      <c r="H70" s="128">
        <f t="shared" si="4"/>
        <v>19492.940999999999</v>
      </c>
      <c r="I70" s="122">
        <f t="shared" si="5"/>
        <v>-0.18261248776611547</v>
      </c>
      <c r="J70" s="128">
        <f t="shared" si="6"/>
        <v>91.078760061214737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4.1481132075471695E-2</v>
      </c>
      <c r="F71" s="128">
        <f t="shared" si="2"/>
        <v>4.3969999999999994</v>
      </c>
      <c r="G71" s="122">
        <f t="shared" si="3"/>
        <v>4.5053894493521277E-2</v>
      </c>
      <c r="H71" s="128">
        <f t="shared" si="4"/>
        <v>15514.669</v>
      </c>
      <c r="I71" s="122">
        <f t="shared" si="5"/>
        <v>-0.21001846343747313</v>
      </c>
      <c r="J71" s="128">
        <f t="shared" si="6"/>
        <v>92.070025336958736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3.1471698113207547E-2</v>
      </c>
      <c r="F72" s="128">
        <f t="shared" si="2"/>
        <v>3.3360000000000003</v>
      </c>
      <c r="G72" s="122">
        <f t="shared" si="3"/>
        <v>3.2582242898379021E-2</v>
      </c>
      <c r="H72" s="128">
        <f t="shared" si="4"/>
        <v>11219.956000000002</v>
      </c>
      <c r="I72" s="122">
        <f t="shared" si="5"/>
        <v>-0.12395007001563244</v>
      </c>
      <c r="J72" s="128">
        <f t="shared" si="6"/>
        <v>96.5915643418559</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2.9698113207547172E-2</v>
      </c>
      <c r="F73" s="128">
        <f t="shared" ref="F73:F136" si="8">SUMPRODUCT($K$2:$AI$2,$K73:$AI73)</f>
        <v>3.1480000000000001</v>
      </c>
      <c r="G73" s="122">
        <f t="shared" ref="G73:G136" si="9">SUMPRODUCT($K$3:$AI$3,$K73:$AI73)/$J$3</f>
        <v>3.1478400385645179E-2</v>
      </c>
      <c r="H73" s="128">
        <f t="shared" ref="H73:H136" si="10">SUMPRODUCT($K$3:$AI$3,$K73:$AI73)</f>
        <v>10839.839000000002</v>
      </c>
      <c r="I73" s="122">
        <f t="shared" ref="I73:I136" si="11">CORREL($K$4:$AI$4,$K73:$AI73)</f>
        <v>-0.17571430290987367</v>
      </c>
      <c r="J73" s="128">
        <f t="shared" si="6"/>
        <v>94.344416627631887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1.4047169811320755E-2</v>
      </c>
      <c r="F74" s="128">
        <f t="shared" si="8"/>
        <v>1.4890000000000001</v>
      </c>
      <c r="G74" s="122">
        <f t="shared" si="9"/>
        <v>1.5219260188524732E-2</v>
      </c>
      <c r="H74" s="128">
        <f t="shared" si="10"/>
        <v>5240.8739999999998</v>
      </c>
      <c r="I74" s="122">
        <f t="shared" si="11"/>
        <v>-0.28282763762204233</v>
      </c>
      <c r="J74" s="128">
        <f t="shared" ref="J74:J137" si="12">$E74/$G74*100</f>
        <v>92.298637629654763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4.6896226415094347E-2</v>
      </c>
      <c r="F75" s="128">
        <f t="shared" si="8"/>
        <v>4.971000000000001</v>
      </c>
      <c r="G75" s="122">
        <f t="shared" si="9"/>
        <v>5.433733498277956E-2</v>
      </c>
      <c r="H75" s="128">
        <f t="shared" si="10"/>
        <v>18711.496000000003</v>
      </c>
      <c r="I75" s="122">
        <f t="shared" si="11"/>
        <v>-0.34056793990074696</v>
      </c>
      <c r="J75" s="128">
        <f t="shared" si="12"/>
        <v>86.30571674145699</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8.9339622641509461E-3</v>
      </c>
      <c r="F76" s="128">
        <f t="shared" si="8"/>
        <v>0.94700000000000029</v>
      </c>
      <c r="G76" s="122">
        <f t="shared" si="9"/>
        <v>9.8013840247649243E-3</v>
      </c>
      <c r="H76" s="128">
        <f t="shared" si="10"/>
        <v>3375.1849999999999</v>
      </c>
      <c r="I76" s="122">
        <f t="shared" si="11"/>
        <v>-0.31544036460233305</v>
      </c>
      <c r="J76" s="128">
        <f t="shared" si="12"/>
        <v>91.150007402808782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4.675471698113208E-2</v>
      </c>
      <c r="F77" s="128">
        <f t="shared" si="8"/>
        <v>4.9560000000000004</v>
      </c>
      <c r="G77" s="122">
        <f t="shared" si="9"/>
        <v>5.1606203427828012E-2</v>
      </c>
      <c r="H77" s="128">
        <f t="shared" si="10"/>
        <v>17771.008999999998</v>
      </c>
      <c r="I77" s="122">
        <f t="shared" si="11"/>
        <v>-0.21312517594278044</v>
      </c>
      <c r="J77" s="128">
        <f t="shared" si="12"/>
        <v>90.599024682215187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3.1037735849056614E-2</v>
      </c>
      <c r="F78" s="128">
        <f t="shared" si="8"/>
        <v>3.2900000000000009</v>
      </c>
      <c r="G78" s="122">
        <f t="shared" si="9"/>
        <v>3.6574315102306319E-2</v>
      </c>
      <c r="H78" s="128">
        <f t="shared" si="10"/>
        <v>12594.657999999999</v>
      </c>
      <c r="I78" s="122">
        <f t="shared" si="11"/>
        <v>-0.29967701353338783</v>
      </c>
      <c r="J78" s="128">
        <f t="shared" si="12"/>
        <v>84.862110916465042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7.7849056603773573E-2</v>
      </c>
      <c r="F79" s="128">
        <f t="shared" si="8"/>
        <v>8.2519999999999989</v>
      </c>
      <c r="G79" s="122">
        <f t="shared" si="9"/>
        <v>8.3982207470132825E-2</v>
      </c>
      <c r="H79" s="128">
        <f t="shared" si="10"/>
        <v>28919.945</v>
      </c>
      <c r="I79" s="122">
        <f t="shared" si="11"/>
        <v>-0.34652741718707003</v>
      </c>
      <c r="J79" s="128">
        <f t="shared" si="12"/>
        <v>92.697083047572391</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6.4386792452830202E-2</v>
      </c>
      <c r="F80" s="128">
        <f t="shared" si="8"/>
        <v>6.8250000000000011</v>
      </c>
      <c r="G80" s="122">
        <f t="shared" si="9"/>
        <v>7.7028603952863012E-2</v>
      </c>
      <c r="H80" s="128">
        <f t="shared" si="10"/>
        <v>26525.416000000001</v>
      </c>
      <c r="I80" s="122">
        <f t="shared" si="11"/>
        <v>-0.33283318049620558</v>
      </c>
      <c r="J80" s="128">
        <f t="shared" si="12"/>
        <v>83.588159655900213</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0.33916981132075474</v>
      </c>
      <c r="F81" s="128">
        <f t="shared" si="8"/>
        <v>35.952000000000005</v>
      </c>
      <c r="G81" s="122">
        <f t="shared" si="9"/>
        <v>0.36675228686425176</v>
      </c>
      <c r="H81" s="128">
        <f t="shared" si="10"/>
        <v>126294.084</v>
      </c>
      <c r="I81" s="122">
        <f t="shared" si="11"/>
        <v>-0.32964978148163687</v>
      </c>
      <c r="J81" s="128">
        <f t="shared" si="12"/>
        <v>92.479262834506528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0.19895283018867924</v>
      </c>
      <c r="F82" s="128">
        <f t="shared" si="8"/>
        <v>21.088999999999999</v>
      </c>
      <c r="G82" s="122">
        <f t="shared" si="9"/>
        <v>0.229505386835793</v>
      </c>
      <c r="H82" s="128">
        <f t="shared" si="10"/>
        <v>79032.016000000003</v>
      </c>
      <c r="I82" s="122">
        <f t="shared" si="11"/>
        <v>-0.3845150290132735</v>
      </c>
      <c r="J82" s="128">
        <f t="shared" si="12"/>
        <v>86.687651619709655</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0.10271698113207547</v>
      </c>
      <c r="F83" s="128">
        <f t="shared" si="8"/>
        <v>10.888</v>
      </c>
      <c r="G83" s="122">
        <f t="shared" si="9"/>
        <v>0.13318458697053651</v>
      </c>
      <c r="H83" s="128">
        <f t="shared" si="10"/>
        <v>45863.178000000014</v>
      </c>
      <c r="I83" s="122">
        <f t="shared" si="11"/>
        <v>-0.41686590363484233</v>
      </c>
      <c r="J83" s="128">
        <f t="shared" si="12"/>
        <v>77.123774956631308</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2.1537735849056602E-2</v>
      </c>
      <c r="F84" s="128">
        <f t="shared" si="8"/>
        <v>2.2829999999999999</v>
      </c>
      <c r="G84" s="122">
        <f t="shared" si="9"/>
        <v>3.0152416961418051E-2</v>
      </c>
      <c r="H84" s="128">
        <f t="shared" si="10"/>
        <v>10383.225999999997</v>
      </c>
      <c r="I84" s="122">
        <f t="shared" si="11"/>
        <v>-0.37852675581093898</v>
      </c>
      <c r="J84" s="128">
        <f t="shared" si="12"/>
        <v>71.429550329631994</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0.10882075471698112</v>
      </c>
      <c r="F85" s="128">
        <f t="shared" si="8"/>
        <v>11.534999999999998</v>
      </c>
      <c r="G85" s="122">
        <f t="shared" si="9"/>
        <v>0.13266256337880927</v>
      </c>
      <c r="H85" s="128">
        <f t="shared" si="10"/>
        <v>45683.415000000001</v>
      </c>
      <c r="I85" s="122">
        <f t="shared" si="11"/>
        <v>-0.51568937468508103</v>
      </c>
      <c r="J85" s="128">
        <f t="shared" si="12"/>
        <v>82.028231586518174</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0.27574528301886797</v>
      </c>
      <c r="F86" s="128">
        <f t="shared" si="8"/>
        <v>29.229000000000006</v>
      </c>
      <c r="G86" s="122">
        <f t="shared" si="9"/>
        <v>0.29718134325324225</v>
      </c>
      <c r="H86" s="128">
        <f t="shared" si="10"/>
        <v>102336.773</v>
      </c>
      <c r="I86" s="122">
        <f t="shared" si="11"/>
        <v>-0.24374216508798868</v>
      </c>
      <c r="J86" s="128">
        <f t="shared" si="12"/>
        <v>92.786875515227891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0.35543396226415092</v>
      </c>
      <c r="F87" s="128">
        <f t="shared" si="8"/>
        <v>37.675999999999995</v>
      </c>
      <c r="G87" s="122">
        <f t="shared" si="9"/>
        <v>0.38215443230591417</v>
      </c>
      <c r="H87" s="128">
        <f t="shared" si="10"/>
        <v>131597.93599999999</v>
      </c>
      <c r="I87" s="122">
        <f t="shared" si="11"/>
        <v>-0.32860460926161067</v>
      </c>
      <c r="J87" s="128">
        <f t="shared" si="12"/>
        <v>93.007939256249799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0.38068867924528305</v>
      </c>
      <c r="F88" s="128">
        <f t="shared" si="8"/>
        <v>40.353000000000002</v>
      </c>
      <c r="G88" s="122">
        <f t="shared" si="9"/>
        <v>0.40501082303881425</v>
      </c>
      <c r="H88" s="128">
        <f t="shared" si="10"/>
        <v>139468.717</v>
      </c>
      <c r="I88" s="122">
        <f t="shared" si="11"/>
        <v>-0.39637921959897077</v>
      </c>
      <c r="J88" s="128">
        <f t="shared" si="12"/>
        <v>93.994692879799828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4.5188679245283022E-3</v>
      </c>
      <c r="F89" s="128">
        <f t="shared" si="8"/>
        <v>0.47900000000000004</v>
      </c>
      <c r="G89" s="122">
        <f t="shared" si="9"/>
        <v>4.0021344066349558E-3</v>
      </c>
      <c r="H89" s="128">
        <f t="shared" si="10"/>
        <v>1378.1670000000001</v>
      </c>
      <c r="I89" s="122">
        <f t="shared" si="11"/>
        <v>0.48427478235738153</v>
      </c>
      <c r="J89" s="128">
        <f t="shared" si="12"/>
        <v>112.91144837706292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2.5433962264150945E-2</v>
      </c>
      <c r="F90" s="128">
        <f t="shared" si="8"/>
        <v>2.6960000000000002</v>
      </c>
      <c r="G90" s="122">
        <f t="shared" si="9"/>
        <v>2.3858075026571182E-2</v>
      </c>
      <c r="H90" s="128">
        <f t="shared" si="10"/>
        <v>8215.7189999999991</v>
      </c>
      <c r="I90" s="122">
        <f t="shared" si="11"/>
        <v>0.42443491338638273</v>
      </c>
      <c r="J90" s="128">
        <f t="shared" si="12"/>
        <v>106.60525728008092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2.3037735849056606E-2</v>
      </c>
      <c r="F91" s="128">
        <f t="shared" si="8"/>
        <v>2.4420000000000002</v>
      </c>
      <c r="G91" s="122">
        <f t="shared" si="9"/>
        <v>2.5000415265508572E-2</v>
      </c>
      <c r="H91" s="128">
        <f t="shared" si="10"/>
        <v>8609.0930000000008</v>
      </c>
      <c r="I91" s="122">
        <f t="shared" si="11"/>
        <v>-0.18058369371229943</v>
      </c>
      <c r="J91" s="128">
        <f t="shared" si="12"/>
        <v>92.149412737316624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1.2066037735849055E-2</v>
      </c>
      <c r="F92" s="128">
        <f t="shared" si="8"/>
        <v>1.2789999999999999</v>
      </c>
      <c r="G92" s="122">
        <f t="shared" si="9"/>
        <v>1.3118565562583128E-2</v>
      </c>
      <c r="H92" s="128">
        <f t="shared" si="10"/>
        <v>4517.4830000000011</v>
      </c>
      <c r="I92" s="122">
        <f t="shared" si="11"/>
        <v>-0.22155568929063002</v>
      </c>
      <c r="J92" s="128">
        <f t="shared" si="12"/>
        <v>91.976807054758325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0.9355471698113208</v>
      </c>
      <c r="F93" s="128">
        <f t="shared" si="8"/>
        <v>99.168000000000006</v>
      </c>
      <c r="G93" s="122">
        <f t="shared" si="9"/>
        <v>0.93446235313249582</v>
      </c>
      <c r="H93" s="128">
        <f t="shared" si="10"/>
        <v>321789.587</v>
      </c>
      <c r="I93" s="122">
        <f t="shared" si="11"/>
        <v>-7.5533776272787151E-3</v>
      </c>
      <c r="J93" s="128">
        <f t="shared" si="12"/>
        <v>100.11608992862992</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0.95353773584905654</v>
      </c>
      <c r="F94" s="128">
        <f t="shared" si="8"/>
        <v>101.07499999999999</v>
      </c>
      <c r="G94" s="122">
        <f t="shared" si="9"/>
        <v>0.95247506664575809</v>
      </c>
      <c r="H94" s="128">
        <f t="shared" si="10"/>
        <v>327992.40899999999</v>
      </c>
      <c r="I94" s="122">
        <f t="shared" si="11"/>
        <v>7.0834865229207011E-2</v>
      </c>
      <c r="J94" s="128">
        <f t="shared" si="12"/>
        <v>100.11156924107638</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1.4679245283018871E-2</v>
      </c>
      <c r="F95" s="128">
        <f t="shared" si="8"/>
        <v>1.5560000000000003</v>
      </c>
      <c r="G95" s="122">
        <f t="shared" si="9"/>
        <v>1.553200157975131E-2</v>
      </c>
      <c r="H95" s="128">
        <f t="shared" si="10"/>
        <v>5348.5690000000013</v>
      </c>
      <c r="I95" s="122">
        <f t="shared" si="11"/>
        <v>-0.16182371724909378</v>
      </c>
      <c r="J95" s="128">
        <f t="shared" si="12"/>
        <v>94.509681882571044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1.3783018867924528E-2</v>
      </c>
      <c r="F96" s="128">
        <f t="shared" si="8"/>
        <v>1.4610000000000001</v>
      </c>
      <c r="G96" s="122">
        <f t="shared" si="9"/>
        <v>1.4419287485698023E-2</v>
      </c>
      <c r="H96" s="128">
        <f t="shared" si="10"/>
        <v>4965.3969999999999</v>
      </c>
      <c r="I96" s="122">
        <f t="shared" si="11"/>
        <v>-0.14038157126000197</v>
      </c>
      <c r="J96" s="128">
        <f t="shared" si="12"/>
        <v>95.587378236236802</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1.2000000000000002E-2</v>
      </c>
      <c r="F97" s="128">
        <f t="shared" si="8"/>
        <v>1.2720000000000002</v>
      </c>
      <c r="G97" s="122">
        <f t="shared" si="9"/>
        <v>1.208347127117709E-2</v>
      </c>
      <c r="H97" s="128">
        <f t="shared" si="10"/>
        <v>4161.04</v>
      </c>
      <c r="I97" s="122">
        <f t="shared" si="11"/>
        <v>1.7288674430225005E-2</v>
      </c>
      <c r="J97" s="128">
        <f t="shared" si="12"/>
        <v>99.309211158748795</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4.4433962264150946E-3</v>
      </c>
      <c r="F98" s="128">
        <f t="shared" si="8"/>
        <v>0.47100000000000003</v>
      </c>
      <c r="G98" s="122">
        <f t="shared" si="9"/>
        <v>4.0144645978894061E-3</v>
      </c>
      <c r="H98" s="128">
        <f t="shared" si="10"/>
        <v>1382.413</v>
      </c>
      <c r="I98" s="122">
        <f t="shared" si="11"/>
        <v>0.36916064739820548</v>
      </c>
      <c r="J98" s="128">
        <f t="shared" si="12"/>
        <v>110.68465340935371</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1.8867924528301891E-3</v>
      </c>
      <c r="F99" s="128">
        <f t="shared" si="8"/>
        <v>0.20000000000000004</v>
      </c>
      <c r="G99" s="122">
        <f t="shared" si="9"/>
        <v>1.8106911992751729E-3</v>
      </c>
      <c r="H99" s="128">
        <f t="shared" si="10"/>
        <v>623.52599999999995</v>
      </c>
      <c r="I99" s="122">
        <f t="shared" si="11"/>
        <v>-6.7304256434562559E-2</v>
      </c>
      <c r="J99" s="128">
        <f t="shared" si="12"/>
        <v>104.2028841574687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0.96605660377358482</v>
      </c>
      <c r="F100" s="128">
        <f t="shared" si="8"/>
        <v>102.40199999999999</v>
      </c>
      <c r="G100" s="122">
        <f t="shared" si="9"/>
        <v>0.96633059200018601</v>
      </c>
      <c r="H100" s="128">
        <f t="shared" si="10"/>
        <v>332763.67000000004</v>
      </c>
      <c r="I100" s="122">
        <f t="shared" si="11"/>
        <v>-0.1828473566875847</v>
      </c>
      <c r="J100" s="128">
        <f t="shared" si="12"/>
        <v>99.971646532887462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2.4254716981132077E-2</v>
      </c>
      <c r="F101" s="128">
        <f t="shared" si="8"/>
        <v>2.5710000000000002</v>
      </c>
      <c r="G101" s="122">
        <f t="shared" si="9"/>
        <v>2.451231857543603E-2</v>
      </c>
      <c r="H101" s="128">
        <f t="shared" si="10"/>
        <v>8441.0130000000008</v>
      </c>
      <c r="I101" s="122">
        <f t="shared" si="11"/>
        <v>8.2994783721707641E-2</v>
      </c>
      <c r="J101" s="128">
        <f t="shared" si="12"/>
        <v>98.949093316035402</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6.4811320754716989E-3</v>
      </c>
      <c r="F102" s="128">
        <f t="shared" si="8"/>
        <v>0.68700000000000006</v>
      </c>
      <c r="G102" s="122">
        <f t="shared" si="9"/>
        <v>5.9528136416171556E-3</v>
      </c>
      <c r="H102" s="128">
        <f t="shared" si="10"/>
        <v>2049.8990000000003</v>
      </c>
      <c r="I102" s="122">
        <f t="shared" si="11"/>
        <v>0.45562328305892902</v>
      </c>
      <c r="J102" s="128">
        <f t="shared" si="12"/>
        <v>108.87510454150583</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1.905660377358491E-3</v>
      </c>
      <c r="F103" s="128">
        <f t="shared" si="8"/>
        <v>0.20200000000000004</v>
      </c>
      <c r="G103" s="122">
        <f t="shared" si="9"/>
        <v>1.8306123278680911E-3</v>
      </c>
      <c r="H103" s="128">
        <f t="shared" si="10"/>
        <v>630.38600000000008</v>
      </c>
      <c r="I103" s="122">
        <f t="shared" si="11"/>
        <v>0.14524353340257262</v>
      </c>
      <c r="J103" s="128">
        <f t="shared" si="12"/>
        <v>104.099614557813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0.106</v>
      </c>
      <c r="G104" s="122">
        <f t="shared" si="9"/>
        <v>1.0003078191881704E-3</v>
      </c>
      <c r="H104" s="128">
        <f t="shared" si="10"/>
        <v>344.464</v>
      </c>
      <c r="I104" s="122">
        <f t="shared" si="11"/>
        <v>-0.11223776725943417</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0.15899056603773584</v>
      </c>
      <c r="F107" s="128">
        <f t="shared" si="8"/>
        <v>16.852999999999998</v>
      </c>
      <c r="G107" s="122">
        <f t="shared" si="9"/>
        <v>0.17124168742994203</v>
      </c>
      <c r="H107" s="128">
        <f t="shared" si="10"/>
        <v>58968.444999999978</v>
      </c>
      <c r="I107" s="122">
        <f t="shared" si="11"/>
        <v>-0.43042642891892452</v>
      </c>
      <c r="J107" s="128">
        <f t="shared" si="12"/>
        <v>92.845713227850354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0.13686792452830188</v>
      </c>
      <c r="F108" s="128">
        <f t="shared" si="8"/>
        <v>14.507999999999999</v>
      </c>
      <c r="G108" s="122">
        <f t="shared" si="9"/>
        <v>0.14742097468332377</v>
      </c>
      <c r="H108" s="128">
        <f t="shared" si="10"/>
        <v>50765.592000000004</v>
      </c>
      <c r="I108" s="122">
        <f t="shared" si="11"/>
        <v>-0.43397155767040563</v>
      </c>
      <c r="J108" s="128">
        <f t="shared" si="12"/>
        <v>92.841554481856463</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0.13925471698113209</v>
      </c>
      <c r="F109" s="128">
        <f t="shared" si="8"/>
        <v>14.761000000000003</v>
      </c>
      <c r="G109" s="122">
        <f t="shared" si="9"/>
        <v>0.14819008125264987</v>
      </c>
      <c r="H109" s="128">
        <f t="shared" si="10"/>
        <v>51030.44</v>
      </c>
      <c r="I109" s="122">
        <f t="shared" si="11"/>
        <v>-0.32837890590856461</v>
      </c>
      <c r="J109" s="128">
        <f t="shared" si="12"/>
        <v>93.97033580386271</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9.3132075471698106E-2</v>
      </c>
      <c r="F110" s="128">
        <f t="shared" si="8"/>
        <v>9.8719999999999999</v>
      </c>
      <c r="G110" s="122">
        <f t="shared" si="9"/>
        <v>9.978320236498063E-2</v>
      </c>
      <c r="H110" s="128">
        <f t="shared" si="10"/>
        <v>34361.144</v>
      </c>
      <c r="I110" s="122">
        <f t="shared" si="11"/>
        <v>-0.38540785951969075</v>
      </c>
      <c r="J110" s="128">
        <f t="shared" si="12"/>
        <v>93.334422291885915</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0.2058396226415094</v>
      </c>
      <c r="F111" s="128">
        <f t="shared" si="8"/>
        <v>21.818999999999996</v>
      </c>
      <c r="G111" s="122">
        <f t="shared" si="9"/>
        <v>0.21484821319673128</v>
      </c>
      <c r="H111" s="128">
        <f t="shared" si="10"/>
        <v>73984.700999999986</v>
      </c>
      <c r="I111" s="122">
        <f t="shared" si="11"/>
        <v>-0.47540160764255601</v>
      </c>
      <c r="J111" s="128">
        <f t="shared" si="12"/>
        <v>95.806997684000777</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0.13155660377358491</v>
      </c>
      <c r="F112" s="128">
        <f t="shared" si="8"/>
        <v>13.945000000000002</v>
      </c>
      <c r="G112" s="122">
        <f t="shared" si="9"/>
        <v>0.1405233303712996</v>
      </c>
      <c r="H112" s="128">
        <f t="shared" si="10"/>
        <v>48390.332999999991</v>
      </c>
      <c r="I112" s="122">
        <f t="shared" si="11"/>
        <v>-0.42860511770743709</v>
      </c>
      <c r="J112" s="128">
        <f t="shared" si="12"/>
        <v>93.619047759527021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0.16216981132075473</v>
      </c>
      <c r="F113" s="128">
        <f t="shared" si="8"/>
        <v>17.190000000000001</v>
      </c>
      <c r="G113" s="122">
        <f t="shared" si="9"/>
        <v>0.1724004321084453</v>
      </c>
      <c r="H113" s="128">
        <f t="shared" si="10"/>
        <v>59367.468000000008</v>
      </c>
      <c r="I113" s="122">
        <f t="shared" si="11"/>
        <v>-0.37502079523075521</v>
      </c>
      <c r="J113" s="128">
        <f t="shared" si="12"/>
        <v>94.065780078059674</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0.10017924528301889</v>
      </c>
      <c r="F114" s="128">
        <f t="shared" si="8"/>
        <v>10.619000000000002</v>
      </c>
      <c r="G114" s="122">
        <f t="shared" si="9"/>
        <v>0.10936453632556818</v>
      </c>
      <c r="H114" s="128">
        <f t="shared" si="10"/>
        <v>37660.553000000007</v>
      </c>
      <c r="I114" s="122">
        <f t="shared" si="11"/>
        <v>-0.36447812821883047</v>
      </c>
      <c r="J114" s="128">
        <f t="shared" si="12"/>
        <v>91.601216124388316</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0.19054716981132075</v>
      </c>
      <c r="F115" s="128">
        <f t="shared" si="8"/>
        <v>20.198</v>
      </c>
      <c r="G115" s="122">
        <f t="shared" si="9"/>
        <v>0.2003905818944238</v>
      </c>
      <c r="H115" s="128">
        <f t="shared" si="10"/>
        <v>69006.099999999991</v>
      </c>
      <c r="I115" s="122">
        <f t="shared" si="11"/>
        <v>-0.43034495084017677</v>
      </c>
      <c r="J115" s="128">
        <f t="shared" si="12"/>
        <v>95.087886870706797</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0.16170754716981131</v>
      </c>
      <c r="F116" s="128">
        <f t="shared" si="8"/>
        <v>17.140999999999998</v>
      </c>
      <c r="G116" s="122">
        <f t="shared" si="9"/>
        <v>0.16949908235034469</v>
      </c>
      <c r="H116" s="128">
        <f t="shared" si="10"/>
        <v>58368.364999999998</v>
      </c>
      <c r="I116" s="122">
        <f t="shared" si="11"/>
        <v>-0.39244741039234537</v>
      </c>
      <c r="J116" s="128">
        <f t="shared" si="12"/>
        <v>95.403199195834745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8.5981132075471686E-2</v>
      </c>
      <c r="F117" s="128">
        <f t="shared" si="8"/>
        <v>9.113999999999999</v>
      </c>
      <c r="G117" s="122">
        <f t="shared" si="9"/>
        <v>9.5531618257743381E-2</v>
      </c>
      <c r="H117" s="128">
        <f t="shared" si="10"/>
        <v>32897.076999999997</v>
      </c>
      <c r="I117" s="122">
        <f t="shared" si="11"/>
        <v>-0.41864615729513921</v>
      </c>
      <c r="J117" s="128">
        <f t="shared" si="12"/>
        <v>90.002800793654956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0.14178301886792452</v>
      </c>
      <c r="F118" s="128">
        <f t="shared" si="8"/>
        <v>15.028999999999998</v>
      </c>
      <c r="G118" s="122">
        <f t="shared" si="9"/>
        <v>0.14893117337189785</v>
      </c>
      <c r="H118" s="128">
        <f t="shared" si="10"/>
        <v>51285.640999999996</v>
      </c>
      <c r="I118" s="122">
        <f t="shared" si="11"/>
        <v>-0.34291434354567141</v>
      </c>
      <c r="J118" s="128">
        <f t="shared" si="12"/>
        <v>95.20036380420936</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7.1896226415094341E-2</v>
      </c>
      <c r="F119" s="128">
        <f t="shared" si="8"/>
        <v>7.6210000000000004</v>
      </c>
      <c r="G119" s="122">
        <f t="shared" si="9"/>
        <v>8.0028391964176826E-2</v>
      </c>
      <c r="H119" s="128">
        <f t="shared" si="10"/>
        <v>27558.417000000001</v>
      </c>
      <c r="I119" s="122">
        <f t="shared" si="11"/>
        <v>-0.50266385830108073</v>
      </c>
      <c r="J119" s="128">
        <f t="shared" si="12"/>
        <v>89.838399411145616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0.35561320754716974</v>
      </c>
      <c r="F120" s="128">
        <f t="shared" si="8"/>
        <v>37.694999999999993</v>
      </c>
      <c r="G120" s="122">
        <f t="shared" si="9"/>
        <v>0.36476834282926485</v>
      </c>
      <c r="H120" s="128">
        <f t="shared" si="10"/>
        <v>125610.89699999998</v>
      </c>
      <c r="I120" s="122">
        <f t="shared" si="11"/>
        <v>-0.4435915907963755</v>
      </c>
      <c r="J120" s="128">
        <f t="shared" si="12"/>
        <v>97.490150814326483</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0.14098113207547169</v>
      </c>
      <c r="F121" s="128">
        <f t="shared" si="8"/>
        <v>14.944000000000001</v>
      </c>
      <c r="G121" s="122">
        <f t="shared" si="9"/>
        <v>0.14830481069119927</v>
      </c>
      <c r="H121" s="128">
        <f t="shared" si="10"/>
        <v>51069.948000000004</v>
      </c>
      <c r="I121" s="122">
        <f t="shared" si="11"/>
        <v>-0.44547584414561803</v>
      </c>
      <c r="J121" s="128">
        <f t="shared" si="12"/>
        <v>95.061739007929447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0.25634905660377361</v>
      </c>
      <c r="F122" s="128">
        <f t="shared" si="8"/>
        <v>27.173000000000002</v>
      </c>
      <c r="G122" s="122">
        <f t="shared" si="9"/>
        <v>0.2643738957712613</v>
      </c>
      <c r="H122" s="128">
        <f t="shared" si="10"/>
        <v>91039.266000000003</v>
      </c>
      <c r="I122" s="122">
        <f t="shared" si="11"/>
        <v>-0.45163131228854997</v>
      </c>
      <c r="J122" s="128">
        <f t="shared" si="12"/>
        <v>96.964587163919219</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0.65444339622641501</v>
      </c>
      <c r="F123" s="128">
        <f t="shared" si="8"/>
        <v>69.370999999999995</v>
      </c>
      <c r="G123" s="122">
        <f t="shared" si="9"/>
        <v>0.63960772219608653</v>
      </c>
      <c r="H123" s="128">
        <f t="shared" si="10"/>
        <v>220254.03599999996</v>
      </c>
      <c r="I123" s="122">
        <f t="shared" si="11"/>
        <v>0.37703018795470328</v>
      </c>
      <c r="J123" s="128">
        <f t="shared" si="12"/>
        <v>102.31949576521532</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0.4032264150943396</v>
      </c>
      <c r="F124" s="128">
        <f t="shared" si="8"/>
        <v>42.741999999999997</v>
      </c>
      <c r="G124" s="122">
        <f t="shared" si="9"/>
        <v>0.39689604713699123</v>
      </c>
      <c r="H124" s="128">
        <f t="shared" si="10"/>
        <v>136674.32900000003</v>
      </c>
      <c r="I124" s="122">
        <f t="shared" si="11"/>
        <v>0.36230456247673898</v>
      </c>
      <c r="J124" s="128">
        <f t="shared" si="12"/>
        <v>101.59496875895148</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0.65750943396226424</v>
      </c>
      <c r="F125" s="128">
        <f t="shared" si="8"/>
        <v>69.696000000000012</v>
      </c>
      <c r="G125" s="122">
        <f t="shared" si="9"/>
        <v>0.64514814814814814</v>
      </c>
      <c r="H125" s="128">
        <f t="shared" si="10"/>
        <v>222161.92599999998</v>
      </c>
      <c r="I125" s="122">
        <f t="shared" si="11"/>
        <v>0.42240655633337687</v>
      </c>
      <c r="J125" s="128">
        <f t="shared" si="12"/>
        <v>101.91603833159846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0.49625471698113205</v>
      </c>
      <c r="F126" s="128">
        <f t="shared" si="8"/>
        <v>52.602999999999994</v>
      </c>
      <c r="G126" s="122">
        <f t="shared" si="9"/>
        <v>0.48599894005656907</v>
      </c>
      <c r="H126" s="128">
        <f t="shared" si="10"/>
        <v>167357.62300000002</v>
      </c>
      <c r="I126" s="122">
        <f t="shared" si="11"/>
        <v>0.38829174200206729</v>
      </c>
      <c r="J126" s="128">
        <f t="shared" si="12"/>
        <v>102.11024676789815</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5.9764150943396224E-2</v>
      </c>
      <c r="F127" s="128">
        <f t="shared" si="8"/>
        <v>6.335</v>
      </c>
      <c r="G127" s="122">
        <f t="shared" si="9"/>
        <v>6.5118896613408139E-2</v>
      </c>
      <c r="H127" s="128">
        <f t="shared" si="10"/>
        <v>22424.213</v>
      </c>
      <c r="I127" s="122">
        <f t="shared" si="11"/>
        <v>-0.17559038214742739</v>
      </c>
      <c r="J127" s="128">
        <f t="shared" si="12"/>
        <v>91.77697112744174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4.6018867924528292E-2</v>
      </c>
      <c r="F128" s="128">
        <f t="shared" si="8"/>
        <v>4.8779999999999992</v>
      </c>
      <c r="G128" s="122">
        <f t="shared" si="9"/>
        <v>4.3823480215357265E-2</v>
      </c>
      <c r="H128" s="128">
        <f t="shared" si="10"/>
        <v>15090.965999999997</v>
      </c>
      <c r="I128" s="122">
        <f t="shared" si="11"/>
        <v>0.34480629664512957</v>
      </c>
      <c r="J128" s="128">
        <f t="shared" si="12"/>
        <v>105.00961516151264</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6.2764150943396227E-2</v>
      </c>
      <c r="F129" s="128">
        <f t="shared" si="8"/>
        <v>6.6530000000000005</v>
      </c>
      <c r="G129" s="122">
        <f t="shared" si="9"/>
        <v>6.3866467455380743E-2</v>
      </c>
      <c r="H129" s="128">
        <f t="shared" si="10"/>
        <v>21992.929</v>
      </c>
      <c r="I129" s="122">
        <f t="shared" si="11"/>
        <v>0.21161747383586835</v>
      </c>
      <c r="J129" s="128">
        <f t="shared" si="12"/>
        <v>98.27402930535554</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9.267924528301888E-2</v>
      </c>
      <c r="F130" s="128">
        <f t="shared" si="8"/>
        <v>9.8240000000000016</v>
      </c>
      <c r="G130" s="122">
        <f t="shared" si="9"/>
        <v>0.10414213986606963</v>
      </c>
      <c r="H130" s="128">
        <f t="shared" si="10"/>
        <v>35862.179000000004</v>
      </c>
      <c r="I130" s="122">
        <f t="shared" si="11"/>
        <v>-0.31230373068244938</v>
      </c>
      <c r="J130" s="128">
        <f t="shared" si="12"/>
        <v>88.993029528880029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0.10930188679245285</v>
      </c>
      <c r="F131" s="128">
        <f t="shared" si="8"/>
        <v>11.586000000000002</v>
      </c>
      <c r="G131" s="122">
        <f t="shared" si="9"/>
        <v>0.10852411443904308</v>
      </c>
      <c r="H131" s="128">
        <f t="shared" si="10"/>
        <v>37371.146999999997</v>
      </c>
      <c r="I131" s="122">
        <f t="shared" si="11"/>
        <v>1.3091346497571602E-2</v>
      </c>
      <c r="J131" s="128">
        <f t="shared" si="12"/>
        <v>100.71668159416001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0.94023584905660373</v>
      </c>
      <c r="F132" s="128">
        <f t="shared" si="8"/>
        <v>99.664999999999992</v>
      </c>
      <c r="G132" s="122">
        <f t="shared" si="9"/>
        <v>0.93486268650648452</v>
      </c>
      <c r="H132" s="128">
        <f t="shared" si="10"/>
        <v>321927.44500000001</v>
      </c>
      <c r="I132" s="122">
        <f t="shared" si="11"/>
        <v>0.17438929249956867</v>
      </c>
      <c r="J132" s="128">
        <f t="shared" si="12"/>
        <v>100.57475419948551</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0.95398113207547142</v>
      </c>
      <c r="F133" s="128">
        <f t="shared" si="8"/>
        <v>101.12199999999997</v>
      </c>
      <c r="G133" s="122">
        <f t="shared" si="9"/>
        <v>0.95618627707211667</v>
      </c>
      <c r="H133" s="128">
        <f t="shared" si="10"/>
        <v>329270.39399999997</v>
      </c>
      <c r="I133" s="122">
        <f t="shared" si="11"/>
        <v>-0.34497490470692899</v>
      </c>
      <c r="J133" s="128">
        <f t="shared" si="12"/>
        <v>99.769381233602573</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0.93687735849056597</v>
      </c>
      <c r="F134" s="128">
        <f t="shared" si="8"/>
        <v>99.308999999999997</v>
      </c>
      <c r="G134" s="122">
        <f t="shared" si="9"/>
        <v>0.93580660533514548</v>
      </c>
      <c r="H134" s="128">
        <f t="shared" si="10"/>
        <v>322252.49100000004</v>
      </c>
      <c r="I134" s="122">
        <f t="shared" si="11"/>
        <v>-0.2131783792029272</v>
      </c>
      <c r="J134" s="128">
        <f t="shared" si="12"/>
        <v>100.1144203459685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0.90743396226415096</v>
      </c>
      <c r="F135" s="128">
        <f t="shared" si="8"/>
        <v>96.188000000000002</v>
      </c>
      <c r="G135" s="122">
        <f t="shared" si="9"/>
        <v>0.89577962178895221</v>
      </c>
      <c r="H135" s="128">
        <f t="shared" si="10"/>
        <v>308468.87900000002</v>
      </c>
      <c r="I135" s="122">
        <f t="shared" si="11"/>
        <v>0.31180310253920573</v>
      </c>
      <c r="J135" s="128">
        <f t="shared" si="12"/>
        <v>101.30102764024973</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0.89069811320754722</v>
      </c>
      <c r="F136" s="128">
        <f t="shared" si="8"/>
        <v>94.414000000000001</v>
      </c>
      <c r="G136" s="122">
        <f t="shared" si="9"/>
        <v>0.89147557774176867</v>
      </c>
      <c r="H136" s="128">
        <f t="shared" si="10"/>
        <v>306986.74699999997</v>
      </c>
      <c r="I136" s="122">
        <f t="shared" si="11"/>
        <v>-9.8927012437980567E-3</v>
      </c>
      <c r="J136" s="128">
        <f t="shared" si="12"/>
        <v>99.91278902601114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0.15960377358490566</v>
      </c>
      <c r="F137" s="128">
        <f t="shared" ref="F137:F200" si="14">SUMPRODUCT($K$2:$AI$2,$K137:$AI137)</f>
        <v>16.917999999999999</v>
      </c>
      <c r="G137" s="122">
        <f t="shared" ref="G137:G200" si="15">SUMPRODUCT($K$3:$AI$3,$K137:$AI137)/$J$3</f>
        <v>0.18608291661584747</v>
      </c>
      <c r="H137" s="128">
        <f t="shared" ref="H137:H200" si="16">SUMPRODUCT($K$3:$AI$3,$K137:$AI137)</f>
        <v>64079.141000000003</v>
      </c>
      <c r="I137" s="122">
        <f t="shared" ref="I137:I200" si="17">CORREL($K$4:$AI$4,$K137:$AI137)</f>
        <v>-0.49265057955748592</v>
      </c>
      <c r="J137" s="128">
        <f t="shared" si="12"/>
        <v>85.77024505392626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0.10899056603773584</v>
      </c>
      <c r="F138" s="128">
        <f t="shared" si="14"/>
        <v>11.552999999999999</v>
      </c>
      <c r="G138" s="122">
        <f t="shared" si="15"/>
        <v>0.10810204786878774</v>
      </c>
      <c r="H138" s="128">
        <f t="shared" si="16"/>
        <v>37225.805000000008</v>
      </c>
      <c r="I138" s="122">
        <f t="shared" si="17"/>
        <v>-2.9664423430257325E-2</v>
      </c>
      <c r="J138" s="128">
        <f t="shared" ref="J138:J201" si="18">$E138/$G138*100</f>
        <v>100.82192538112373</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0.10459433962264153</v>
      </c>
      <c r="F139" s="128">
        <f t="shared" si="14"/>
        <v>11.087000000000002</v>
      </c>
      <c r="G139" s="122">
        <f t="shared" si="15"/>
        <v>0.1136869275579484</v>
      </c>
      <c r="H139" s="128">
        <f t="shared" si="16"/>
        <v>39149.002999999997</v>
      </c>
      <c r="I139" s="122">
        <f t="shared" si="17"/>
        <v>-0.34256569733713144</v>
      </c>
      <c r="J139" s="128">
        <f t="shared" si="18"/>
        <v>92.002081390868611</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4.251886792452831E-2</v>
      </c>
      <c r="F140" s="128">
        <f t="shared" si="14"/>
        <v>4.5070000000000006</v>
      </c>
      <c r="G140" s="122">
        <f t="shared" si="15"/>
        <v>6.2180007434123781E-2</v>
      </c>
      <c r="H140" s="128">
        <f t="shared" si="16"/>
        <v>21412.182999999997</v>
      </c>
      <c r="I140" s="122">
        <f t="shared" si="17"/>
        <v>-0.48186597562616651</v>
      </c>
      <c r="J140" s="128">
        <f t="shared" si="18"/>
        <v>68.380287618290595</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0.84039622641509426</v>
      </c>
      <c r="F141" s="128">
        <f t="shared" si="14"/>
        <v>89.081999999999994</v>
      </c>
      <c r="G141" s="122">
        <f t="shared" si="15"/>
        <v>0.81393719617374949</v>
      </c>
      <c r="H141" s="128">
        <f t="shared" si="16"/>
        <v>280285.78500000003</v>
      </c>
      <c r="I141" s="122">
        <f t="shared" si="17"/>
        <v>0.49273015028866646</v>
      </c>
      <c r="J141" s="128">
        <f t="shared" si="18"/>
        <v>103.25074592557344</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0.89100943396226417</v>
      </c>
      <c r="F142" s="128">
        <f t="shared" si="14"/>
        <v>94.447000000000003</v>
      </c>
      <c r="G142" s="122">
        <f t="shared" si="15"/>
        <v>0.8918982599504004</v>
      </c>
      <c r="H142" s="128">
        <f t="shared" si="16"/>
        <v>307132.30099999998</v>
      </c>
      <c r="I142" s="122">
        <f t="shared" si="17"/>
        <v>2.8649978828901464E-2</v>
      </c>
      <c r="J142" s="128">
        <f t="shared" si="18"/>
        <v>99.900344464380325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0.8954905660377358</v>
      </c>
      <c r="F143" s="128">
        <f t="shared" si="14"/>
        <v>94.921999999999997</v>
      </c>
      <c r="G143" s="122">
        <f t="shared" si="15"/>
        <v>0.88632339309671904</v>
      </c>
      <c r="H143" s="128">
        <f t="shared" si="16"/>
        <v>305212.55099999998</v>
      </c>
      <c r="I143" s="122">
        <f t="shared" si="17"/>
        <v>0.3432760555896614</v>
      </c>
      <c r="J143" s="128">
        <f t="shared" si="18"/>
        <v>101.03429211193304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0.95784905660377373</v>
      </c>
      <c r="F144" s="128">
        <f t="shared" si="14"/>
        <v>101.53200000000001</v>
      </c>
      <c r="G144" s="122">
        <f t="shared" si="15"/>
        <v>0.93792488050226797</v>
      </c>
      <c r="H144" s="128">
        <f t="shared" si="16"/>
        <v>322981.93599999999</v>
      </c>
      <c r="I144" s="122">
        <f t="shared" si="17"/>
        <v>0.48169104488718362</v>
      </c>
      <c r="J144" s="128">
        <f t="shared" si="18"/>
        <v>102.12428271343394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5.6707547169811329E-2</v>
      </c>
      <c r="F145" s="128">
        <f t="shared" si="14"/>
        <v>6.011000000000001</v>
      </c>
      <c r="G145" s="122">
        <f t="shared" si="15"/>
        <v>6.4293035155274458E-2</v>
      </c>
      <c r="H145" s="128">
        <f t="shared" si="16"/>
        <v>22139.821</v>
      </c>
      <c r="I145" s="122">
        <f t="shared" si="17"/>
        <v>-0.35465396903322516</v>
      </c>
      <c r="J145" s="128">
        <f t="shared" si="18"/>
        <v>88.201695615795117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9.5264150943396214E-2</v>
      </c>
      <c r="F146" s="128">
        <f t="shared" si="14"/>
        <v>10.097999999999999</v>
      </c>
      <c r="G146" s="122">
        <f t="shared" si="15"/>
        <v>0.1048782226636233</v>
      </c>
      <c r="H146" s="128">
        <f t="shared" si="16"/>
        <v>36115.654999999992</v>
      </c>
      <c r="I146" s="122">
        <f t="shared" si="17"/>
        <v>-0.3471753814323924</v>
      </c>
      <c r="J146" s="128">
        <f t="shared" si="18"/>
        <v>90.833109604591243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8.4528301886792459E-2</v>
      </c>
      <c r="F147" s="128">
        <f t="shared" si="14"/>
        <v>8.9600000000000009</v>
      </c>
      <c r="G147" s="122">
        <f t="shared" si="15"/>
        <v>9.7278898704255434E-2</v>
      </c>
      <c r="H147" s="128">
        <f t="shared" si="16"/>
        <v>33498.766999999993</v>
      </c>
      <c r="I147" s="122">
        <f t="shared" si="17"/>
        <v>-0.42026016129649479</v>
      </c>
      <c r="J147" s="128">
        <f t="shared" si="18"/>
        <v>86.892741398906068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4.2547169811320749E-2</v>
      </c>
      <c r="F148" s="128">
        <f t="shared" si="14"/>
        <v>4.51</v>
      </c>
      <c r="G148" s="122">
        <f t="shared" si="15"/>
        <v>4.264172169660644E-2</v>
      </c>
      <c r="H148" s="128">
        <f t="shared" si="16"/>
        <v>14684.018</v>
      </c>
      <c r="I148" s="122">
        <f t="shared" si="17"/>
        <v>-9.4357798461006032E-2</v>
      </c>
      <c r="J148" s="128">
        <f t="shared" si="18"/>
        <v>99.778264381634443</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8.0292452830188668E-2</v>
      </c>
      <c r="F149" s="128">
        <f t="shared" si="14"/>
        <v>8.5109999999999992</v>
      </c>
      <c r="G149" s="122">
        <f t="shared" si="15"/>
        <v>8.4415721429442619E-2</v>
      </c>
      <c r="H149" s="128">
        <f t="shared" si="16"/>
        <v>29069.229000000003</v>
      </c>
      <c r="I149" s="122">
        <f t="shared" si="17"/>
        <v>-0.34046503568540898</v>
      </c>
      <c r="J149" s="128">
        <f t="shared" si="18"/>
        <v>95.115520510358593</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0.36770754716981124</v>
      </c>
      <c r="F150" s="128">
        <f t="shared" si="14"/>
        <v>38.97699999999999</v>
      </c>
      <c r="G150" s="122">
        <f t="shared" si="15"/>
        <v>0.38498194901817295</v>
      </c>
      <c r="H150" s="128">
        <f t="shared" si="16"/>
        <v>132571.614</v>
      </c>
      <c r="I150" s="122">
        <f t="shared" si="17"/>
        <v>-0.43792465897480859</v>
      </c>
      <c r="J150" s="128">
        <f t="shared" si="18"/>
        <v>95.512931997872371</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0.39269811320754716</v>
      </c>
      <c r="F151" s="128">
        <f t="shared" si="14"/>
        <v>41.625999999999998</v>
      </c>
      <c r="G151" s="122">
        <f t="shared" si="15"/>
        <v>0.40192443910116799</v>
      </c>
      <c r="H151" s="128">
        <f t="shared" si="16"/>
        <v>138405.89600000001</v>
      </c>
      <c r="I151" s="122">
        <f t="shared" si="17"/>
        <v>-0.33769577440145593</v>
      </c>
      <c r="J151" s="128">
        <f t="shared" si="18"/>
        <v>97.704462581510626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0.43224528301886789</v>
      </c>
      <c r="F152" s="128">
        <f t="shared" si="14"/>
        <v>45.817999999999998</v>
      </c>
      <c r="G152" s="122">
        <f t="shared" si="15"/>
        <v>0.44306829230045469</v>
      </c>
      <c r="H152" s="128">
        <f t="shared" si="16"/>
        <v>152574.11099999998</v>
      </c>
      <c r="I152" s="122">
        <f t="shared" si="17"/>
        <v>-0.30406345987906758</v>
      </c>
      <c r="J152" s="128">
        <f t="shared" si="18"/>
        <v>97.557259350383063</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0.37464150943396224</v>
      </c>
      <c r="F153" s="128">
        <f t="shared" si="14"/>
        <v>39.711999999999996</v>
      </c>
      <c r="G153" s="122">
        <f t="shared" si="15"/>
        <v>0.37604821145435852</v>
      </c>
      <c r="H153" s="128">
        <f t="shared" si="16"/>
        <v>129495.20999999999</v>
      </c>
      <c r="I153" s="122">
        <f t="shared" si="17"/>
        <v>-0.33289800396320779</v>
      </c>
      <c r="J153" s="128">
        <f t="shared" si="18"/>
        <v>99.625925086850998</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0.44452830188679249</v>
      </c>
      <c r="F154" s="128">
        <f t="shared" si="14"/>
        <v>47.120000000000005</v>
      </c>
      <c r="G154" s="122">
        <f t="shared" si="15"/>
        <v>0.46382709854279563</v>
      </c>
      <c r="H154" s="128">
        <f t="shared" si="16"/>
        <v>159722.57200000001</v>
      </c>
      <c r="I154" s="122">
        <f t="shared" si="17"/>
        <v>-0.45461863849352468</v>
      </c>
      <c r="J154" s="128">
        <f t="shared" si="18"/>
        <v>95.839226143398236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0.57599056603773591</v>
      </c>
      <c r="F155" s="128">
        <f t="shared" si="14"/>
        <v>61.055000000000007</v>
      </c>
      <c r="G155" s="122">
        <f t="shared" si="15"/>
        <v>0.5511633677742348</v>
      </c>
      <c r="H155" s="128">
        <f t="shared" si="16"/>
        <v>189797.51499999996</v>
      </c>
      <c r="I155" s="122">
        <f t="shared" si="17"/>
        <v>0.42851391278271794</v>
      </c>
      <c r="J155" s="128">
        <f t="shared" si="18"/>
        <v>104.50450804881335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0.51203773584905654</v>
      </c>
      <c r="F156" s="128">
        <f t="shared" si="14"/>
        <v>54.275999999999989</v>
      </c>
      <c r="G156" s="122">
        <f t="shared" si="15"/>
        <v>0.49322110710365374</v>
      </c>
      <c r="H156" s="128">
        <f t="shared" si="16"/>
        <v>169844.63399999999</v>
      </c>
      <c r="I156" s="122">
        <f t="shared" si="17"/>
        <v>0.35491349086519358</v>
      </c>
      <c r="J156" s="128">
        <f t="shared" si="18"/>
        <v>103.81504937124444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0.48338679245283017</v>
      </c>
      <c r="F157" s="128">
        <f t="shared" si="14"/>
        <v>51.238999999999997</v>
      </c>
      <c r="G157" s="122">
        <f t="shared" si="15"/>
        <v>0.45963988639729592</v>
      </c>
      <c r="H157" s="128">
        <f t="shared" si="16"/>
        <v>158280.67200000002</v>
      </c>
      <c r="I157" s="122">
        <f t="shared" si="17"/>
        <v>0.35273670168296245</v>
      </c>
      <c r="J157" s="128">
        <f t="shared" si="18"/>
        <v>105.16641543919631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0.58253773584905666</v>
      </c>
      <c r="F158" s="128">
        <f t="shared" si="14"/>
        <v>61.749000000000002</v>
      </c>
      <c r="G158" s="122">
        <f t="shared" si="15"/>
        <v>0.58125503400530854</v>
      </c>
      <c r="H158" s="128">
        <f t="shared" si="16"/>
        <v>200159.82100000003</v>
      </c>
      <c r="I158" s="122">
        <f t="shared" si="17"/>
        <v>0.27978207006987355</v>
      </c>
      <c r="J158" s="128">
        <f t="shared" si="18"/>
        <v>100.22067797588079</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0.47550000000000003</v>
      </c>
      <c r="F159" s="128">
        <f t="shared" si="14"/>
        <v>50.403000000000006</v>
      </c>
      <c r="G159" s="122">
        <f t="shared" si="15"/>
        <v>0.45169437620151126</v>
      </c>
      <c r="H159" s="128">
        <f t="shared" si="16"/>
        <v>155544.57200000001</v>
      </c>
      <c r="I159" s="122">
        <f t="shared" si="17"/>
        <v>0.44359877138262727</v>
      </c>
      <c r="J159" s="128">
        <f t="shared" si="18"/>
        <v>105.27029448510746</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4.8707547169811329E-2</v>
      </c>
      <c r="F160" s="128">
        <f t="shared" si="14"/>
        <v>5.1630000000000011</v>
      </c>
      <c r="G160" s="122">
        <f t="shared" si="15"/>
        <v>5.268175271084162E-2</v>
      </c>
      <c r="H160" s="128">
        <f t="shared" si="16"/>
        <v>18141.382999999998</v>
      </c>
      <c r="I160" s="122">
        <f t="shared" si="17"/>
        <v>-0.35290435067893011</v>
      </c>
      <c r="J160" s="128">
        <f t="shared" si="18"/>
        <v>92.456200987002418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0.14886792452830189</v>
      </c>
      <c r="F161" s="128">
        <f t="shared" si="14"/>
        <v>15.780000000000001</v>
      </c>
      <c r="G161" s="122">
        <f t="shared" si="15"/>
        <v>0.15599186602315032</v>
      </c>
      <c r="H161" s="128">
        <f t="shared" si="16"/>
        <v>53717.046999999999</v>
      </c>
      <c r="I161" s="122">
        <f t="shared" si="17"/>
        <v>-0.13377956838356433</v>
      </c>
      <c r="J161" s="128">
        <f t="shared" si="18"/>
        <v>95.433132716169183</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6.2254716981132087E-2</v>
      </c>
      <c r="F162" s="128">
        <f t="shared" si="14"/>
        <v>6.5990000000000011</v>
      </c>
      <c r="G162" s="122">
        <f t="shared" si="15"/>
        <v>7.2341385999454069E-2</v>
      </c>
      <c r="H162" s="128">
        <f t="shared" si="16"/>
        <v>24911.335000000006</v>
      </c>
      <c r="I162" s="122">
        <f t="shared" si="17"/>
        <v>-0.33992742661238473</v>
      </c>
      <c r="J162" s="128">
        <f t="shared" si="18"/>
        <v>86.056848539785918</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0.10545283018867925</v>
      </c>
      <c r="F163" s="128">
        <f t="shared" si="14"/>
        <v>11.178000000000001</v>
      </c>
      <c r="G163" s="122">
        <f t="shared" si="15"/>
        <v>0.11770483043809059</v>
      </c>
      <c r="H163" s="128">
        <f t="shared" si="16"/>
        <v>40532.6</v>
      </c>
      <c r="I163" s="122">
        <f t="shared" si="17"/>
        <v>-0.45328236908455993</v>
      </c>
      <c r="J163" s="128">
        <f t="shared" si="18"/>
        <v>89.590911261831735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0.18127358490566034</v>
      </c>
      <c r="F164" s="128">
        <f t="shared" si="14"/>
        <v>19.214999999999996</v>
      </c>
      <c r="G164" s="122">
        <f t="shared" si="15"/>
        <v>0.18513943338037742</v>
      </c>
      <c r="H164" s="128">
        <f t="shared" si="16"/>
        <v>63754.24500000001</v>
      </c>
      <c r="I164" s="122">
        <f t="shared" si="17"/>
        <v>-0.24206254369284197</v>
      </c>
      <c r="J164" s="128">
        <f t="shared" si="18"/>
        <v>97.911925944607106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0.22031132075471699</v>
      </c>
      <c r="F165" s="128">
        <f t="shared" si="14"/>
        <v>23.353000000000002</v>
      </c>
      <c r="G165" s="122">
        <f t="shared" si="15"/>
        <v>0.20978183169840689</v>
      </c>
      <c r="H165" s="128">
        <f t="shared" si="16"/>
        <v>72240.051999999996</v>
      </c>
      <c r="I165" s="122">
        <f t="shared" si="17"/>
        <v>0.49239840609985785</v>
      </c>
      <c r="J165" s="128">
        <f t="shared" si="18"/>
        <v>105.01925689706428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0.12601886792452832</v>
      </c>
      <c r="F166" s="128">
        <f t="shared" si="14"/>
        <v>13.358000000000002</v>
      </c>
      <c r="G166" s="122">
        <f t="shared" si="15"/>
        <v>0.11245917039824832</v>
      </c>
      <c r="H166" s="128">
        <f t="shared" si="16"/>
        <v>38726.214999999997</v>
      </c>
      <c r="I166" s="122">
        <f t="shared" si="17"/>
        <v>0.42701319875065313</v>
      </c>
      <c r="J166" s="128">
        <f t="shared" si="18"/>
        <v>112.05744047218333</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0.10740566037735849</v>
      </c>
      <c r="F167" s="128">
        <f t="shared" si="14"/>
        <v>11.385</v>
      </c>
      <c r="G167" s="122">
        <f t="shared" si="15"/>
        <v>9.4001954361449411E-2</v>
      </c>
      <c r="H167" s="128">
        <f t="shared" si="16"/>
        <v>32370.324999999997</v>
      </c>
      <c r="I167" s="122">
        <f t="shared" si="17"/>
        <v>0.32208651099968438</v>
      </c>
      <c r="J167" s="128">
        <f t="shared" si="18"/>
        <v>114.25896525977548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0.85333962264150942</v>
      </c>
      <c r="F168" s="128">
        <f t="shared" si="14"/>
        <v>90.453999999999994</v>
      </c>
      <c r="G168" s="122">
        <f t="shared" si="15"/>
        <v>0.83938482335244124</v>
      </c>
      <c r="H168" s="128">
        <f t="shared" si="16"/>
        <v>289048.87899999996</v>
      </c>
      <c r="I168" s="122">
        <f t="shared" si="17"/>
        <v>6.5737448656237124E-2</v>
      </c>
      <c r="J168" s="128">
        <f t="shared" si="18"/>
        <v>101.66250316908683</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4.4235849056603785E-2</v>
      </c>
      <c r="F169" s="128">
        <f t="shared" si="14"/>
        <v>4.6890000000000009</v>
      </c>
      <c r="G169" s="122">
        <f t="shared" si="15"/>
        <v>4.9000816011244112E-2</v>
      </c>
      <c r="H169" s="128">
        <f t="shared" si="16"/>
        <v>16873.823</v>
      </c>
      <c r="I169" s="122">
        <f t="shared" si="17"/>
        <v>-5.3602817134363573E-2</v>
      </c>
      <c r="J169" s="128">
        <f t="shared" si="18"/>
        <v>90.275739584526676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6.9349056603773593E-2</v>
      </c>
      <c r="F170" s="128">
        <f t="shared" si="14"/>
        <v>7.3510000000000009</v>
      </c>
      <c r="G170" s="122">
        <f t="shared" si="15"/>
        <v>8.3300428623699754E-2</v>
      </c>
      <c r="H170" s="128">
        <f t="shared" si="16"/>
        <v>28685.168999999998</v>
      </c>
      <c r="I170" s="122">
        <f t="shared" si="17"/>
        <v>-0.18623942713785377</v>
      </c>
      <c r="J170" s="128">
        <f t="shared" si="18"/>
        <v>83.251740416667118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3.3396226415094342E-2</v>
      </c>
      <c r="F171" s="128">
        <f t="shared" si="14"/>
        <v>3.54</v>
      </c>
      <c r="G171" s="122">
        <f t="shared" si="15"/>
        <v>2.8529173127965664E-2</v>
      </c>
      <c r="H171" s="128">
        <f t="shared" si="16"/>
        <v>9824.2489999999998</v>
      </c>
      <c r="I171" s="122">
        <f t="shared" si="17"/>
        <v>0.36774830049668528</v>
      </c>
      <c r="J171" s="128">
        <f t="shared" si="18"/>
        <v>117.05991710764923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0.94763207547169825</v>
      </c>
      <c r="F172" s="128">
        <f t="shared" si="14"/>
        <v>100.44900000000001</v>
      </c>
      <c r="G172" s="122">
        <f t="shared" si="15"/>
        <v>0.93777282943913021</v>
      </c>
      <c r="H172" s="128">
        <f t="shared" si="16"/>
        <v>322929.576</v>
      </c>
      <c r="I172" s="122">
        <f t="shared" si="17"/>
        <v>0.25238670955901371</v>
      </c>
      <c r="J172" s="128">
        <f t="shared" si="18"/>
        <v>101.0513469491822</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1.1235849056603773E-2</v>
      </c>
      <c r="F173" s="128">
        <f t="shared" si="14"/>
        <v>1.1909999999999998</v>
      </c>
      <c r="G173" s="122">
        <f t="shared" si="15"/>
        <v>1.179429547157319E-2</v>
      </c>
      <c r="H173" s="128">
        <f t="shared" si="16"/>
        <v>4061.4600000000005</v>
      </c>
      <c r="I173" s="122">
        <f t="shared" si="17"/>
        <v>-0.2443928679302638</v>
      </c>
      <c r="J173" s="128">
        <f t="shared" si="18"/>
        <v>95.265114255316107</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2.7E-2</v>
      </c>
      <c r="F174" s="128">
        <f t="shared" si="14"/>
        <v>2.8620000000000001</v>
      </c>
      <c r="G174" s="122">
        <f t="shared" si="15"/>
        <v>3.2582733666707324E-2</v>
      </c>
      <c r="H174" s="128">
        <f t="shared" si="16"/>
        <v>11220.125</v>
      </c>
      <c r="I174" s="122">
        <f t="shared" si="17"/>
        <v>-0.24090458064995351</v>
      </c>
      <c r="J174" s="128">
        <f t="shared" si="18"/>
        <v>82.865975200811036</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9.2264150943396246E-3</v>
      </c>
      <c r="F175" s="128">
        <f t="shared" si="14"/>
        <v>0.9780000000000002</v>
      </c>
      <c r="G175" s="122">
        <f t="shared" si="15"/>
        <v>1.2716873137839107E-2</v>
      </c>
      <c r="H175" s="128">
        <f t="shared" si="16"/>
        <v>4379.1569999999992</v>
      </c>
      <c r="I175" s="122">
        <f t="shared" si="17"/>
        <v>-0.27730680298405025</v>
      </c>
      <c r="J175" s="128">
        <f t="shared" si="18"/>
        <v>72.552544908908388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4.528301886792453E-3</v>
      </c>
      <c r="F176" s="128">
        <f t="shared" si="14"/>
        <v>0.48</v>
      </c>
      <c r="G176" s="122">
        <f t="shared" si="15"/>
        <v>4.8937936682173777E-3</v>
      </c>
      <c r="H176" s="128">
        <f t="shared" si="16"/>
        <v>1685.2169999999999</v>
      </c>
      <c r="I176" s="122">
        <f t="shared" si="17"/>
        <v>-0.17035367188081318</v>
      </c>
      <c r="J176" s="128">
        <f t="shared" si="18"/>
        <v>92.531524494001417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0.92740566037735861</v>
      </c>
      <c r="F177" s="128">
        <f t="shared" si="14"/>
        <v>98.305000000000007</v>
      </c>
      <c r="G177" s="122">
        <f t="shared" si="15"/>
        <v>0.91786566886786447</v>
      </c>
      <c r="H177" s="128">
        <f t="shared" si="16"/>
        <v>316074.38600000006</v>
      </c>
      <c r="I177" s="122">
        <f t="shared" si="17"/>
        <v>0.31955330810333116</v>
      </c>
      <c r="J177" s="128">
        <f t="shared" si="18"/>
        <v>101.03936685215183</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1.4905660377358491E-2</v>
      </c>
      <c r="F178" s="128">
        <f t="shared" si="14"/>
        <v>1.58</v>
      </c>
      <c r="G178" s="122">
        <f t="shared" si="15"/>
        <v>1.6008598609586536E-2</v>
      </c>
      <c r="H178" s="128">
        <f t="shared" si="16"/>
        <v>5512.6890000000003</v>
      </c>
      <c r="I178" s="122">
        <f t="shared" si="17"/>
        <v>-0.36806372853083047</v>
      </c>
      <c r="J178" s="128">
        <f t="shared" si="18"/>
        <v>93.110338642836822</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2.1320754716981131E-3</v>
      </c>
      <c r="F179" s="128">
        <f t="shared" si="14"/>
        <v>0.22600000000000001</v>
      </c>
      <c r="G179" s="122">
        <f t="shared" si="15"/>
        <v>2.2442254862671987E-3</v>
      </c>
      <c r="H179" s="128">
        <f t="shared" si="16"/>
        <v>772.81700000000001</v>
      </c>
      <c r="I179" s="122">
        <f t="shared" si="17"/>
        <v>-8.8831198733866232E-2</v>
      </c>
      <c r="J179" s="128">
        <f t="shared" si="18"/>
        <v>95.002729660840643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4.9433962264150959E-3</v>
      </c>
      <c r="F180" s="128">
        <f t="shared" si="14"/>
        <v>0.52400000000000013</v>
      </c>
      <c r="G180" s="122">
        <f t="shared" si="15"/>
        <v>4.2483665255344727E-3</v>
      </c>
      <c r="H180" s="128">
        <f t="shared" si="16"/>
        <v>1462.9590000000001</v>
      </c>
      <c r="I180" s="122">
        <f t="shared" si="17"/>
        <v>0.45700399681529652</v>
      </c>
      <c r="J180" s="128">
        <f t="shared" si="18"/>
        <v>116.35992790883746</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1.5000000000000001E-2</v>
      </c>
      <c r="F181" s="128">
        <f t="shared" si="14"/>
        <v>1.59</v>
      </c>
      <c r="G181" s="122">
        <f t="shared" si="15"/>
        <v>1.8297391087182528E-2</v>
      </c>
      <c r="H181" s="128">
        <f t="shared" si="16"/>
        <v>6300.853000000001</v>
      </c>
      <c r="I181" s="122">
        <f t="shared" si="17"/>
        <v>-0.27080849492051118</v>
      </c>
      <c r="J181" s="128">
        <f t="shared" si="18"/>
        <v>81.978900317147534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7.3396226415094346E-3</v>
      </c>
      <c r="F182" s="128">
        <f t="shared" si="14"/>
        <v>0.77800000000000002</v>
      </c>
      <c r="G182" s="122">
        <f t="shared" si="15"/>
        <v>8.2434094750230853E-3</v>
      </c>
      <c r="H182" s="128">
        <f t="shared" si="16"/>
        <v>2838.6839999999997</v>
      </c>
      <c r="I182" s="122">
        <f t="shared" si="17"/>
        <v>-0.33530124814333345</v>
      </c>
      <c r="J182" s="128">
        <f t="shared" si="18"/>
        <v>89.036249670090299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2.8509433962264154E-2</v>
      </c>
      <c r="F183" s="128">
        <f t="shared" si="14"/>
        <v>3.0220000000000002</v>
      </c>
      <c r="G183" s="122">
        <f t="shared" si="15"/>
        <v>3.3192413128197977E-2</v>
      </c>
      <c r="H183" s="128">
        <f t="shared" si="16"/>
        <v>11430.072999999999</v>
      </c>
      <c r="I183" s="122">
        <f t="shared" si="17"/>
        <v>-0.31060511553579373</v>
      </c>
      <c r="J183" s="128">
        <f t="shared" si="18"/>
        <v>85.8914169697548</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0.45968867924528289</v>
      </c>
      <c r="F184" s="128">
        <f t="shared" si="14"/>
        <v>48.72699999999999</v>
      </c>
      <c r="G184" s="122">
        <f t="shared" si="15"/>
        <v>0.4366581145203538</v>
      </c>
      <c r="H184" s="128">
        <f t="shared" si="16"/>
        <v>150366.715</v>
      </c>
      <c r="I184" s="122">
        <f t="shared" si="17"/>
        <v>0.44880689580679434</v>
      </c>
      <c r="J184" s="128">
        <f t="shared" si="18"/>
        <v>105.27427842494738</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4.0660377358490568E-3</v>
      </c>
      <c r="F185" s="128">
        <f t="shared" si="14"/>
        <v>0.43099999999999999</v>
      </c>
      <c r="G185" s="122">
        <f t="shared" si="15"/>
        <v>4.0487864373704103E-3</v>
      </c>
      <c r="H185" s="128">
        <f t="shared" si="16"/>
        <v>1394.2319999999997</v>
      </c>
      <c r="I185" s="122">
        <f t="shared" si="17"/>
        <v>-5.6605125149308322E-2</v>
      </c>
      <c r="J185" s="128">
        <f t="shared" si="18"/>
        <v>100.42608566160509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2.867924528301887E-3</v>
      </c>
      <c r="F186" s="128">
        <f t="shared" si="14"/>
        <v>0.30400000000000005</v>
      </c>
      <c r="G186" s="122">
        <f t="shared" si="15"/>
        <v>3.3570905859599594E-3</v>
      </c>
      <c r="H186" s="128">
        <f t="shared" si="16"/>
        <v>1156.0409999999997</v>
      </c>
      <c r="I186" s="122">
        <f t="shared" si="17"/>
        <v>-0.44592787930533195</v>
      </c>
      <c r="J186" s="128">
        <f t="shared" si="18"/>
        <v>85.428869280326694</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1.159433962264151E-2</v>
      </c>
      <c r="F187" s="128">
        <f t="shared" si="14"/>
        <v>1.2290000000000001</v>
      </c>
      <c r="G187" s="122">
        <f t="shared" si="15"/>
        <v>1.6552404764808716E-2</v>
      </c>
      <c r="H187" s="128">
        <f t="shared" si="16"/>
        <v>5699.9530000000004</v>
      </c>
      <c r="I187" s="122">
        <f t="shared" si="17"/>
        <v>-0.23850461365911185</v>
      </c>
      <c r="J187" s="128">
        <f t="shared" si="18"/>
        <v>70.046254833567673</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8.7358490566037759E-3</v>
      </c>
      <c r="F188" s="128">
        <f t="shared" si="14"/>
        <v>0.92600000000000016</v>
      </c>
      <c r="G188" s="122">
        <f t="shared" si="15"/>
        <v>9.6218818787424717E-3</v>
      </c>
      <c r="H188" s="128">
        <f t="shared" si="16"/>
        <v>3313.3719999999998</v>
      </c>
      <c r="I188" s="122">
        <f t="shared" si="17"/>
        <v>-0.12640954332591223</v>
      </c>
      <c r="J188" s="128">
        <f t="shared" si="18"/>
        <v>90.791480987766022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3.1037735849056606E-3</v>
      </c>
      <c r="F189" s="128">
        <f t="shared" si="14"/>
        <v>0.32900000000000001</v>
      </c>
      <c r="G189" s="122">
        <f t="shared" si="15"/>
        <v>3.2523275196162131E-3</v>
      </c>
      <c r="H189" s="128">
        <f t="shared" si="16"/>
        <v>1119.9649999999999</v>
      </c>
      <c r="I189" s="122">
        <f t="shared" si="17"/>
        <v>-1.9733874544422676E-2</v>
      </c>
      <c r="J189" s="128">
        <f t="shared" si="18"/>
        <v>95.432380846807135</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9.0566037735849061E-3</v>
      </c>
      <c r="F190" s="128">
        <f t="shared" si="14"/>
        <v>0.96000000000000008</v>
      </c>
      <c r="G190" s="122">
        <f t="shared" si="15"/>
        <v>9.6768943947868214E-3</v>
      </c>
      <c r="H190" s="128">
        <f t="shared" si="16"/>
        <v>3332.3160000000003</v>
      </c>
      <c r="I190" s="122">
        <f t="shared" si="17"/>
        <v>-0.36999372974890243</v>
      </c>
      <c r="J190" s="128">
        <f t="shared" si="18"/>
        <v>93.589982530592863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0.5009528301886792</v>
      </c>
      <c r="F191" s="128">
        <f t="shared" si="14"/>
        <v>53.100999999999999</v>
      </c>
      <c r="G191" s="122">
        <f t="shared" si="15"/>
        <v>0.51704123905935095</v>
      </c>
      <c r="H191" s="128">
        <f t="shared" si="16"/>
        <v>178047.28699999998</v>
      </c>
      <c r="I191" s="122">
        <f t="shared" si="17"/>
        <v>-0.20518099537829523</v>
      </c>
      <c r="J191" s="128">
        <f t="shared" si="18"/>
        <v>96.888370277786493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0.34671698113207544</v>
      </c>
      <c r="F192" s="128">
        <f t="shared" si="14"/>
        <v>36.751999999999995</v>
      </c>
      <c r="G192" s="122">
        <f t="shared" si="15"/>
        <v>0.29350770999947728</v>
      </c>
      <c r="H192" s="128">
        <f t="shared" si="16"/>
        <v>101071.728</v>
      </c>
      <c r="I192" s="122">
        <f t="shared" si="17"/>
        <v>0.42842508076965669</v>
      </c>
      <c r="J192" s="128">
        <f t="shared" si="18"/>
        <v>118.12874732752094</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7.4141509433962263E-2</v>
      </c>
      <c r="F193" s="128">
        <f t="shared" si="14"/>
        <v>7.859</v>
      </c>
      <c r="G193" s="122">
        <f t="shared" si="15"/>
        <v>0.13181830827220509</v>
      </c>
      <c r="H193" s="128">
        <f t="shared" si="16"/>
        <v>45392.688999999998</v>
      </c>
      <c r="I193" s="122">
        <f t="shared" si="17"/>
        <v>-0.41170550403125006</v>
      </c>
      <c r="J193" s="128">
        <f t="shared" si="18"/>
        <v>56.245229062460645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0.44373584905660379</v>
      </c>
      <c r="F194" s="128">
        <f t="shared" si="14"/>
        <v>47.036000000000001</v>
      </c>
      <c r="G194" s="122">
        <f t="shared" si="15"/>
        <v>0.35478123929166738</v>
      </c>
      <c r="H194" s="128">
        <f t="shared" si="16"/>
        <v>122171.758</v>
      </c>
      <c r="I194" s="122">
        <f t="shared" si="17"/>
        <v>0.40125385894514376</v>
      </c>
      <c r="J194" s="128">
        <f t="shared" si="18"/>
        <v>125.07308727556656</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0.13550000000000001</v>
      </c>
      <c r="F195" s="128">
        <f t="shared" si="14"/>
        <v>14.363</v>
      </c>
      <c r="G195" s="122">
        <f t="shared" si="15"/>
        <v>0.22008117133912963</v>
      </c>
      <c r="H195" s="128">
        <f t="shared" si="16"/>
        <v>75786.712</v>
      </c>
      <c r="I195" s="122">
        <f t="shared" si="17"/>
        <v>-0.41054377946993476</v>
      </c>
      <c r="J195" s="128">
        <f t="shared" si="18"/>
        <v>61.568192851538406</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0.46532075471698109</v>
      </c>
      <c r="F196" s="128">
        <f t="shared" si="14"/>
        <v>49.323999999999998</v>
      </c>
      <c r="G196" s="122">
        <f t="shared" si="15"/>
        <v>0.38643580517949344</v>
      </c>
      <c r="H196" s="128">
        <f t="shared" si="16"/>
        <v>133072.261</v>
      </c>
      <c r="I196" s="122">
        <f t="shared" si="17"/>
        <v>0.59006807229905855</v>
      </c>
      <c r="J196" s="128">
        <f t="shared" si="18"/>
        <v>120.41346802759305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0.31541509433962261</v>
      </c>
      <c r="F197" s="128">
        <f t="shared" si="14"/>
        <v>33.433999999999997</v>
      </c>
      <c r="G197" s="122">
        <f t="shared" si="15"/>
        <v>0.27757508465027669</v>
      </c>
      <c r="H197" s="128">
        <f t="shared" si="16"/>
        <v>95585.200999999986</v>
      </c>
      <c r="I197" s="122">
        <f t="shared" si="17"/>
        <v>0.5197863639942133</v>
      </c>
      <c r="J197" s="128">
        <f t="shared" si="18"/>
        <v>113.63235095002184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6.9811320754716993E-3</v>
      </c>
      <c r="F198" s="128">
        <f t="shared" si="14"/>
        <v>0.7400000000000001</v>
      </c>
      <c r="G198" s="122">
        <f t="shared" si="15"/>
        <v>7.6805708013172351E-3</v>
      </c>
      <c r="H198" s="128">
        <f t="shared" si="16"/>
        <v>2644.8660000000004</v>
      </c>
      <c r="I198" s="122">
        <f t="shared" si="17"/>
        <v>-0.41828251340286354</v>
      </c>
      <c r="J198" s="128">
        <f t="shared" si="18"/>
        <v>90.893401754390695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0.14474528301886794</v>
      </c>
      <c r="F199" s="128">
        <f t="shared" si="14"/>
        <v>15.343</v>
      </c>
      <c r="G199" s="122">
        <f t="shared" si="15"/>
        <v>0.16752396633735822</v>
      </c>
      <c r="H199" s="128">
        <f t="shared" si="16"/>
        <v>57688.218000000001</v>
      </c>
      <c r="I199" s="122">
        <f t="shared" si="17"/>
        <v>-0.27193118300453256</v>
      </c>
      <c r="J199" s="128">
        <f t="shared" si="18"/>
        <v>86.402731611178083</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6.7613207547169804E-2</v>
      </c>
      <c r="F200" s="128">
        <f t="shared" si="14"/>
        <v>7.1669999999999998</v>
      </c>
      <c r="G200" s="122">
        <f t="shared" si="15"/>
        <v>0.16080312639752808</v>
      </c>
      <c r="H200" s="128">
        <f t="shared" si="16"/>
        <v>55373.842999999972</v>
      </c>
      <c r="I200" s="122">
        <f t="shared" si="17"/>
        <v>-0.42355920736514341</v>
      </c>
      <c r="J200" s="128">
        <f t="shared" si="18"/>
        <v>42.047197129750067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3.4424528301886803E-2</v>
      </c>
      <c r="F201" s="128">
        <f t="shared" ref="F201:F264" si="20">SUMPRODUCT($K$2:$AI$2,$K201:$AI201)</f>
        <v>3.6490000000000009</v>
      </c>
      <c r="G201" s="122">
        <f t="shared" ref="G201:G264" si="21">SUMPRODUCT($K$3:$AI$3,$K201:$AI201)/$J$3</f>
        <v>6.5015161546994701E-2</v>
      </c>
      <c r="H201" s="128">
        <f t="shared" ref="H201:H264" si="22">SUMPRODUCT($K$3:$AI$3,$K201:$AI201)</f>
        <v>22388.491000000002</v>
      </c>
      <c r="I201" s="122">
        <f t="shared" ref="I201:I264" si="23">CORREL($K$4:$AI$4,$K201:$AI201)</f>
        <v>-0.37926644418567285</v>
      </c>
      <c r="J201" s="128">
        <f t="shared" si="18"/>
        <v>52.948462301372324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0.19482075471698113</v>
      </c>
      <c r="F202" s="128">
        <f t="shared" si="20"/>
        <v>20.651</v>
      </c>
      <c r="G202" s="122">
        <f t="shared" si="21"/>
        <v>0.23300681558145886</v>
      </c>
      <c r="H202" s="128">
        <f t="shared" si="22"/>
        <v>80237.761000000013</v>
      </c>
      <c r="I202" s="122">
        <f t="shared" si="23"/>
        <v>-0.50015112762817782</v>
      </c>
      <c r="J202" s="128">
        <f t="shared" ref="J202:J265" si="24">$E202/$G202*100</f>
        <v>83.6116120598507</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0.51068867924528305</v>
      </c>
      <c r="F203" s="128">
        <f t="shared" si="20"/>
        <v>54.133000000000003</v>
      </c>
      <c r="G203" s="122">
        <f t="shared" si="21"/>
        <v>0.44726367907816866</v>
      </c>
      <c r="H203" s="128">
        <f t="shared" si="22"/>
        <v>154018.826</v>
      </c>
      <c r="I203" s="122">
        <f t="shared" si="23"/>
        <v>0.32772415459502391</v>
      </c>
      <c r="J203" s="128">
        <f t="shared" si="24"/>
        <v>114.18067308703364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0.21075471698113207</v>
      </c>
      <c r="F204" s="128">
        <f t="shared" si="20"/>
        <v>22.34</v>
      </c>
      <c r="G204" s="122">
        <f t="shared" si="21"/>
        <v>0.19577649422984222</v>
      </c>
      <c r="H204" s="128">
        <f t="shared" si="22"/>
        <v>67417.202000000005</v>
      </c>
      <c r="I204" s="122">
        <f t="shared" si="23"/>
        <v>0.35449050111679131</v>
      </c>
      <c r="J204" s="128">
        <f t="shared" si="24"/>
        <v>107.65067471976761</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4.8952830188679256E-2</v>
      </c>
      <c r="F205" s="128">
        <f t="shared" si="20"/>
        <v>5.1890000000000009</v>
      </c>
      <c r="G205" s="122">
        <f t="shared" si="21"/>
        <v>5.854904198537568E-2</v>
      </c>
      <c r="H205" s="128">
        <f t="shared" si="22"/>
        <v>20161.830999999998</v>
      </c>
      <c r="I205" s="122">
        <f t="shared" si="23"/>
        <v>9.7314722164192263E-2</v>
      </c>
      <c r="J205" s="128">
        <f t="shared" si="24"/>
        <v>83.609959324196353</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3.084905660377359E-2</v>
      </c>
      <c r="F206" s="128">
        <f t="shared" si="20"/>
        <v>3.2700000000000005</v>
      </c>
      <c r="G206" s="122">
        <f t="shared" si="21"/>
        <v>0.1032161123017325</v>
      </c>
      <c r="H206" s="128">
        <f t="shared" si="22"/>
        <v>35543.294000000002</v>
      </c>
      <c r="I206" s="122">
        <f t="shared" si="23"/>
        <v>-0.37074328215576019</v>
      </c>
      <c r="J206" s="128">
        <f t="shared" si="24"/>
        <v>29.887830413135784</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9.8716981132075499E-2</v>
      </c>
      <c r="F207" s="128">
        <f t="shared" si="20"/>
        <v>10.464000000000002</v>
      </c>
      <c r="G207" s="122">
        <f t="shared" si="21"/>
        <v>0.13243182676168405</v>
      </c>
      <c r="H207" s="128">
        <f t="shared" si="22"/>
        <v>45603.958999999995</v>
      </c>
      <c r="I207" s="122">
        <f t="shared" si="23"/>
        <v>-0.28603526026334114</v>
      </c>
      <c r="J207" s="128">
        <f t="shared" si="24"/>
        <v>74.541734827625945</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0.31867924528301889</v>
      </c>
      <c r="F208" s="128">
        <f t="shared" si="20"/>
        <v>33.78</v>
      </c>
      <c r="G208" s="122">
        <f t="shared" si="21"/>
        <v>0.2541451425551316</v>
      </c>
      <c r="H208" s="128">
        <f t="shared" si="22"/>
        <v>87516.913000000015</v>
      </c>
      <c r="I208" s="122">
        <f t="shared" si="23"/>
        <v>0.35317812403223575</v>
      </c>
      <c r="J208" s="128">
        <f t="shared" si="24"/>
        <v>125.39261702154623</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0.41889622641509427</v>
      </c>
      <c r="F209" s="128">
        <f t="shared" si="20"/>
        <v>44.402999999999992</v>
      </c>
      <c r="G209" s="122">
        <f t="shared" si="21"/>
        <v>0.33113147364080403</v>
      </c>
      <c r="H209" s="128">
        <f t="shared" si="22"/>
        <v>114027.772</v>
      </c>
      <c r="I209" s="122">
        <f t="shared" si="23"/>
        <v>0.40771324825456101</v>
      </c>
      <c r="J209" s="128">
        <f t="shared" si="24"/>
        <v>126.50450342557693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9.4047169811320747E-2</v>
      </c>
      <c r="F210" s="128">
        <f t="shared" si="20"/>
        <v>9.9689999999999994</v>
      </c>
      <c r="G210" s="122">
        <f t="shared" si="21"/>
        <v>0.10414279035190122</v>
      </c>
      <c r="H210" s="128">
        <f t="shared" si="22"/>
        <v>35862.402999999998</v>
      </c>
      <c r="I210" s="122">
        <f t="shared" si="23"/>
        <v>8.4138059061615963E-2</v>
      </c>
      <c r="J210" s="128">
        <f t="shared" si="24"/>
        <v>90.305982289828123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2.5141509433962268E-2</v>
      </c>
      <c r="F211" s="128">
        <f t="shared" si="20"/>
        <v>2.6650000000000005</v>
      </c>
      <c r="G211" s="122">
        <f t="shared" si="21"/>
        <v>3.8617874421387047E-2</v>
      </c>
      <c r="H211" s="128">
        <f t="shared" si="22"/>
        <v>13298.374</v>
      </c>
      <c r="I211" s="122">
        <f t="shared" si="23"/>
        <v>-5.9015055299145955E-2</v>
      </c>
      <c r="J211" s="128">
        <f t="shared" si="24"/>
        <v>65.103296881711842</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1.4141509433962265E-2</v>
      </c>
      <c r="F212" s="128">
        <f t="shared" si="20"/>
        <v>1.4990000000000001</v>
      </c>
      <c r="G212" s="122">
        <f t="shared" si="21"/>
        <v>3.6489534147602198E-2</v>
      </c>
      <c r="H212" s="128">
        <f t="shared" si="22"/>
        <v>12565.462999999998</v>
      </c>
      <c r="I212" s="122">
        <f t="shared" si="23"/>
        <v>-0.14906867956929301</v>
      </c>
      <c r="J212" s="128">
        <f t="shared" si="24"/>
        <v>38.754973896786602</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0.14134905660377362</v>
      </c>
      <c r="F213" s="128">
        <f t="shared" si="20"/>
        <v>14.983000000000002</v>
      </c>
      <c r="G213" s="122">
        <f t="shared" si="21"/>
        <v>0.15845168400327569</v>
      </c>
      <c r="H213" s="128">
        <f t="shared" si="22"/>
        <v>54564.10500000001</v>
      </c>
      <c r="I213" s="122">
        <f t="shared" si="23"/>
        <v>-0.37897483057707276</v>
      </c>
      <c r="J213" s="128">
        <f t="shared" si="24"/>
        <v>89.206408561016929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0.14129245283018868</v>
      </c>
      <c r="F214" s="128">
        <f t="shared" si="20"/>
        <v>14.977</v>
      </c>
      <c r="G214" s="122">
        <f t="shared" si="21"/>
        <v>0.16054127681076091</v>
      </c>
      <c r="H214" s="128">
        <f t="shared" si="22"/>
        <v>55283.673000000003</v>
      </c>
      <c r="I214" s="122">
        <f t="shared" si="23"/>
        <v>-0.30961679001810766</v>
      </c>
      <c r="J214" s="128">
        <f t="shared" si="24"/>
        <v>88.010046784876451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2.4396226415094341E-2</v>
      </c>
      <c r="F215" s="128">
        <f t="shared" si="20"/>
        <v>2.5860000000000003</v>
      </c>
      <c r="G215" s="122">
        <f t="shared" si="21"/>
        <v>3.043571225294606E-2</v>
      </c>
      <c r="H215" s="128">
        <f t="shared" si="22"/>
        <v>10480.780999999999</v>
      </c>
      <c r="I215" s="122">
        <f t="shared" si="23"/>
        <v>-0.4187827949553084</v>
      </c>
      <c r="J215" s="128">
        <f t="shared" si="24"/>
        <v>80.156581230435577</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0.33155660377358487</v>
      </c>
      <c r="F216" s="128">
        <f t="shared" si="20"/>
        <v>35.144999999999996</v>
      </c>
      <c r="G216" s="122">
        <f t="shared" si="21"/>
        <v>0.30298150180916372</v>
      </c>
      <c r="H216" s="128">
        <f t="shared" si="22"/>
        <v>104334.10400000001</v>
      </c>
      <c r="I216" s="122">
        <f t="shared" si="23"/>
        <v>0.47195933299694559</v>
      </c>
      <c r="J216" s="128">
        <f t="shared" si="24"/>
        <v>109.43130250321997</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0.19137735849056603</v>
      </c>
      <c r="F217" s="128">
        <f t="shared" si="20"/>
        <v>20.285999999999998</v>
      </c>
      <c r="G217" s="122">
        <f t="shared" si="21"/>
        <v>0.18888569744277756</v>
      </c>
      <c r="H217" s="128">
        <f t="shared" si="22"/>
        <v>65044.300999999992</v>
      </c>
      <c r="I217" s="122">
        <f t="shared" si="23"/>
        <v>0.17689652549683565</v>
      </c>
      <c r="J217" s="128">
        <f t="shared" si="24"/>
        <v>101.31913696035313</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0.31131132075471701</v>
      </c>
      <c r="F218" s="128">
        <f t="shared" si="20"/>
        <v>32.999000000000002</v>
      </c>
      <c r="G218" s="122">
        <f t="shared" si="21"/>
        <v>0.31733822940079798</v>
      </c>
      <c r="H218" s="128">
        <f t="shared" si="22"/>
        <v>109277.958</v>
      </c>
      <c r="I218" s="122">
        <f t="shared" si="23"/>
        <v>-0.11289949088285892</v>
      </c>
      <c r="J218" s="128">
        <f t="shared" si="24"/>
        <v>98.100793384566032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0.90648113207547176</v>
      </c>
      <c r="F219" s="128">
        <f t="shared" si="20"/>
        <v>96.087000000000003</v>
      </c>
      <c r="G219" s="122">
        <f t="shared" si="21"/>
        <v>0.90004425626818607</v>
      </c>
      <c r="H219" s="128">
        <f t="shared" si="22"/>
        <v>309937.44</v>
      </c>
      <c r="I219" s="122">
        <f t="shared" si="23"/>
        <v>0.27950790329556385</v>
      </c>
      <c r="J219" s="128">
        <f t="shared" si="24"/>
        <v>100.71517325536577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6.680188679245283E-2</v>
      </c>
      <c r="F220" s="128">
        <f t="shared" si="20"/>
        <v>7.0809999999999995</v>
      </c>
      <c r="G220" s="122">
        <f t="shared" si="21"/>
        <v>7.416665214689365E-2</v>
      </c>
      <c r="H220" s="128">
        <f t="shared" si="22"/>
        <v>25539.880000000005</v>
      </c>
      <c r="I220" s="122">
        <f t="shared" si="23"/>
        <v>-0.34053655235929275</v>
      </c>
      <c r="J220" s="128">
        <f t="shared" si="24"/>
        <v>90.069977353360585</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2.662264150943397E-2</v>
      </c>
      <c r="F221" s="128">
        <f t="shared" si="20"/>
        <v>2.822000000000001</v>
      </c>
      <c r="G221" s="122">
        <f t="shared" si="21"/>
        <v>2.5704426788400448E-2</v>
      </c>
      <c r="H221" s="128">
        <f t="shared" si="22"/>
        <v>8851.5250000000015</v>
      </c>
      <c r="I221" s="122">
        <f t="shared" si="23"/>
        <v>7.757338102046539E-2</v>
      </c>
      <c r="J221" s="128">
        <f t="shared" si="24"/>
        <v>103.57220461904204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0.79628301886792463</v>
      </c>
      <c r="F222" s="128">
        <f t="shared" si="20"/>
        <v>84.406000000000006</v>
      </c>
      <c r="G222" s="122">
        <f t="shared" si="21"/>
        <v>0.78385046376155032</v>
      </c>
      <c r="H222" s="128">
        <f t="shared" si="22"/>
        <v>269925.17799999996</v>
      </c>
      <c r="I222" s="122">
        <f t="shared" si="23"/>
        <v>0.17113408885080997</v>
      </c>
      <c r="J222" s="128">
        <f t="shared" si="24"/>
        <v>101.58608761251639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0.11765094339622639</v>
      </c>
      <c r="F223" s="128">
        <f t="shared" si="20"/>
        <v>12.470999999999998</v>
      </c>
      <c r="G223" s="122">
        <f t="shared" si="21"/>
        <v>0.1229460358115682</v>
      </c>
      <c r="H223" s="128">
        <f t="shared" si="22"/>
        <v>42337.451000000001</v>
      </c>
      <c r="I223" s="122">
        <f t="shared" si="23"/>
        <v>-0.15411854280552714</v>
      </c>
      <c r="J223" s="128">
        <f t="shared" si="24"/>
        <v>95.693157261729638</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8.6169811320754713E-2</v>
      </c>
      <c r="F224" s="128">
        <f t="shared" si="20"/>
        <v>9.1340000000000003</v>
      </c>
      <c r="G224" s="122">
        <f t="shared" si="21"/>
        <v>9.3375937251348892E-2</v>
      </c>
      <c r="H224" s="128">
        <f t="shared" si="22"/>
        <v>32154.751</v>
      </c>
      <c r="I224" s="122">
        <f t="shared" si="23"/>
        <v>-0.17329278631428144</v>
      </c>
      <c r="J224" s="128">
        <f t="shared" si="24"/>
        <v>92.282673520912823</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0.73909433962264159</v>
      </c>
      <c r="F225" s="128">
        <f t="shared" si="20"/>
        <v>78.344000000000008</v>
      </c>
      <c r="G225" s="122">
        <f t="shared" si="21"/>
        <v>0.72502948385110844</v>
      </c>
      <c r="H225" s="128">
        <f t="shared" si="22"/>
        <v>249669.70300000001</v>
      </c>
      <c r="I225" s="122">
        <f t="shared" si="23"/>
        <v>0.21989982285464882</v>
      </c>
      <c r="J225" s="128">
        <f t="shared" si="24"/>
        <v>101.93990121571683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0.11997169811320754</v>
      </c>
      <c r="F226" s="128">
        <f t="shared" si="20"/>
        <v>12.716999999999999</v>
      </c>
      <c r="G226" s="122">
        <f t="shared" si="21"/>
        <v>0.12684393857555221</v>
      </c>
      <c r="H226" s="128">
        <f t="shared" si="22"/>
        <v>43679.725000000006</v>
      </c>
      <c r="I226" s="122">
        <f t="shared" si="23"/>
        <v>-0.25927541019537431</v>
      </c>
      <c r="J226" s="128">
        <f t="shared" si="24"/>
        <v>94.582129394971957</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0.10665094339622642</v>
      </c>
      <c r="F227" s="128">
        <f t="shared" si="20"/>
        <v>11.305000000000001</v>
      </c>
      <c r="G227" s="122">
        <f t="shared" si="21"/>
        <v>0.10787175846067174</v>
      </c>
      <c r="H227" s="128">
        <f t="shared" si="22"/>
        <v>37146.502999999997</v>
      </c>
      <c r="I227" s="122">
        <f t="shared" si="23"/>
        <v>-6.1426981961629358E-2</v>
      </c>
      <c r="J227" s="128">
        <f t="shared" si="24"/>
        <v>98.868271842541262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3.4471698113207556E-2</v>
      </c>
      <c r="F228" s="128">
        <f t="shared" si="20"/>
        <v>3.6540000000000008</v>
      </c>
      <c r="G228" s="122">
        <f t="shared" si="21"/>
        <v>4.0459208149658213E-2</v>
      </c>
      <c r="H228" s="128">
        <f t="shared" si="22"/>
        <v>13932.452000000003</v>
      </c>
      <c r="I228" s="122">
        <f t="shared" si="23"/>
        <v>-0.30738495733884491</v>
      </c>
      <c r="J228" s="128">
        <f t="shared" si="24"/>
        <v>85.201119077014766</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0.16757547169811318</v>
      </c>
      <c r="F229" s="128">
        <f t="shared" si="20"/>
        <v>17.762999999999998</v>
      </c>
      <c r="G229" s="122">
        <f t="shared" si="21"/>
        <v>0.18364006353852674</v>
      </c>
      <c r="H229" s="128">
        <f t="shared" si="22"/>
        <v>63237.924999999996</v>
      </c>
      <c r="I229" s="122">
        <f t="shared" si="23"/>
        <v>-0.24908226634768971</v>
      </c>
      <c r="J229" s="128">
        <f t="shared" si="24"/>
        <v>91.252131190292644</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0.40892452830188669</v>
      </c>
      <c r="F230" s="128">
        <f t="shared" si="20"/>
        <v>43.345999999999989</v>
      </c>
      <c r="G230" s="122">
        <f t="shared" si="21"/>
        <v>0.38787418326276724</v>
      </c>
      <c r="H230" s="128">
        <f t="shared" si="22"/>
        <v>133567.57800000001</v>
      </c>
      <c r="I230" s="122">
        <f t="shared" si="23"/>
        <v>0.4713962839422623</v>
      </c>
      <c r="J230" s="128">
        <f t="shared" si="24"/>
        <v>105.42710650707548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0.35142452830188675</v>
      </c>
      <c r="F231" s="128">
        <f t="shared" si="20"/>
        <v>37.250999999999998</v>
      </c>
      <c r="G231" s="122">
        <f t="shared" si="21"/>
        <v>0.3470210449590253</v>
      </c>
      <c r="H231" s="128">
        <f t="shared" si="22"/>
        <v>119499.47300000003</v>
      </c>
      <c r="I231" s="122">
        <f t="shared" si="23"/>
        <v>7.4996383922732973E-2</v>
      </c>
      <c r="J231" s="128">
        <f t="shared" si="24"/>
        <v>101.26893841362889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7.1707547169811328E-2</v>
      </c>
      <c r="F232" s="128">
        <f t="shared" si="20"/>
        <v>7.6010000000000009</v>
      </c>
      <c r="G232" s="122">
        <f t="shared" si="21"/>
        <v>8.1627077053531491E-2</v>
      </c>
      <c r="H232" s="128">
        <f t="shared" si="22"/>
        <v>28108.936999999998</v>
      </c>
      <c r="I232" s="122">
        <f t="shared" si="23"/>
        <v>-0.27773707467432585</v>
      </c>
      <c r="J232" s="128">
        <f t="shared" si="24"/>
        <v>87.847745819423523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0.14032075471698113</v>
      </c>
      <c r="F233" s="128">
        <f t="shared" si="20"/>
        <v>14.874000000000001</v>
      </c>
      <c r="G233" s="122">
        <f t="shared" si="21"/>
        <v>0.13349452894952346</v>
      </c>
      <c r="H233" s="128">
        <f t="shared" si="22"/>
        <v>45969.909</v>
      </c>
      <c r="I233" s="122">
        <f t="shared" si="23"/>
        <v>0.18869850650288755</v>
      </c>
      <c r="J233" s="128">
        <f t="shared" si="24"/>
        <v>105.11348728758674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0.30618867924528304</v>
      </c>
      <c r="F234" s="128">
        <f t="shared" si="20"/>
        <v>32.456000000000003</v>
      </c>
      <c r="G234" s="122">
        <f t="shared" si="21"/>
        <v>0.29174248020954935</v>
      </c>
      <c r="H234" s="128">
        <f t="shared" si="22"/>
        <v>100463.857</v>
      </c>
      <c r="I234" s="122">
        <f t="shared" si="23"/>
        <v>0.29752768182214667</v>
      </c>
      <c r="J234" s="128">
        <f t="shared" si="24"/>
        <v>104.95169542171487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0.13587735849056604</v>
      </c>
      <c r="F235" s="128">
        <f t="shared" si="20"/>
        <v>14.402999999999999</v>
      </c>
      <c r="G235" s="122">
        <f t="shared" si="21"/>
        <v>0.1326178831332509</v>
      </c>
      <c r="H235" s="128">
        <f t="shared" si="22"/>
        <v>45668.02900000001</v>
      </c>
      <c r="I235" s="122">
        <f t="shared" si="23"/>
        <v>0.2527145467623953</v>
      </c>
      <c r="J235" s="128">
        <f t="shared" si="24"/>
        <v>102.45779474103058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0.10667924528301886</v>
      </c>
      <c r="F236" s="128">
        <f t="shared" si="20"/>
        <v>11.308</v>
      </c>
      <c r="G236" s="122">
        <f t="shared" si="21"/>
        <v>0.10271696606438648</v>
      </c>
      <c r="H236" s="128">
        <f t="shared" si="22"/>
        <v>35371.409</v>
      </c>
      <c r="I236" s="122">
        <f t="shared" si="23"/>
        <v>0.33306031671637848</v>
      </c>
      <c r="J236" s="128">
        <f t="shared" si="24"/>
        <v>103.85747298664243</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6.8537735849056605E-2</v>
      </c>
      <c r="F237" s="128">
        <f t="shared" si="20"/>
        <v>7.2649999999999997</v>
      </c>
      <c r="G237" s="122">
        <f t="shared" si="21"/>
        <v>6.6082640740159945E-2</v>
      </c>
      <c r="H237" s="128">
        <f t="shared" si="22"/>
        <v>22756.085999999999</v>
      </c>
      <c r="I237" s="122">
        <f t="shared" si="23"/>
        <v>-2.432347198989248E-2</v>
      </c>
      <c r="J237" s="128">
        <f t="shared" si="24"/>
        <v>103.71518916526084</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0.15701886792452832</v>
      </c>
      <c r="F238" s="128">
        <f t="shared" si="20"/>
        <v>16.644000000000002</v>
      </c>
      <c r="G238" s="122">
        <f t="shared" si="21"/>
        <v>0.17460777446726952</v>
      </c>
      <c r="H238" s="128">
        <f t="shared" si="22"/>
        <v>60127.583999999995</v>
      </c>
      <c r="I238" s="122">
        <f t="shared" si="23"/>
        <v>-0.33002223161980176</v>
      </c>
      <c r="J238" s="128">
        <f t="shared" si="24"/>
        <v>89.92661890548392</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8.511320754716982E-2</v>
      </c>
      <c r="F239" s="128">
        <f t="shared" si="20"/>
        <v>9.0220000000000002</v>
      </c>
      <c r="G239" s="122">
        <f t="shared" si="21"/>
        <v>9.8905998989423802E-2</v>
      </c>
      <c r="H239" s="128">
        <f t="shared" si="22"/>
        <v>34059.072</v>
      </c>
      <c r="I239" s="122">
        <f t="shared" si="23"/>
        <v>-0.29268548766069952</v>
      </c>
      <c r="J239" s="128">
        <f t="shared" si="24"/>
        <v>86.054646246757116</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5.5952830188679234E-2</v>
      </c>
      <c r="F240" s="128">
        <f t="shared" si="20"/>
        <v>5.9309999999999992</v>
      </c>
      <c r="G240" s="122">
        <f t="shared" si="21"/>
        <v>5.8213884968550178E-2</v>
      </c>
      <c r="H240" s="128">
        <f t="shared" si="22"/>
        <v>20046.417000000001</v>
      </c>
      <c r="I240" s="122">
        <f t="shared" si="23"/>
        <v>0.15689581103201156</v>
      </c>
      <c r="J240" s="128">
        <f t="shared" si="24"/>
        <v>96.115952781552934</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0.27761320754716978</v>
      </c>
      <c r="F241" s="128">
        <f t="shared" si="20"/>
        <v>29.427</v>
      </c>
      <c r="G241" s="122">
        <f t="shared" si="21"/>
        <v>0.25331704505195174</v>
      </c>
      <c r="H241" s="128">
        <f t="shared" si="22"/>
        <v>87231.750999999989</v>
      </c>
      <c r="I241" s="122">
        <f t="shared" si="23"/>
        <v>0.31433341296472644</v>
      </c>
      <c r="J241" s="128">
        <f t="shared" si="24"/>
        <v>109.59120713343047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0.29316981132075465</v>
      </c>
      <c r="F242" s="128">
        <f t="shared" si="20"/>
        <v>31.075999999999993</v>
      </c>
      <c r="G242" s="122">
        <f t="shared" si="21"/>
        <v>0.27332509771807256</v>
      </c>
      <c r="H242" s="128">
        <f t="shared" si="22"/>
        <v>94121.684000000023</v>
      </c>
      <c r="I242" s="122">
        <f t="shared" si="23"/>
        <v>0.40223257264100964</v>
      </c>
      <c r="J242" s="128">
        <f t="shared" si="24"/>
        <v>107.26047983458562</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0.21141509433962261</v>
      </c>
      <c r="F243" s="128">
        <f t="shared" si="20"/>
        <v>22.409999999999997</v>
      </c>
      <c r="G243" s="122">
        <f t="shared" si="21"/>
        <v>0.2046240424209689</v>
      </c>
      <c r="H243" s="128">
        <f t="shared" si="22"/>
        <v>70463.926000000007</v>
      </c>
      <c r="I243" s="122">
        <f t="shared" si="23"/>
        <v>2.4210322296555974E-2</v>
      </c>
      <c r="J243" s="128">
        <f t="shared" si="24"/>
        <v>103.31879472143484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9.8509433962264151E-2</v>
      </c>
      <c r="F244" s="128">
        <f t="shared" si="20"/>
        <v>10.442</v>
      </c>
      <c r="G244" s="122">
        <f t="shared" si="21"/>
        <v>0.122620119178297</v>
      </c>
      <c r="H244" s="128">
        <f t="shared" si="22"/>
        <v>42225.218999999997</v>
      </c>
      <c r="I244" s="122">
        <f t="shared" si="23"/>
        <v>-0.44480367402274978</v>
      </c>
      <c r="J244" s="128">
        <f t="shared" si="24"/>
        <v>80.337088743997654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6.3179245283018853E-2</v>
      </c>
      <c r="F245" s="128">
        <f t="shared" si="20"/>
        <v>6.6969999999999983</v>
      </c>
      <c r="G245" s="122">
        <f t="shared" si="21"/>
        <v>8.7677292236567769E-2</v>
      </c>
      <c r="H245" s="128">
        <f t="shared" si="22"/>
        <v>30192.377000000004</v>
      </c>
      <c r="I245" s="122">
        <f t="shared" si="23"/>
        <v>-0.37466208942266954</v>
      </c>
      <c r="J245" s="128">
        <f t="shared" si="24"/>
        <v>72.058846334522798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6.5235849056603762E-2</v>
      </c>
      <c r="F246" s="128">
        <f t="shared" si="20"/>
        <v>6.9149999999999991</v>
      </c>
      <c r="G246" s="122">
        <f t="shared" si="21"/>
        <v>6.5192233083012446E-2</v>
      </c>
      <c r="H246" s="128">
        <f t="shared" si="22"/>
        <v>22449.467000000001</v>
      </c>
      <c r="I246" s="122">
        <f t="shared" si="23"/>
        <v>0.10614490512717012</v>
      </c>
      <c r="J246" s="128">
        <f t="shared" si="24"/>
        <v>100.06690363487898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0.21616981132075472</v>
      </c>
      <c r="F247" s="128">
        <f t="shared" si="20"/>
        <v>22.914000000000001</v>
      </c>
      <c r="G247" s="122">
        <f t="shared" si="21"/>
        <v>0.21612501234180714</v>
      </c>
      <c r="H247" s="128">
        <f t="shared" si="22"/>
        <v>74424.377000000022</v>
      </c>
      <c r="I247" s="122">
        <f t="shared" si="23"/>
        <v>9.4962187160407205E-2</v>
      </c>
      <c r="J247" s="128">
        <f t="shared" si="24"/>
        <v>100.02072827131954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0.1454811320754717</v>
      </c>
      <c r="F248" s="128">
        <f t="shared" si="20"/>
        <v>15.420999999999999</v>
      </c>
      <c r="G248" s="122">
        <f t="shared" si="21"/>
        <v>0.14994920112208807</v>
      </c>
      <c r="H248" s="128">
        <f t="shared" si="22"/>
        <v>51636.207000000002</v>
      </c>
      <c r="I248" s="122">
        <f t="shared" si="23"/>
        <v>-0.11811091587582555</v>
      </c>
      <c r="J248" s="128">
        <f t="shared" si="24"/>
        <v>97.020278192093542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5.7254716981132076E-2</v>
      </c>
      <c r="F249" s="128">
        <f t="shared" si="20"/>
        <v>6.069</v>
      </c>
      <c r="G249" s="122">
        <f t="shared" si="21"/>
        <v>5.5160829717909851E-2</v>
      </c>
      <c r="H249" s="128">
        <f t="shared" si="22"/>
        <v>18995.073</v>
      </c>
      <c r="I249" s="122">
        <f t="shared" si="23"/>
        <v>9.2584296863243307E-2</v>
      </c>
      <c r="J249" s="128">
        <f t="shared" si="24"/>
        <v>103.79596767113597</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0.17259433962264153</v>
      </c>
      <c r="F250" s="128">
        <f t="shared" si="20"/>
        <v>18.295000000000002</v>
      </c>
      <c r="G250" s="122">
        <f t="shared" si="21"/>
        <v>0.14900477410137125</v>
      </c>
      <c r="H250" s="128">
        <f t="shared" si="22"/>
        <v>51310.985999999997</v>
      </c>
      <c r="I250" s="122">
        <f t="shared" si="23"/>
        <v>0.30209032444172146</v>
      </c>
      <c r="J250" s="128">
        <f t="shared" si="24"/>
        <v>115.831415915051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7.6122641509433972E-2</v>
      </c>
      <c r="F251" s="128">
        <f t="shared" si="20"/>
        <v>8.0690000000000008</v>
      </c>
      <c r="G251" s="122">
        <f t="shared" si="21"/>
        <v>7.5218162493683904E-2</v>
      </c>
      <c r="H251" s="128">
        <f t="shared" si="22"/>
        <v>25901.976000000002</v>
      </c>
      <c r="I251" s="122">
        <f t="shared" si="23"/>
        <v>0.10403701038912944</v>
      </c>
      <c r="J251" s="128">
        <f t="shared" si="24"/>
        <v>101.20247422399613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7.7867924528301879E-2</v>
      </c>
      <c r="F252" s="128">
        <f t="shared" si="20"/>
        <v>8.2539999999999996</v>
      </c>
      <c r="G252" s="122">
        <f t="shared" si="21"/>
        <v>8.3948245721022913E-2</v>
      </c>
      <c r="H252" s="128">
        <f t="shared" si="22"/>
        <v>28908.250000000007</v>
      </c>
      <c r="I252" s="122">
        <f t="shared" si="23"/>
        <v>-0.30089222269151666</v>
      </c>
      <c r="J252" s="128">
        <f t="shared" si="24"/>
        <v>92.757059852177051</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0.12536792452830189</v>
      </c>
      <c r="F253" s="128">
        <f t="shared" si="20"/>
        <v>13.289</v>
      </c>
      <c r="G253" s="122">
        <f t="shared" si="21"/>
        <v>0.13087668647163708</v>
      </c>
      <c r="H253" s="128">
        <f t="shared" si="22"/>
        <v>45068.434000000001</v>
      </c>
      <c r="I253" s="122">
        <f t="shared" si="23"/>
        <v>-0.19336997867246261</v>
      </c>
      <c r="J253" s="128">
        <f t="shared" si="24"/>
        <v>95.790876059099332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4.234905660377359E-2</v>
      </c>
      <c r="F254" s="128">
        <f t="shared" si="20"/>
        <v>4.4890000000000008</v>
      </c>
      <c r="G254" s="122">
        <f t="shared" si="21"/>
        <v>4.8195828178813904E-2</v>
      </c>
      <c r="H254" s="128">
        <f t="shared" si="22"/>
        <v>16596.618999999999</v>
      </c>
      <c r="I254" s="122">
        <f t="shared" si="23"/>
        <v>-0.29175562899576241</v>
      </c>
      <c r="J254" s="128">
        <f t="shared" si="24"/>
        <v>87.868718526118286</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2.1471698113207545E-2</v>
      </c>
      <c r="F255" s="128">
        <f t="shared" si="20"/>
        <v>2.2759999999999998</v>
      </c>
      <c r="G255" s="122">
        <f t="shared" si="21"/>
        <v>2.5939565800707408E-2</v>
      </c>
      <c r="H255" s="128">
        <f t="shared" si="22"/>
        <v>8932.4970000000012</v>
      </c>
      <c r="I255" s="122">
        <f t="shared" si="23"/>
        <v>-0.45134665937310647</v>
      </c>
      <c r="J255" s="128">
        <f t="shared" si="24"/>
        <v>82.775857846556477</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0.23264150943396228</v>
      </c>
      <c r="F256" s="128">
        <f t="shared" si="20"/>
        <v>24.66</v>
      </c>
      <c r="G256" s="122">
        <f t="shared" si="21"/>
        <v>0.23229407477102318</v>
      </c>
      <c r="H256" s="128">
        <f t="shared" si="22"/>
        <v>79992.323000000004</v>
      </c>
      <c r="I256" s="122">
        <f t="shared" si="23"/>
        <v>7.7628943823754334E-2</v>
      </c>
      <c r="J256" s="128">
        <f t="shared" si="24"/>
        <v>100.14956673487328</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0.10841509433962265</v>
      </c>
      <c r="F257" s="128">
        <f t="shared" si="20"/>
        <v>11.492000000000001</v>
      </c>
      <c r="G257" s="122">
        <f t="shared" si="21"/>
        <v>9.996658709831048E-2</v>
      </c>
      <c r="H257" s="128">
        <f t="shared" si="22"/>
        <v>34424.294000000002</v>
      </c>
      <c r="I257" s="122">
        <f t="shared" si="23"/>
        <v>0.53200722504307163</v>
      </c>
      <c r="J257" s="128">
        <f t="shared" si="24"/>
        <v>108.45133107625612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9.0349056603773584E-2</v>
      </c>
      <c r="F258" s="128">
        <f t="shared" si="20"/>
        <v>9.577</v>
      </c>
      <c r="G258" s="122">
        <f t="shared" si="21"/>
        <v>8.8307145470702009E-2</v>
      </c>
      <c r="H258" s="128">
        <f t="shared" si="22"/>
        <v>30409.272000000004</v>
      </c>
      <c r="I258" s="122">
        <f t="shared" si="23"/>
        <v>0.19443904594596537</v>
      </c>
      <c r="J258" s="128">
        <f t="shared" si="24"/>
        <v>102.3122830232906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0.37073584905660378</v>
      </c>
      <c r="F259" s="128">
        <f t="shared" si="20"/>
        <v>39.298000000000002</v>
      </c>
      <c r="G259" s="122">
        <f t="shared" si="21"/>
        <v>0.36958190023173554</v>
      </c>
      <c r="H259" s="128">
        <f t="shared" si="22"/>
        <v>127268.48399999998</v>
      </c>
      <c r="I259" s="122">
        <f t="shared" si="23"/>
        <v>-1.6202187490924148E-2</v>
      </c>
      <c r="J259" s="128">
        <f t="shared" si="24"/>
        <v>100.31223088147571</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0.1978962264150943</v>
      </c>
      <c r="F260" s="128">
        <f t="shared" si="20"/>
        <v>20.976999999999997</v>
      </c>
      <c r="G260" s="122">
        <f t="shared" si="21"/>
        <v>0.20991243124887471</v>
      </c>
      <c r="H260" s="128">
        <f t="shared" si="22"/>
        <v>72285.024999999994</v>
      </c>
      <c r="I260" s="122">
        <f t="shared" si="23"/>
        <v>-0.19289884459623316</v>
      </c>
      <c r="J260" s="128">
        <f t="shared" si="24"/>
        <v>94.275610661888891</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0.92382075471698122</v>
      </c>
      <c r="F261" s="128">
        <f t="shared" si="20"/>
        <v>97.925000000000011</v>
      </c>
      <c r="G261" s="122">
        <f t="shared" si="21"/>
        <v>0.91283120763856218</v>
      </c>
      <c r="H261" s="128">
        <f t="shared" si="22"/>
        <v>314340.72899999999</v>
      </c>
      <c r="I261" s="122">
        <f t="shared" si="23"/>
        <v>0.42224768632858056</v>
      </c>
      <c r="J261" s="128">
        <f t="shared" si="24"/>
        <v>101.20389695120615</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0.8875377358490566</v>
      </c>
      <c r="F262" s="128">
        <f t="shared" si="20"/>
        <v>94.078999999999994</v>
      </c>
      <c r="G262" s="122">
        <f t="shared" si="21"/>
        <v>0.87550123418070724</v>
      </c>
      <c r="H262" s="128">
        <f t="shared" si="22"/>
        <v>301485.85399999999</v>
      </c>
      <c r="I262" s="122">
        <f t="shared" si="23"/>
        <v>0.38640320040955028</v>
      </c>
      <c r="J262" s="128">
        <f t="shared" si="24"/>
        <v>101.37481264428064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0.94601886792452805</v>
      </c>
      <c r="F263" s="128">
        <f t="shared" si="20"/>
        <v>100.27799999999998</v>
      </c>
      <c r="G263" s="122">
        <f t="shared" si="21"/>
        <v>0.93762756201395048</v>
      </c>
      <c r="H263" s="128">
        <f t="shared" si="22"/>
        <v>322879.55199999997</v>
      </c>
      <c r="I263" s="122">
        <f t="shared" si="23"/>
        <v>0.41943025069293211</v>
      </c>
      <c r="J263" s="128">
        <f t="shared" si="24"/>
        <v>100.89495085794553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0.93614150943396246</v>
      </c>
      <c r="F264" s="128">
        <f t="shared" si="20"/>
        <v>99.231000000000023</v>
      </c>
      <c r="G264" s="122">
        <f t="shared" si="21"/>
        <v>0.9249960070624178</v>
      </c>
      <c r="H264" s="128">
        <f t="shared" si="22"/>
        <v>318529.77500000008</v>
      </c>
      <c r="I264" s="122">
        <f t="shared" si="23"/>
        <v>0.44418117543947711</v>
      </c>
      <c r="J264" s="128">
        <f t="shared" si="24"/>
        <v>101.20492437658626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0.91277358490566041</v>
      </c>
      <c r="F265" s="128">
        <f t="shared" ref="F265:F328" si="26">SUMPRODUCT($K$2:$AI$2,$K265:$AI265)</f>
        <v>96.754000000000005</v>
      </c>
      <c r="G265" s="122">
        <f t="shared" ref="G265:G328" si="27">SUMPRODUCT($K$3:$AI$3,$K265:$AI265)/$J$3</f>
        <v>0.90354200279941232</v>
      </c>
      <c r="H265" s="128">
        <f t="shared" ref="H265:H328" si="28">SUMPRODUCT($K$3:$AI$3,$K265:$AI265)</f>
        <v>311141.91700000002</v>
      </c>
      <c r="I265" s="122">
        <f t="shared" ref="I265:I328" si="29">CORREL($K$4:$AI$4,$K265:$AI265)</f>
        <v>0.351943643017324</v>
      </c>
      <c r="J265" s="128">
        <f t="shared" si="24"/>
        <v>101.02171034413965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0.87376415094339632</v>
      </c>
      <c r="F266" s="128">
        <f t="shared" si="26"/>
        <v>92.619000000000014</v>
      </c>
      <c r="G266" s="122">
        <f t="shared" si="27"/>
        <v>0.86316153537887885</v>
      </c>
      <c r="H266" s="128">
        <f t="shared" si="28"/>
        <v>297236.57999999996</v>
      </c>
      <c r="I266" s="122">
        <f t="shared" si="29"/>
        <v>0.32219637831126879</v>
      </c>
      <c r="J266" s="128">
        <f t="shared" ref="J266:J329" si="30">$E266/$G266*100</f>
        <v>101.22834662226504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0.87853773584905648</v>
      </c>
      <c r="F267" s="128">
        <f t="shared" si="26"/>
        <v>93.124999999999986</v>
      </c>
      <c r="G267" s="122">
        <f t="shared" si="27"/>
        <v>0.8701977970600363</v>
      </c>
      <c r="H267" s="128">
        <f t="shared" si="28"/>
        <v>299659.57299999997</v>
      </c>
      <c r="I267" s="122">
        <f t="shared" si="29"/>
        <v>0.29413466124646709</v>
      </c>
      <c r="J267" s="128">
        <f t="shared" si="30"/>
        <v>100.95839575981422</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0.8020566037735849</v>
      </c>
      <c r="F268" s="128">
        <f t="shared" si="26"/>
        <v>85.018000000000001</v>
      </c>
      <c r="G268" s="122">
        <f t="shared" si="27"/>
        <v>0.79146784741460918</v>
      </c>
      <c r="H268" s="128">
        <f t="shared" si="28"/>
        <v>272548.28499999997</v>
      </c>
      <c r="I268" s="122">
        <f t="shared" si="29"/>
        <v>0.27747396622960963</v>
      </c>
      <c r="J268" s="128">
        <f t="shared" si="30"/>
        <v>101.3378631101143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0.68625471698113216</v>
      </c>
      <c r="F269" s="128">
        <f t="shared" si="26"/>
        <v>72.743000000000009</v>
      </c>
      <c r="G269" s="122">
        <f t="shared" si="27"/>
        <v>0.66628576946085183</v>
      </c>
      <c r="H269" s="128">
        <f t="shared" si="28"/>
        <v>229440.83500000002</v>
      </c>
      <c r="I269" s="122">
        <f t="shared" si="29"/>
        <v>0.31578287117797499</v>
      </c>
      <c r="J269" s="128">
        <f t="shared" si="30"/>
        <v>102.99705448255918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0.59933018867924537</v>
      </c>
      <c r="F270" s="128">
        <f t="shared" si="26"/>
        <v>63.529000000000011</v>
      </c>
      <c r="G270" s="122">
        <f t="shared" si="27"/>
        <v>0.5808994592836525</v>
      </c>
      <c r="H270" s="128">
        <f t="shared" si="28"/>
        <v>200037.37599999999</v>
      </c>
      <c r="I270" s="122">
        <f t="shared" si="29"/>
        <v>0.30761373484062765</v>
      </c>
      <c r="J270" s="128">
        <f t="shared" si="30"/>
        <v>103.17279162530484</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0.47258490566037736</v>
      </c>
      <c r="F271" s="128">
        <f t="shared" si="26"/>
        <v>50.094000000000001</v>
      </c>
      <c r="G271" s="122">
        <f t="shared" si="27"/>
        <v>0.44194884683962615</v>
      </c>
      <c r="H271" s="128">
        <f t="shared" si="28"/>
        <v>152188.62099999998</v>
      </c>
      <c r="I271" s="122">
        <f t="shared" si="29"/>
        <v>0.31603923355300056</v>
      </c>
      <c r="J271" s="128">
        <f t="shared" si="30"/>
        <v>106.93203727984123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0.39225471698113201</v>
      </c>
      <c r="F272" s="128">
        <f t="shared" si="26"/>
        <v>41.578999999999994</v>
      </c>
      <c r="G272" s="122">
        <f t="shared" si="27"/>
        <v>0.37146843401343954</v>
      </c>
      <c r="H272" s="128">
        <f t="shared" si="28"/>
        <v>127918.12700000001</v>
      </c>
      <c r="I272" s="122">
        <f t="shared" si="29"/>
        <v>0.21444671890163203</v>
      </c>
      <c r="J272" s="128">
        <f t="shared" si="30"/>
        <v>105.59570640851288</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0.1886509433962264</v>
      </c>
      <c r="F273" s="128">
        <f t="shared" si="26"/>
        <v>19.997</v>
      </c>
      <c r="G273" s="122">
        <f t="shared" si="27"/>
        <v>0.18240576957700996</v>
      </c>
      <c r="H273" s="128">
        <f t="shared" si="28"/>
        <v>62812.885999999999</v>
      </c>
      <c r="I273" s="122">
        <f t="shared" si="29"/>
        <v>0.14279810659219994</v>
      </c>
      <c r="J273" s="128">
        <f t="shared" si="30"/>
        <v>103.42378085610926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6.2037735849056606E-2</v>
      </c>
      <c r="F274" s="128">
        <f t="shared" si="26"/>
        <v>6.5760000000000005</v>
      </c>
      <c r="G274" s="122">
        <f t="shared" si="27"/>
        <v>6.6422028818845513E-2</v>
      </c>
      <c r="H274" s="128">
        <f t="shared" si="28"/>
        <v>22872.957000000002</v>
      </c>
      <c r="I274" s="122">
        <f t="shared" si="29"/>
        <v>-0.198764563265764</v>
      </c>
      <c r="J274" s="128">
        <f t="shared" si="30"/>
        <v>93.399338972697905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0.70540566037735841</v>
      </c>
      <c r="F275" s="128">
        <f t="shared" si="26"/>
        <v>74.772999999999996</v>
      </c>
      <c r="G275" s="122">
        <f t="shared" si="27"/>
        <v>0.6675979881402494</v>
      </c>
      <c r="H275" s="128">
        <f t="shared" si="28"/>
        <v>229892.70799999998</v>
      </c>
      <c r="I275" s="122">
        <f t="shared" si="29"/>
        <v>0.43335795979472658</v>
      </c>
      <c r="J275" s="128">
        <f t="shared" si="30"/>
        <v>105.6632393908842</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4.8084905660377361E-2</v>
      </c>
      <c r="F276" s="128">
        <f t="shared" si="26"/>
        <v>5.0970000000000004</v>
      </c>
      <c r="G276" s="122">
        <f t="shared" si="27"/>
        <v>5.867328768316693E-2</v>
      </c>
      <c r="H276" s="128">
        <f t="shared" si="28"/>
        <v>20204.615999999998</v>
      </c>
      <c r="I276" s="122">
        <f t="shared" si="29"/>
        <v>-0.42933622299800589</v>
      </c>
      <c r="J276" s="128">
        <f t="shared" si="30"/>
        <v>81.953658230358002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3.1594339622641514E-2</v>
      </c>
      <c r="F277" s="128">
        <f t="shared" si="26"/>
        <v>3.3490000000000002</v>
      </c>
      <c r="G277" s="122">
        <f t="shared" si="27"/>
        <v>3.3909559237770004E-2</v>
      </c>
      <c r="H277" s="128">
        <f t="shared" si="28"/>
        <v>11677.028000000002</v>
      </c>
      <c r="I277" s="122">
        <f t="shared" si="29"/>
        <v>-0.31830497013669623</v>
      </c>
      <c r="J277" s="128">
        <f t="shared" si="30"/>
        <v>93.172368891926823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9.7481132075471683E-2</v>
      </c>
      <c r="F278" s="128">
        <f t="shared" si="26"/>
        <v>10.332999999999998</v>
      </c>
      <c r="G278" s="122">
        <f t="shared" si="27"/>
        <v>0.11966634432770548</v>
      </c>
      <c r="H278" s="128">
        <f t="shared" si="28"/>
        <v>41208.063000000002</v>
      </c>
      <c r="I278" s="122">
        <f t="shared" si="29"/>
        <v>-0.58203700785255774</v>
      </c>
      <c r="J278" s="128">
        <f t="shared" si="30"/>
        <v>81.460775477957498</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9.3962264150943397E-3</v>
      </c>
      <c r="F279" s="128">
        <f t="shared" si="26"/>
        <v>0.996</v>
      </c>
      <c r="G279" s="122">
        <f t="shared" si="27"/>
        <v>9.8862956574262834E-3</v>
      </c>
      <c r="H279" s="128">
        <f t="shared" si="28"/>
        <v>3404.4250000000002</v>
      </c>
      <c r="I279" s="122">
        <f t="shared" si="29"/>
        <v>-0.29343624969272553</v>
      </c>
      <c r="J279" s="128">
        <f t="shared" si="30"/>
        <v>95.042943693841295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4.5396226415094353E-2</v>
      </c>
      <c r="F280" s="128">
        <f t="shared" si="26"/>
        <v>4.8120000000000012</v>
      </c>
      <c r="G280" s="122">
        <f t="shared" si="27"/>
        <v>4.3710199850155951E-2</v>
      </c>
      <c r="H280" s="128">
        <f t="shared" si="28"/>
        <v>15051.957000000002</v>
      </c>
      <c r="I280" s="122">
        <f t="shared" si="29"/>
        <v>0.29546752347637484</v>
      </c>
      <c r="J280" s="128">
        <f t="shared" si="30"/>
        <v>103.85728404518468</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0.11355660377358491</v>
      </c>
      <c r="F281" s="128">
        <f t="shared" si="26"/>
        <v>12.037000000000001</v>
      </c>
      <c r="G281" s="122">
        <f t="shared" si="27"/>
        <v>0.1774202196551263</v>
      </c>
      <c r="H281" s="128">
        <f t="shared" si="28"/>
        <v>61096.071999999986</v>
      </c>
      <c r="I281" s="122">
        <f t="shared" si="29"/>
        <v>-0.53738924804317123</v>
      </c>
      <c r="J281" s="128">
        <f t="shared" si="30"/>
        <v>64.004319233917627</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0.40631132075471693</v>
      </c>
      <c r="F282" s="128">
        <f t="shared" si="26"/>
        <v>43.068999999999996</v>
      </c>
      <c r="G282" s="122">
        <f t="shared" si="27"/>
        <v>0.39638975717131592</v>
      </c>
      <c r="H282" s="128">
        <f t="shared" si="28"/>
        <v>136499.984</v>
      </c>
      <c r="I282" s="122">
        <f t="shared" si="29"/>
        <v>2.9630165439483228E-4</v>
      </c>
      <c r="J282" s="128">
        <f t="shared" si="30"/>
        <v>102.50298182632227</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0.37321698113207546</v>
      </c>
      <c r="F283" s="128">
        <f t="shared" si="26"/>
        <v>39.561</v>
      </c>
      <c r="G283" s="122">
        <f t="shared" si="27"/>
        <v>0.3290089964513675</v>
      </c>
      <c r="H283" s="128">
        <f t="shared" si="28"/>
        <v>113296.88</v>
      </c>
      <c r="I283" s="122">
        <f t="shared" si="29"/>
        <v>0.5507112953141905</v>
      </c>
      <c r="J283" s="128">
        <f t="shared" si="30"/>
        <v>113.43670998590538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0.10684905660377358</v>
      </c>
      <c r="F284" s="128">
        <f t="shared" si="26"/>
        <v>11.326000000000001</v>
      </c>
      <c r="G284" s="122">
        <f t="shared" si="27"/>
        <v>9.7128694556246717E-2</v>
      </c>
      <c r="H284" s="128">
        <f t="shared" si="28"/>
        <v>33447.043000000005</v>
      </c>
      <c r="I284" s="122">
        <f t="shared" si="29"/>
        <v>0.43568073582129047</v>
      </c>
      <c r="J284" s="128">
        <f t="shared" si="30"/>
        <v>110.00771408689927</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0.15024528301886794</v>
      </c>
      <c r="F285" s="128">
        <f t="shared" si="26"/>
        <v>15.926000000000002</v>
      </c>
      <c r="G285" s="122">
        <f t="shared" si="27"/>
        <v>0.13656230725001309</v>
      </c>
      <c r="H285" s="128">
        <f t="shared" si="28"/>
        <v>47026.323000000004</v>
      </c>
      <c r="I285" s="122">
        <f t="shared" si="29"/>
        <v>0.52230126856952619</v>
      </c>
      <c r="J285" s="128">
        <f t="shared" si="30"/>
        <v>110.01958449911409</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1.599056603773585E-2</v>
      </c>
      <c r="F286" s="128">
        <f t="shared" si="26"/>
        <v>1.6950000000000001</v>
      </c>
      <c r="G286" s="122">
        <f t="shared" si="27"/>
        <v>1.6041706596042492E-2</v>
      </c>
      <c r="H286" s="128">
        <f t="shared" si="28"/>
        <v>5524.0900000000011</v>
      </c>
      <c r="I286" s="122">
        <f t="shared" si="29"/>
        <v>0.16200057078308736</v>
      </c>
      <c r="J286" s="128">
        <f t="shared" si="30"/>
        <v>99.681202507972202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0.98400943396226426</v>
      </c>
      <c r="F287" s="128">
        <f t="shared" si="26"/>
        <v>104.30500000000001</v>
      </c>
      <c r="G287" s="122">
        <f t="shared" si="27"/>
        <v>0.98395829340395746</v>
      </c>
      <c r="H287" s="128">
        <f t="shared" si="28"/>
        <v>338833.91</v>
      </c>
      <c r="I287" s="122">
        <f t="shared" si="29"/>
        <v>-0.16200057078307969</v>
      </c>
      <c r="J287" s="128">
        <f t="shared" si="30"/>
        <v>100.0051974315019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0.17217924528301887</v>
      </c>
      <c r="F288" s="128">
        <f t="shared" si="26"/>
        <v>18.251000000000001</v>
      </c>
      <c r="G288" s="122">
        <f t="shared" si="27"/>
        <v>0.17915508569570043</v>
      </c>
      <c r="H288" s="128">
        <f t="shared" si="28"/>
        <v>61693.487000000008</v>
      </c>
      <c r="I288" s="122">
        <f t="shared" si="29"/>
        <v>-0.41201933456731471</v>
      </c>
      <c r="J288" s="128">
        <f t="shared" si="30"/>
        <v>96.106255992905375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0.50946226415094331</v>
      </c>
      <c r="F289" s="128">
        <f t="shared" si="26"/>
        <v>54.002999999999993</v>
      </c>
      <c r="G289" s="122">
        <f t="shared" si="27"/>
        <v>0.50068766516241814</v>
      </c>
      <c r="H289" s="128">
        <f t="shared" si="28"/>
        <v>172415.80299999999</v>
      </c>
      <c r="I289" s="122">
        <f t="shared" si="29"/>
        <v>0.15129584397252571</v>
      </c>
      <c r="J289" s="128">
        <f t="shared" si="30"/>
        <v>101.75250951822005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7.2150943396226408E-2</v>
      </c>
      <c r="F290" s="128">
        <f t="shared" si="26"/>
        <v>7.6479999999999997</v>
      </c>
      <c r="G290" s="122">
        <f t="shared" si="27"/>
        <v>7.1030747071361783E-2</v>
      </c>
      <c r="H290" s="128">
        <f t="shared" si="28"/>
        <v>24460.006000000001</v>
      </c>
      <c r="I290" s="122">
        <f t="shared" si="29"/>
        <v>0.35384718433888723</v>
      </c>
      <c r="J290" s="128">
        <f t="shared" si="30"/>
        <v>101.57705834592899</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7.4462264150943383E-2</v>
      </c>
      <c r="F291" s="128">
        <f t="shared" si="26"/>
        <v>7.8929999999999989</v>
      </c>
      <c r="G291" s="122">
        <f t="shared" si="27"/>
        <v>7.8300071437283306E-2</v>
      </c>
      <c r="H291" s="128">
        <f t="shared" si="28"/>
        <v>26963.256000000005</v>
      </c>
      <c r="I291" s="122">
        <f t="shared" si="29"/>
        <v>-0.24252961167195289</v>
      </c>
      <c r="J291" s="128">
        <f t="shared" si="30"/>
        <v>95.098590313019159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0.17174528301886791</v>
      </c>
      <c r="F292" s="128">
        <f t="shared" si="26"/>
        <v>18.204999999999998</v>
      </c>
      <c r="G292" s="122">
        <f t="shared" si="27"/>
        <v>0.17075013793784377</v>
      </c>
      <c r="H292" s="128">
        <f t="shared" si="28"/>
        <v>58799.176000000007</v>
      </c>
      <c r="I292" s="122">
        <f t="shared" si="29"/>
        <v>0.33017990272596009</v>
      </c>
      <c r="J292" s="128">
        <f t="shared" si="30"/>
        <v>100.58280777576086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0.38985849056603783</v>
      </c>
      <c r="F293" s="128">
        <f t="shared" si="26"/>
        <v>41.32500000000001</v>
      </c>
      <c r="G293" s="122">
        <f t="shared" si="27"/>
        <v>0.37653485616712834</v>
      </c>
      <c r="H293" s="128">
        <f t="shared" si="28"/>
        <v>129662.78999999998</v>
      </c>
      <c r="I293" s="122">
        <f t="shared" si="29"/>
        <v>0.24469375583344441</v>
      </c>
      <c r="J293" s="128">
        <f t="shared" si="30"/>
        <v>103.53848632621563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0.61014150943396228</v>
      </c>
      <c r="F294" s="128">
        <f t="shared" si="26"/>
        <v>64.674999999999997</v>
      </c>
      <c r="G294" s="122">
        <f t="shared" si="27"/>
        <v>0.62346514383287166</v>
      </c>
      <c r="H294" s="128">
        <f t="shared" si="28"/>
        <v>214695.21000000002</v>
      </c>
      <c r="I294" s="122">
        <f t="shared" si="29"/>
        <v>-0.24469375583344422</v>
      </c>
      <c r="J294" s="128">
        <f t="shared" si="30"/>
        <v>97.862970443383603</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0.13845283018867924</v>
      </c>
      <c r="F295" s="128">
        <f t="shared" si="26"/>
        <v>14.676</v>
      </c>
      <c r="G295" s="122">
        <f t="shared" si="27"/>
        <v>0.16121802891177203</v>
      </c>
      <c r="H295" s="128">
        <f t="shared" si="28"/>
        <v>55516.717999999993</v>
      </c>
      <c r="I295" s="122">
        <f t="shared" si="29"/>
        <v>-0.30988767610011686</v>
      </c>
      <c r="J295" s="128">
        <f t="shared" si="30"/>
        <v>85.879247577483255</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0.30591509433962272</v>
      </c>
      <c r="F296" s="128">
        <f t="shared" si="26"/>
        <v>32.427000000000007</v>
      </c>
      <c r="G296" s="122">
        <f t="shared" si="27"/>
        <v>0.31110931065925584</v>
      </c>
      <c r="H296" s="128">
        <f t="shared" si="28"/>
        <v>107132.98000000003</v>
      </c>
      <c r="I296" s="122">
        <f t="shared" si="29"/>
        <v>-0.21025606602815736</v>
      </c>
      <c r="J296" s="128">
        <f t="shared" si="30"/>
        <v>98.330420806556276</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0.223</v>
      </c>
      <c r="F297" s="128">
        <f t="shared" si="26"/>
        <v>23.638000000000002</v>
      </c>
      <c r="G297" s="122">
        <f t="shared" si="27"/>
        <v>0.21309835113457506</v>
      </c>
      <c r="H297" s="128">
        <f t="shared" si="28"/>
        <v>73382.122000000003</v>
      </c>
      <c r="I297" s="122">
        <f t="shared" si="29"/>
        <v>0.22470907944194693</v>
      </c>
      <c r="J297" s="128">
        <f t="shared" si="30"/>
        <v>104.64651594566863</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0.15923584905660376</v>
      </c>
      <c r="F298" s="128">
        <f t="shared" si="26"/>
        <v>16.878999999999998</v>
      </c>
      <c r="G298" s="122">
        <f t="shared" si="27"/>
        <v>0.14212792500827628</v>
      </c>
      <c r="H298" s="128">
        <f t="shared" si="28"/>
        <v>48942.888000000006</v>
      </c>
      <c r="I298" s="122">
        <f t="shared" si="29"/>
        <v>0.49455501012463782</v>
      </c>
      <c r="J298" s="128">
        <f t="shared" si="30"/>
        <v>112.0369899492526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8.1311320754716976E-2</v>
      </c>
      <c r="F299" s="128">
        <f t="shared" si="26"/>
        <v>8.6189999999999998</v>
      </c>
      <c r="G299" s="122">
        <f t="shared" si="27"/>
        <v>7.5628836850022363E-2</v>
      </c>
      <c r="H299" s="128">
        <f t="shared" si="28"/>
        <v>26043.395</v>
      </c>
      <c r="I299" s="122">
        <f t="shared" si="29"/>
        <v>0.32270872977619119</v>
      </c>
      <c r="J299" s="128">
        <f t="shared" si="30"/>
        <v>107.5136470972883</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9.2518867924528306E-2</v>
      </c>
      <c r="F300" s="128">
        <f t="shared" si="26"/>
        <v>9.8070000000000004</v>
      </c>
      <c r="G300" s="122">
        <f t="shared" si="27"/>
        <v>9.6759790682952054E-2</v>
      </c>
      <c r="H300" s="128">
        <f t="shared" si="28"/>
        <v>33320.008000000002</v>
      </c>
      <c r="I300" s="122">
        <f t="shared" si="29"/>
        <v>9.6135109074195271E-2</v>
      </c>
      <c r="J300" s="128">
        <f t="shared" si="30"/>
        <v>95.617060838504941</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455.62678253584909</v>
      </c>
      <c r="F301" s="128">
        <f t="shared" si="26"/>
        <v>48296.438948800002</v>
      </c>
      <c r="G301" s="122">
        <f t="shared" si="27"/>
        <v>432.19456157694361</v>
      </c>
      <c r="H301" s="128">
        <f t="shared" si="28"/>
        <v>148829654.83551314</v>
      </c>
      <c r="I301" s="122">
        <f t="shared" si="29"/>
        <v>0.29923613949320838</v>
      </c>
      <c r="J301" s="128">
        <f t="shared" si="30"/>
        <v>105.42168343660055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1.1556603773584908E-2</v>
      </c>
      <c r="F302" s="128">
        <f t="shared" si="26"/>
        <v>1.2250000000000003</v>
      </c>
      <c r="G302" s="122">
        <f t="shared" si="27"/>
        <v>1.9111642534803897E-2</v>
      </c>
      <c r="H302" s="128">
        <f t="shared" si="28"/>
        <v>6581.2470000000003</v>
      </c>
      <c r="I302" s="122">
        <f t="shared" si="29"/>
        <v>-0.43504290250756328</v>
      </c>
      <c r="J302" s="128">
        <f t="shared" si="30"/>
        <v>60.46891967835505</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5.0943396226415093E-3</v>
      </c>
      <c r="F303" s="128">
        <f t="shared" si="26"/>
        <v>0.54</v>
      </c>
      <c r="G303" s="122">
        <f t="shared" si="27"/>
        <v>7.0991032588178593E-3</v>
      </c>
      <c r="H303" s="128">
        <f t="shared" si="28"/>
        <v>2444.6330000000003</v>
      </c>
      <c r="I303" s="122">
        <f t="shared" si="29"/>
        <v>-0.36562351884643263</v>
      </c>
      <c r="J303" s="128">
        <f t="shared" si="30"/>
        <v>71.760325732884439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0.13743396226415094</v>
      </c>
      <c r="F304" s="128">
        <f t="shared" si="26"/>
        <v>14.568000000000001</v>
      </c>
      <c r="G304" s="122">
        <f t="shared" si="27"/>
        <v>0.14189717387137804</v>
      </c>
      <c r="H304" s="128">
        <f t="shared" si="28"/>
        <v>48863.426999999996</v>
      </c>
      <c r="I304" s="122">
        <f t="shared" si="29"/>
        <v>-0.10962829932702645</v>
      </c>
      <c r="J304" s="128">
        <f t="shared" si="30"/>
        <v>96.854615574463281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1.4603773584905664E-2</v>
      </c>
      <c r="F305" s="128">
        <f t="shared" si="26"/>
        <v>1.5480000000000005</v>
      </c>
      <c r="G305" s="122">
        <f t="shared" si="27"/>
        <v>2.2176058055860471E-2</v>
      </c>
      <c r="H305" s="128">
        <f t="shared" si="28"/>
        <v>7636.5029999999997</v>
      </c>
      <c r="I305" s="122">
        <f t="shared" si="29"/>
        <v>-0.44126224637944356</v>
      </c>
      <c r="J305" s="128">
        <f t="shared" si="30"/>
        <v>65.85378496087732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0.1216509433962264</v>
      </c>
      <c r="F306" s="128">
        <f t="shared" si="26"/>
        <v>12.894999999999998</v>
      </c>
      <c r="G306" s="122">
        <f t="shared" si="27"/>
        <v>0.11512889783306908</v>
      </c>
      <c r="H306" s="128">
        <f t="shared" si="28"/>
        <v>39645.557000000001</v>
      </c>
      <c r="I306" s="122">
        <f t="shared" si="29"/>
        <v>0.26654656896253826</v>
      </c>
      <c r="J306" s="128">
        <f t="shared" si="30"/>
        <v>105.66499435494809</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0.55389622641509439</v>
      </c>
      <c r="F307" s="128">
        <f t="shared" si="26"/>
        <v>58.713000000000001</v>
      </c>
      <c r="G307" s="122">
        <f t="shared" si="27"/>
        <v>0.53354484286701631</v>
      </c>
      <c r="H307" s="128">
        <f t="shared" si="28"/>
        <v>183730.435</v>
      </c>
      <c r="I307" s="122">
        <f t="shared" si="29"/>
        <v>0.510244380609154</v>
      </c>
      <c r="J307" s="128">
        <f t="shared" si="30"/>
        <v>103.81437171029889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0.2597830188679246</v>
      </c>
      <c r="F308" s="128">
        <f t="shared" si="26"/>
        <v>27.537000000000006</v>
      </c>
      <c r="G308" s="122">
        <f t="shared" si="27"/>
        <v>0.28679535541500417</v>
      </c>
      <c r="H308" s="128">
        <f t="shared" si="28"/>
        <v>98760.275000000009</v>
      </c>
      <c r="I308" s="122">
        <f t="shared" si="29"/>
        <v>-0.43166073406459343</v>
      </c>
      <c r="J308" s="128">
        <f t="shared" si="30"/>
        <v>90.58132008170368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6.4792452830188668E-2</v>
      </c>
      <c r="F309" s="128">
        <f t="shared" si="26"/>
        <v>6.8679999999999994</v>
      </c>
      <c r="G309" s="122">
        <f t="shared" si="27"/>
        <v>6.4813583538062131E-2</v>
      </c>
      <c r="H309" s="128">
        <f t="shared" si="28"/>
        <v>22319.076000000001</v>
      </c>
      <c r="I309" s="122">
        <f t="shared" si="29"/>
        <v>0.11352357719019576</v>
      </c>
      <c r="J309" s="128">
        <f t="shared" si="30"/>
        <v>99.967397717083401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0.13713207547169809</v>
      </c>
      <c r="F310" s="128">
        <f t="shared" si="26"/>
        <v>14.535999999999998</v>
      </c>
      <c r="G310" s="122">
        <f t="shared" si="27"/>
        <v>0.13274090917010783</v>
      </c>
      <c r="H310" s="128">
        <f t="shared" si="28"/>
        <v>45710.393999999993</v>
      </c>
      <c r="I310" s="122">
        <f t="shared" si="29"/>
        <v>0.29917292019943331</v>
      </c>
      <c r="J310" s="128">
        <f t="shared" si="30"/>
        <v>103.30807309445422</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0.62044339622641509</v>
      </c>
      <c r="F311" s="128">
        <f t="shared" si="26"/>
        <v>65.766999999999996</v>
      </c>
      <c r="G311" s="122">
        <f t="shared" si="27"/>
        <v>0.60567291307302284</v>
      </c>
      <c r="H311" s="128">
        <f t="shared" si="28"/>
        <v>208568.31299999999</v>
      </c>
      <c r="I311" s="122">
        <f t="shared" si="29"/>
        <v>0.15993019352298207</v>
      </c>
      <c r="J311" s="128">
        <f t="shared" si="30"/>
        <v>102.43868973410926</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0.58939622641509426</v>
      </c>
      <c r="F312" s="128">
        <f t="shared" si="26"/>
        <v>62.475999999999992</v>
      </c>
      <c r="G312" s="122">
        <f t="shared" si="27"/>
        <v>0.5408995028429715</v>
      </c>
      <c r="H312" s="128">
        <f t="shared" si="28"/>
        <v>186263.071</v>
      </c>
      <c r="I312" s="122">
        <f t="shared" si="29"/>
        <v>0.47166414799078382</v>
      </c>
      <c r="J312" s="128">
        <f t="shared" si="30"/>
        <v>108.9659397572421</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0.24682075471698117</v>
      </c>
      <c r="F313" s="128">
        <f t="shared" si="26"/>
        <v>26.163000000000004</v>
      </c>
      <c r="G313" s="122">
        <f t="shared" si="27"/>
        <v>0.22453121460805328</v>
      </c>
      <c r="H313" s="128">
        <f t="shared" si="28"/>
        <v>77319.12000000001</v>
      </c>
      <c r="I313" s="122">
        <f t="shared" si="29"/>
        <v>0.37268652717203316</v>
      </c>
      <c r="J313" s="128">
        <f t="shared" si="30"/>
        <v>109.92714538503567</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0.15292452830188677</v>
      </c>
      <c r="F314" s="128">
        <f t="shared" si="26"/>
        <v>16.209999999999997</v>
      </c>
      <c r="G314" s="122">
        <f t="shared" si="27"/>
        <v>0.14412144628555168</v>
      </c>
      <c r="H314" s="128">
        <f t="shared" si="28"/>
        <v>49629.373000000007</v>
      </c>
      <c r="I314" s="122">
        <f t="shared" si="29"/>
        <v>0.27983044213743447</v>
      </c>
      <c r="J314" s="128">
        <f t="shared" si="30"/>
        <v>106.10809996930874</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0.23244339622641508</v>
      </c>
      <c r="F315" s="128">
        <f t="shared" si="26"/>
        <v>24.638999999999999</v>
      </c>
      <c r="G315" s="122">
        <f t="shared" si="27"/>
        <v>0.2149070908763554</v>
      </c>
      <c r="H315" s="128">
        <f t="shared" si="28"/>
        <v>74004.975999999995</v>
      </c>
      <c r="I315" s="122">
        <f t="shared" si="29"/>
        <v>0.31370868509682043</v>
      </c>
      <c r="J315" s="128">
        <f t="shared" si="30"/>
        <v>108.15994729561949</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8.4122641509433937E-2</v>
      </c>
      <c r="F316" s="128">
        <f t="shared" si="26"/>
        <v>8.916999999999998</v>
      </c>
      <c r="G316" s="122">
        <f t="shared" si="27"/>
        <v>8.2085782819042968E-2</v>
      </c>
      <c r="H316" s="128">
        <f t="shared" si="28"/>
        <v>28266.896000000001</v>
      </c>
      <c r="I316" s="122">
        <f t="shared" si="29"/>
        <v>3.5714103230859828E-2</v>
      </c>
      <c r="J316" s="128">
        <f t="shared" si="30"/>
        <v>102.48137816372073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0.43890566037735834</v>
      </c>
      <c r="F317" s="128">
        <f t="shared" si="26"/>
        <v>46.523999999999987</v>
      </c>
      <c r="G317" s="122">
        <f t="shared" si="27"/>
        <v>0.39262246847757276</v>
      </c>
      <c r="H317" s="128">
        <f t="shared" si="28"/>
        <v>135202.68799999999</v>
      </c>
      <c r="I317" s="122">
        <f t="shared" si="29"/>
        <v>0.48695666711914259</v>
      </c>
      <c r="J317" s="128">
        <f t="shared" si="30"/>
        <v>111.78821784684219</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0.90159433962264168</v>
      </c>
      <c r="F318" s="128">
        <f t="shared" si="26"/>
        <v>95.569000000000017</v>
      </c>
      <c r="G318" s="122">
        <f t="shared" si="27"/>
        <v>0.90157994296633159</v>
      </c>
      <c r="H318" s="128">
        <f t="shared" si="28"/>
        <v>310466.266</v>
      </c>
      <c r="I318" s="122">
        <f t="shared" si="29"/>
        <v>-1.2409423258294652E-2</v>
      </c>
      <c r="J318" s="128">
        <f t="shared" si="30"/>
        <v>100.00159682526461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0.6204622641509433</v>
      </c>
      <c r="F319" s="128">
        <f t="shared" si="26"/>
        <v>65.768999999999991</v>
      </c>
      <c r="G319" s="122">
        <f t="shared" si="27"/>
        <v>0.58386170787378255</v>
      </c>
      <c r="H319" s="128">
        <f t="shared" si="28"/>
        <v>201057.45</v>
      </c>
      <c r="I319" s="122">
        <f t="shared" si="29"/>
        <v>0.4765030186473263</v>
      </c>
      <c r="J319" s="128">
        <f t="shared" si="30"/>
        <v>106.26870297941733</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0.88776415094339634</v>
      </c>
      <c r="F320" s="128">
        <f t="shared" si="26"/>
        <v>94.103000000000009</v>
      </c>
      <c r="G320" s="122">
        <f t="shared" si="27"/>
        <v>0.85702576388525897</v>
      </c>
      <c r="H320" s="128">
        <f t="shared" si="28"/>
        <v>295123.67800000001</v>
      </c>
      <c r="I320" s="122">
        <f t="shared" si="29"/>
        <v>0.52202479992059903</v>
      </c>
      <c r="J320" s="128">
        <f t="shared" si="30"/>
        <v>103.58663512270473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0.64015094339622636</v>
      </c>
      <c r="F321" s="128">
        <f t="shared" si="26"/>
        <v>67.855999999999995</v>
      </c>
      <c r="G321" s="122">
        <f t="shared" si="27"/>
        <v>0.62338786088895848</v>
      </c>
      <c r="H321" s="128">
        <f t="shared" si="28"/>
        <v>214668.59699999995</v>
      </c>
      <c r="I321" s="122">
        <f t="shared" si="29"/>
        <v>0.400205802253704</v>
      </c>
      <c r="J321" s="128">
        <f t="shared" si="30"/>
        <v>102.68902934416522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0.46039622641509442</v>
      </c>
      <c r="F322" s="128">
        <f t="shared" si="26"/>
        <v>48.802000000000007</v>
      </c>
      <c r="G322" s="122">
        <f t="shared" si="27"/>
        <v>0.43567669111796448</v>
      </c>
      <c r="H322" s="128">
        <f t="shared" si="28"/>
        <v>150028.75400000002</v>
      </c>
      <c r="I322" s="122">
        <f t="shared" si="29"/>
        <v>0.42674191951021523</v>
      </c>
      <c r="J322" s="128">
        <f t="shared" si="30"/>
        <v>105.67382552270553</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0.30072641509433956</v>
      </c>
      <c r="F323" s="128">
        <f t="shared" si="26"/>
        <v>31.876999999999995</v>
      </c>
      <c r="G323" s="122">
        <f t="shared" si="27"/>
        <v>0.27804053339838186</v>
      </c>
      <c r="H323" s="128">
        <f t="shared" si="28"/>
        <v>95745.481999999989</v>
      </c>
      <c r="I323" s="122">
        <f t="shared" si="29"/>
        <v>0.51543666639776609</v>
      </c>
      <c r="J323" s="128">
        <f t="shared" si="30"/>
        <v>108.15919945868214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0.11665094339622642</v>
      </c>
      <c r="F324" s="128">
        <f t="shared" si="26"/>
        <v>12.365</v>
      </c>
      <c r="G324" s="122">
        <f t="shared" si="27"/>
        <v>0.10900753866615556</v>
      </c>
      <c r="H324" s="128">
        <f t="shared" si="28"/>
        <v>37537.617999999995</v>
      </c>
      <c r="I324" s="122">
        <f t="shared" si="29"/>
        <v>0.29683816385135575</v>
      </c>
      <c r="J324" s="128">
        <f t="shared" si="30"/>
        <v>107.0118129659632</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1.3773584905660378E-2</v>
      </c>
      <c r="F325" s="128">
        <f t="shared" si="26"/>
        <v>1.4600000000000002</v>
      </c>
      <c r="G325" s="122">
        <f t="shared" si="27"/>
        <v>1.4649751131090318E-2</v>
      </c>
      <c r="H325" s="128">
        <f t="shared" si="28"/>
        <v>5044.759</v>
      </c>
      <c r="I325" s="122">
        <f t="shared" si="29"/>
        <v>8.8970495993323212E-2</v>
      </c>
      <c r="J325" s="128">
        <f t="shared" si="30"/>
        <v>94.019241572162244</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0.10702830188679247</v>
      </c>
      <c r="F326" s="128">
        <f t="shared" si="26"/>
        <v>11.345000000000001</v>
      </c>
      <c r="G326" s="122">
        <f t="shared" si="27"/>
        <v>0.10119617955732116</v>
      </c>
      <c r="H326" s="128">
        <f t="shared" si="28"/>
        <v>34847.714</v>
      </c>
      <c r="I326" s="122">
        <f t="shared" si="29"/>
        <v>0.31660311104167671</v>
      </c>
      <c r="J326" s="128">
        <f t="shared" si="30"/>
        <v>105.76318429705913</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2.9452830188679252E-2</v>
      </c>
      <c r="F327" s="128">
        <f t="shared" si="26"/>
        <v>3.1220000000000008</v>
      </c>
      <c r="G327" s="122">
        <f t="shared" si="27"/>
        <v>2.7446343630756365E-2</v>
      </c>
      <c r="H327" s="128">
        <f t="shared" si="28"/>
        <v>9451.3680000000004</v>
      </c>
      <c r="I327" s="122">
        <f t="shared" si="29"/>
        <v>0.29351877726394454</v>
      </c>
      <c r="J327" s="128">
        <f t="shared" si="30"/>
        <v>107.31057872377004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0.22663207547169809</v>
      </c>
      <c r="F328" s="128">
        <f t="shared" si="26"/>
        <v>24.022999999999996</v>
      </c>
      <c r="G328" s="122">
        <f t="shared" si="27"/>
        <v>0.19659233994854194</v>
      </c>
      <c r="H328" s="128">
        <f t="shared" si="28"/>
        <v>67698.145000000004</v>
      </c>
      <c r="I328" s="122">
        <f t="shared" si="29"/>
        <v>0.52388305019568493</v>
      </c>
      <c r="J328" s="128">
        <f t="shared" si="30"/>
        <v>115.28021668139208</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0.23355660377358489</v>
      </c>
      <c r="F329" s="128">
        <f t="shared" ref="F329:F392" si="32">SUMPRODUCT($K$2:$AI$2,$K329:$AI329)</f>
        <v>24.756999999999998</v>
      </c>
      <c r="G329" s="122">
        <f t="shared" ref="G329:G392" si="33">SUMPRODUCT($K$3:$AI$3,$K329:$AI329)/$J$3</f>
        <v>0.217653447865303</v>
      </c>
      <c r="H329" s="128">
        <f t="shared" ref="H329:H392" si="34">SUMPRODUCT($K$3:$AI$3,$K329:$AI329)</f>
        <v>74950.706000000006</v>
      </c>
      <c r="I329" s="122">
        <f t="shared" ref="I329:I392" si="35">CORREL($K$4:$AI$4,$K329:$AI329)</f>
        <v>0.3061297415310818</v>
      </c>
      <c r="J329" s="128">
        <f t="shared" si="30"/>
        <v>107.30664093045921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7.0716981132075474E-2</v>
      </c>
      <c r="F330" s="128">
        <f t="shared" si="32"/>
        <v>7.4959999999999996</v>
      </c>
      <c r="G330" s="122">
        <f t="shared" si="33"/>
        <v>6.8126809889707804E-2</v>
      </c>
      <c r="H330" s="128">
        <f t="shared" si="34"/>
        <v>23460.011999999999</v>
      </c>
      <c r="I330" s="122">
        <f t="shared" si="35"/>
        <v>0.23300118311058565</v>
      </c>
      <c r="J330" s="128">
        <f t="shared" ref="J330:J393" si="36">$E330/$G330*100</f>
        <v>103.80198521927117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0.13038679245283019</v>
      </c>
      <c r="F331" s="128">
        <f t="shared" si="32"/>
        <v>13.821</v>
      </c>
      <c r="G331" s="122">
        <f t="shared" si="33"/>
        <v>0.13085599289111913</v>
      </c>
      <c r="H331" s="128">
        <f t="shared" si="34"/>
        <v>45061.308000000005</v>
      </c>
      <c r="I331" s="122">
        <f t="shared" si="35"/>
        <v>-6.4817295561025307E-2</v>
      </c>
      <c r="J331" s="128">
        <f t="shared" si="36"/>
        <v>99.641437562069214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0.10713207547169813</v>
      </c>
      <c r="F332" s="128">
        <f t="shared" si="32"/>
        <v>11.356000000000002</v>
      </c>
      <c r="G332" s="122">
        <f t="shared" si="33"/>
        <v>0.10553826250588051</v>
      </c>
      <c r="H332" s="128">
        <f t="shared" si="34"/>
        <v>36342.945</v>
      </c>
      <c r="I332" s="122">
        <f t="shared" si="35"/>
        <v>0.15763311324717896</v>
      </c>
      <c r="J332" s="128">
        <f t="shared" si="36"/>
        <v>101.51017548325547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0.13778301886792454</v>
      </c>
      <c r="F333" s="128">
        <f t="shared" si="32"/>
        <v>14.605000000000002</v>
      </c>
      <c r="G333" s="122">
        <f t="shared" si="33"/>
        <v>0.12831599091643003</v>
      </c>
      <c r="H333" s="128">
        <f t="shared" si="34"/>
        <v>44186.638000000014</v>
      </c>
      <c r="I333" s="122">
        <f t="shared" si="35"/>
        <v>0.47763633984228604</v>
      </c>
      <c r="J333" s="128">
        <f t="shared" si="36"/>
        <v>107.37790191532733</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0.24473584905660375</v>
      </c>
      <c r="F334" s="128">
        <f t="shared" si="32"/>
        <v>25.941999999999997</v>
      </c>
      <c r="G334" s="122">
        <f t="shared" si="33"/>
        <v>0.21902618495867671</v>
      </c>
      <c r="H334" s="128">
        <f t="shared" si="34"/>
        <v>75423.418999999994</v>
      </c>
      <c r="I334" s="122">
        <f t="shared" si="35"/>
        <v>0.41798996772704577</v>
      </c>
      <c r="J334" s="128">
        <f t="shared" si="36"/>
        <v>111.73816916127066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0.13392452830188681</v>
      </c>
      <c r="F335" s="128">
        <f t="shared" si="32"/>
        <v>14.196000000000002</v>
      </c>
      <c r="G335" s="122">
        <f t="shared" si="33"/>
        <v>0.12466769176264235</v>
      </c>
      <c r="H335" s="128">
        <f t="shared" si="34"/>
        <v>42930.316999999995</v>
      </c>
      <c r="I335" s="122">
        <f t="shared" si="35"/>
        <v>0.50493723743763319</v>
      </c>
      <c r="J335" s="128">
        <f t="shared" si="36"/>
        <v>107.42520889603759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7.1396226415094341E-2</v>
      </c>
      <c r="F336" s="128">
        <f t="shared" si="32"/>
        <v>7.5679999999999996</v>
      </c>
      <c r="G336" s="122">
        <f t="shared" si="33"/>
        <v>6.7067595351349471E-2</v>
      </c>
      <c r="H336" s="128">
        <f t="shared" si="34"/>
        <v>23095.262999999999</v>
      </c>
      <c r="I336" s="122">
        <f t="shared" si="35"/>
        <v>0.47050289657157618</v>
      </c>
      <c r="J336" s="128">
        <f t="shared" si="36"/>
        <v>106.45413189643718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2.676415094339623E-2</v>
      </c>
      <c r="F337" s="128">
        <f t="shared" si="32"/>
        <v>2.8370000000000002</v>
      </c>
      <c r="G337" s="122">
        <f t="shared" si="33"/>
        <v>2.5353646495797976E-2</v>
      </c>
      <c r="H337" s="128">
        <f t="shared" si="34"/>
        <v>8730.7309999999998</v>
      </c>
      <c r="I337" s="122">
        <f t="shared" si="35"/>
        <v>0.24289974563681582</v>
      </c>
      <c r="J337" s="128">
        <f t="shared" si="36"/>
        <v>105.56331984762832</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1.3886792452830187E-2</v>
      </c>
      <c r="F338" s="128">
        <f t="shared" si="32"/>
        <v>1.4719999999999998</v>
      </c>
      <c r="G338" s="122">
        <f t="shared" si="33"/>
        <v>1.2053708640426531E-2</v>
      </c>
      <c r="H338" s="128">
        <f t="shared" si="34"/>
        <v>4150.7909999999993</v>
      </c>
      <c r="I338" s="122">
        <f t="shared" si="35"/>
        <v>0.57158304040998287</v>
      </c>
      <c r="J338" s="128">
        <f t="shared" si="36"/>
        <v>115.20763332751993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4.4792452830188678E-2</v>
      </c>
      <c r="F339" s="128">
        <f t="shared" si="32"/>
        <v>4.7480000000000002</v>
      </c>
      <c r="G339" s="122">
        <f t="shared" si="33"/>
        <v>4.3618182240575211E-2</v>
      </c>
      <c r="H339" s="128">
        <f t="shared" si="34"/>
        <v>15020.269999999999</v>
      </c>
      <c r="I339" s="122">
        <f t="shared" si="35"/>
        <v>6.2528933803341499E-2</v>
      </c>
      <c r="J339" s="128">
        <f t="shared" si="36"/>
        <v>102.69215847450222</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4.3471698113207558E-2</v>
      </c>
      <c r="F340" s="128">
        <f t="shared" si="32"/>
        <v>4.6080000000000014</v>
      </c>
      <c r="G340" s="122">
        <f t="shared" si="33"/>
        <v>4.4057106267314836E-2</v>
      </c>
      <c r="H340" s="128">
        <f t="shared" si="34"/>
        <v>15171.417000000001</v>
      </c>
      <c r="I340" s="122">
        <f t="shared" si="35"/>
        <v>9.0696561846473095E-2</v>
      </c>
      <c r="J340" s="128">
        <f t="shared" si="36"/>
        <v>98.671251464961557</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0.35390566037735843</v>
      </c>
      <c r="F341" s="128">
        <f t="shared" si="32"/>
        <v>37.513999999999996</v>
      </c>
      <c r="G341" s="122">
        <f t="shared" si="33"/>
        <v>0.34246932262354873</v>
      </c>
      <c r="H341" s="128">
        <f t="shared" si="34"/>
        <v>117932.05099999999</v>
      </c>
      <c r="I341" s="122">
        <f t="shared" si="35"/>
        <v>0.45874331514363564</v>
      </c>
      <c r="J341" s="128">
        <f t="shared" si="36"/>
        <v>103.33937582093471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0.2441792452830189</v>
      </c>
      <c r="F342" s="128">
        <f t="shared" si="32"/>
        <v>25.883000000000003</v>
      </c>
      <c r="G342" s="122">
        <f t="shared" si="33"/>
        <v>0.23989538793929568</v>
      </c>
      <c r="H342" s="128">
        <f t="shared" si="34"/>
        <v>82609.895999999979</v>
      </c>
      <c r="I342" s="122">
        <f t="shared" si="35"/>
        <v>0.31654345909559334</v>
      </c>
      <c r="J342" s="128">
        <f t="shared" si="36"/>
        <v>101.78571892545396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0.34816037735849059</v>
      </c>
      <c r="F343" s="128">
        <f t="shared" si="32"/>
        <v>36.905000000000001</v>
      </c>
      <c r="G343" s="122">
        <f t="shared" si="33"/>
        <v>0.34096067464673391</v>
      </c>
      <c r="H343" s="128">
        <f t="shared" si="34"/>
        <v>117412.53599999999</v>
      </c>
      <c r="I343" s="122">
        <f t="shared" si="35"/>
        <v>9.2078634647817514E-2</v>
      </c>
      <c r="J343" s="128">
        <f t="shared" si="36"/>
        <v>102.1115932854181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6.3962264150943401E-2</v>
      </c>
      <c r="F344" s="128">
        <f t="shared" si="32"/>
        <v>6.7800000000000011</v>
      </c>
      <c r="G344" s="122">
        <f t="shared" si="33"/>
        <v>6.2321586836954566E-2</v>
      </c>
      <c r="H344" s="128">
        <f t="shared" si="34"/>
        <v>21460.937000000002</v>
      </c>
      <c r="I344" s="122">
        <f t="shared" si="35"/>
        <v>0.16927825550866771</v>
      </c>
      <c r="J344" s="128">
        <f t="shared" si="36"/>
        <v>102.63259874669298</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0.1930188679245283</v>
      </c>
      <c r="F345" s="128">
        <f t="shared" si="32"/>
        <v>20.46</v>
      </c>
      <c r="G345" s="122">
        <f t="shared" si="33"/>
        <v>0.18779066552831647</v>
      </c>
      <c r="H345" s="128">
        <f t="shared" si="34"/>
        <v>64667.218000000001</v>
      </c>
      <c r="I345" s="122">
        <f t="shared" si="35"/>
        <v>0.17332490417600144</v>
      </c>
      <c r="J345" s="128">
        <f t="shared" si="36"/>
        <v>102.78405871852212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5.4066037735849046E-2</v>
      </c>
      <c r="F346" s="128">
        <f t="shared" si="32"/>
        <v>5.730999999999999</v>
      </c>
      <c r="G346" s="122">
        <f t="shared" si="33"/>
        <v>5.5315659865604966E-2</v>
      </c>
      <c r="H346" s="128">
        <f t="shared" si="34"/>
        <v>19048.389999999996</v>
      </c>
      <c r="I346" s="122">
        <f t="shared" si="35"/>
        <v>-0.16759935956596467</v>
      </c>
      <c r="J346" s="128">
        <f t="shared" si="36"/>
        <v>97.740925204920259</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4.5245283018867932E-2</v>
      </c>
      <c r="F347" s="128">
        <f t="shared" si="32"/>
        <v>4.7960000000000012</v>
      </c>
      <c r="G347" s="122">
        <f t="shared" si="33"/>
        <v>4.6689715354369582E-2</v>
      </c>
      <c r="H347" s="128">
        <f t="shared" si="34"/>
        <v>16077.977000000001</v>
      </c>
      <c r="I347" s="122">
        <f t="shared" si="35"/>
        <v>-0.199803529673059</v>
      </c>
      <c r="J347" s="128">
        <f t="shared" si="36"/>
        <v>96.906315824505313</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0.37732075471698118</v>
      </c>
      <c r="F348" s="128">
        <f t="shared" si="32"/>
        <v>39.996000000000002</v>
      </c>
      <c r="G348" s="122">
        <f t="shared" si="33"/>
        <v>0.38615227176368772</v>
      </c>
      <c r="H348" s="128">
        <f t="shared" si="34"/>
        <v>132974.62399999998</v>
      </c>
      <c r="I348" s="122">
        <f t="shared" si="35"/>
        <v>-0.50981395254458506</v>
      </c>
      <c r="J348" s="128">
        <f t="shared" si="36"/>
        <v>97.712944428276955</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0.40279245283018872</v>
      </c>
      <c r="F349" s="128">
        <f t="shared" si="32"/>
        <v>42.696000000000005</v>
      </c>
      <c r="G349" s="122">
        <f t="shared" si="33"/>
        <v>0.38837008287886443</v>
      </c>
      <c r="H349" s="128">
        <f t="shared" si="34"/>
        <v>133738.345</v>
      </c>
      <c r="I349" s="122">
        <f t="shared" si="35"/>
        <v>0.60585999610990138</v>
      </c>
      <c r="J349" s="128">
        <f t="shared" si="36"/>
        <v>103.71356357946415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0.11379245283018867</v>
      </c>
      <c r="F350" s="128">
        <f t="shared" si="32"/>
        <v>12.061999999999999</v>
      </c>
      <c r="G350" s="122">
        <f t="shared" si="33"/>
        <v>0.11839623299008591</v>
      </c>
      <c r="H350" s="128">
        <f t="shared" si="34"/>
        <v>40770.69</v>
      </c>
      <c r="I350" s="122">
        <f t="shared" si="35"/>
        <v>-0.40552219699455122</v>
      </c>
      <c r="J350" s="128">
        <f t="shared" si="36"/>
        <v>96.111548447421683</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4.996226415094341E-2</v>
      </c>
      <c r="F351" s="128">
        <f t="shared" si="32"/>
        <v>5.2960000000000012</v>
      </c>
      <c r="G351" s="122">
        <f t="shared" si="33"/>
        <v>5.0652353074416748E-2</v>
      </c>
      <c r="H351" s="128">
        <f t="shared" si="34"/>
        <v>17442.543000000001</v>
      </c>
      <c r="I351" s="122">
        <f t="shared" si="35"/>
        <v>-0.3724296194407215</v>
      </c>
      <c r="J351" s="128">
        <f t="shared" si="36"/>
        <v>98.637597502213808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5.5990566037735862E-2</v>
      </c>
      <c r="F352" s="128">
        <f t="shared" si="32"/>
        <v>5.9350000000000014</v>
      </c>
      <c r="G352" s="122">
        <f t="shared" si="33"/>
        <v>5.6458246940683819E-2</v>
      </c>
      <c r="H352" s="128">
        <f t="shared" si="34"/>
        <v>19441.848999999998</v>
      </c>
      <c r="I352" s="122">
        <f t="shared" si="35"/>
        <v>5.9050314377636796E-2</v>
      </c>
      <c r="J352" s="128">
        <f t="shared" si="36"/>
        <v>99.171634033484395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0.13296226415094342</v>
      </c>
      <c r="F353" s="128">
        <f t="shared" si="32"/>
        <v>14.094000000000001</v>
      </c>
      <c r="G353" s="122">
        <f t="shared" si="33"/>
        <v>0.14201135155855243</v>
      </c>
      <c r="H353" s="128">
        <f t="shared" si="34"/>
        <v>48902.744999999995</v>
      </c>
      <c r="I353" s="122">
        <f t="shared" si="35"/>
        <v>-0.55168543333221898</v>
      </c>
      <c r="J353" s="128">
        <f t="shared" si="36"/>
        <v>93.627912622268084</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0.39414150943396226</v>
      </c>
      <c r="F354" s="128">
        <f t="shared" si="32"/>
        <v>41.778999999999996</v>
      </c>
      <c r="G354" s="122">
        <f t="shared" si="33"/>
        <v>0.38671856614337402</v>
      </c>
      <c r="H354" s="128">
        <f t="shared" si="34"/>
        <v>133169.63199999998</v>
      </c>
      <c r="I354" s="122">
        <f t="shared" si="35"/>
        <v>0.28959771381787586</v>
      </c>
      <c r="J354" s="128">
        <f t="shared" si="36"/>
        <v>101.91946907659877</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0.21412264150943391</v>
      </c>
      <c r="F355" s="128">
        <f t="shared" si="32"/>
        <v>22.696999999999996</v>
      </c>
      <c r="G355" s="122">
        <f t="shared" si="33"/>
        <v>0.2103772846862858</v>
      </c>
      <c r="H355" s="128">
        <f t="shared" si="34"/>
        <v>72445.10100000001</v>
      </c>
      <c r="I355" s="122">
        <f t="shared" si="35"/>
        <v>0.331126681648582</v>
      </c>
      <c r="J355" s="128">
        <f t="shared" si="36"/>
        <v>101.78030476471507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7.432075471698113E-2</v>
      </c>
      <c r="F356" s="128">
        <f t="shared" si="32"/>
        <v>7.8780000000000001</v>
      </c>
      <c r="G356" s="122">
        <f t="shared" si="33"/>
        <v>8.2695087670389522E-2</v>
      </c>
      <c r="H356" s="128">
        <f t="shared" si="34"/>
        <v>28476.714999999993</v>
      </c>
      <c r="I356" s="122">
        <f t="shared" si="35"/>
        <v>-0.41095876462898567</v>
      </c>
      <c r="J356" s="128">
        <f t="shared" si="36"/>
        <v>89.873240129102655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0.18413207547169813</v>
      </c>
      <c r="F357" s="128">
        <f t="shared" si="32"/>
        <v>19.518000000000001</v>
      </c>
      <c r="G357" s="122">
        <f t="shared" si="33"/>
        <v>0.17795913264683846</v>
      </c>
      <c r="H357" s="128">
        <f t="shared" si="34"/>
        <v>61281.650999999998</v>
      </c>
      <c r="I357" s="122">
        <f t="shared" si="35"/>
        <v>0.35291030744015012</v>
      </c>
      <c r="J357" s="128">
        <f t="shared" si="36"/>
        <v>103.46874180214731</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0.61893396226415098</v>
      </c>
      <c r="F358" s="128">
        <f t="shared" si="32"/>
        <v>65.606999999999999</v>
      </c>
      <c r="G358" s="122">
        <f t="shared" si="33"/>
        <v>0.60999255426039178</v>
      </c>
      <c r="H358" s="128">
        <f t="shared" si="34"/>
        <v>210055.81599999999</v>
      </c>
      <c r="I358" s="122">
        <f t="shared" si="35"/>
        <v>0.10045424778222607</v>
      </c>
      <c r="J358" s="128">
        <f t="shared" si="36"/>
        <v>101.46582248280072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0.10758490566037736</v>
      </c>
      <c r="F359" s="128">
        <f t="shared" si="32"/>
        <v>11.404</v>
      </c>
      <c r="G359" s="122">
        <f t="shared" si="33"/>
        <v>0.1031503377299206</v>
      </c>
      <c r="H359" s="128">
        <f t="shared" si="34"/>
        <v>35520.644</v>
      </c>
      <c r="I359" s="122">
        <f t="shared" si="35"/>
        <v>0.24848494962458056</v>
      </c>
      <c r="J359" s="128">
        <f t="shared" si="36"/>
        <v>104.29913079108653</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0.1819339622641509</v>
      </c>
      <c r="F360" s="128">
        <f t="shared" si="32"/>
        <v>19.284999999999997</v>
      </c>
      <c r="G360" s="122">
        <f t="shared" si="33"/>
        <v>0.18858232711306258</v>
      </c>
      <c r="H360" s="128">
        <f t="shared" si="34"/>
        <v>64939.833000000006</v>
      </c>
      <c r="I360" s="122">
        <f t="shared" si="35"/>
        <v>-8.4759475866463901E-2</v>
      </c>
      <c r="J360" s="128">
        <f t="shared" si="36"/>
        <v>96.474555728159132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5.4122641509433966E-2</v>
      </c>
      <c r="F361" s="128">
        <f t="shared" si="32"/>
        <v>5.7370000000000001</v>
      </c>
      <c r="G361" s="122">
        <f t="shared" si="33"/>
        <v>5.9180428507541571E-2</v>
      </c>
      <c r="H361" s="128">
        <f t="shared" si="34"/>
        <v>20379.254000000001</v>
      </c>
      <c r="I361" s="122">
        <f t="shared" si="35"/>
        <v>-0.31840237844012959</v>
      </c>
      <c r="J361" s="128">
        <f t="shared" si="36"/>
        <v>91.453615450819058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8.3396226415094338E-3</v>
      </c>
      <c r="F362" s="128">
        <f t="shared" si="32"/>
        <v>0.88400000000000001</v>
      </c>
      <c r="G362" s="122">
        <f t="shared" si="33"/>
        <v>9.3952456455200697E-3</v>
      </c>
      <c r="H362" s="128">
        <f t="shared" si="34"/>
        <v>3235.3280000000004</v>
      </c>
      <c r="I362" s="122">
        <f t="shared" si="35"/>
        <v>-0.28311160562621945</v>
      </c>
      <c r="J362" s="128">
        <f t="shared" si="36"/>
        <v>88.764285215746455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2.9349056603773582E-2</v>
      </c>
      <c r="F363" s="128">
        <f t="shared" si="32"/>
        <v>3.1109999999999998</v>
      </c>
      <c r="G363" s="122">
        <f t="shared" si="33"/>
        <v>2.9811170351785061E-2</v>
      </c>
      <c r="H363" s="128">
        <f t="shared" si="34"/>
        <v>10265.715</v>
      </c>
      <c r="I363" s="122">
        <f t="shared" si="35"/>
        <v>-8.376604578046265E-2</v>
      </c>
      <c r="J363" s="128">
        <f t="shared" si="36"/>
        <v>98.449863784083846</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0.56608490566037739</v>
      </c>
      <c r="F364" s="128">
        <f t="shared" si="32"/>
        <v>60.005000000000003</v>
      </c>
      <c r="G364" s="122">
        <f t="shared" si="33"/>
        <v>0.57184467618002199</v>
      </c>
      <c r="H364" s="128">
        <f t="shared" si="34"/>
        <v>196919.28900000002</v>
      </c>
      <c r="I364" s="122">
        <f t="shared" si="35"/>
        <v>-0.25894388223209919</v>
      </c>
      <c r="J364" s="128">
        <f t="shared" si="36"/>
        <v>98.992773604517851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0.60878301886792441</v>
      </c>
      <c r="F365" s="128">
        <f t="shared" si="32"/>
        <v>64.530999999999992</v>
      </c>
      <c r="G365" s="122">
        <f t="shared" si="33"/>
        <v>0.59358007945219815</v>
      </c>
      <c r="H365" s="128">
        <f t="shared" si="34"/>
        <v>204404.04900000006</v>
      </c>
      <c r="I365" s="122">
        <f t="shared" si="35"/>
        <v>0.24788187127152278</v>
      </c>
      <c r="J365" s="128">
        <f t="shared" si="36"/>
        <v>102.56122803678936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0.3798490566037736</v>
      </c>
      <c r="F366" s="128">
        <f t="shared" si="32"/>
        <v>40.264000000000003</v>
      </c>
      <c r="G366" s="122">
        <f t="shared" si="33"/>
        <v>0.3782711248177768</v>
      </c>
      <c r="H366" s="128">
        <f t="shared" si="34"/>
        <v>130260.68799999998</v>
      </c>
      <c r="I366" s="122">
        <f t="shared" si="35"/>
        <v>3.3947293311333789E-2</v>
      </c>
      <c r="J366" s="128">
        <f t="shared" si="36"/>
        <v>100.4171430707953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0.43060377358490565</v>
      </c>
      <c r="F367" s="128">
        <f t="shared" si="32"/>
        <v>45.643999999999998</v>
      </c>
      <c r="G367" s="122">
        <f t="shared" si="33"/>
        <v>0.40765253602355689</v>
      </c>
      <c r="H367" s="128">
        <f t="shared" si="34"/>
        <v>140378.41200000001</v>
      </c>
      <c r="I367" s="122">
        <f t="shared" si="35"/>
        <v>0.33140064992242974</v>
      </c>
      <c r="J367" s="128">
        <f t="shared" si="36"/>
        <v>105.63009806960271</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6.8358490566037725E-2</v>
      </c>
      <c r="F368" s="128">
        <f t="shared" si="32"/>
        <v>7.2459999999999987</v>
      </c>
      <c r="G368" s="122">
        <f t="shared" si="33"/>
        <v>6.9939742941938318E-2</v>
      </c>
      <c r="H368" s="128">
        <f t="shared" si="34"/>
        <v>24084.309999999998</v>
      </c>
      <c r="I368" s="122">
        <f t="shared" si="35"/>
        <v>-7.3073404383138987E-2</v>
      </c>
      <c r="J368" s="128">
        <f t="shared" si="36"/>
        <v>97.739121836330895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0.2468301886792453</v>
      </c>
      <c r="F369" s="128">
        <f t="shared" si="32"/>
        <v>26.164000000000001</v>
      </c>
      <c r="G369" s="122">
        <f t="shared" si="33"/>
        <v>0.25257830223197952</v>
      </c>
      <c r="H369" s="128">
        <f t="shared" si="34"/>
        <v>86977.359000000011</v>
      </c>
      <c r="I369" s="122">
        <f t="shared" si="35"/>
        <v>-3.3822628683313635E-2</v>
      </c>
      <c r="J369" s="128">
        <f t="shared" si="36"/>
        <v>97.724225120709335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0.18579245283018869</v>
      </c>
      <c r="F370" s="128">
        <f t="shared" si="32"/>
        <v>19.694000000000003</v>
      </c>
      <c r="G370" s="122">
        <f t="shared" si="33"/>
        <v>0.17966376561601591</v>
      </c>
      <c r="H370" s="128">
        <f t="shared" si="34"/>
        <v>61868.655000000006</v>
      </c>
      <c r="I370" s="122">
        <f t="shared" si="35"/>
        <v>0.32162664076388919</v>
      </c>
      <c r="J370" s="128">
        <f t="shared" si="36"/>
        <v>103.41119824198233</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0.37388679245283024</v>
      </c>
      <c r="F371" s="128">
        <f t="shared" si="32"/>
        <v>39.632000000000005</v>
      </c>
      <c r="G371" s="122">
        <f t="shared" si="33"/>
        <v>0.35218290848477457</v>
      </c>
      <c r="H371" s="128">
        <f t="shared" si="34"/>
        <v>121277.00199999999</v>
      </c>
      <c r="I371" s="122">
        <f t="shared" si="35"/>
        <v>0.34165030167991556</v>
      </c>
      <c r="J371" s="128">
        <f t="shared" si="36"/>
        <v>106.16267383940749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0.20074528301886793</v>
      </c>
      <c r="F372" s="128">
        <f t="shared" si="32"/>
        <v>21.279</v>
      </c>
      <c r="G372" s="122">
        <f t="shared" si="33"/>
        <v>0.19410742018480767</v>
      </c>
      <c r="H372" s="128">
        <f t="shared" si="34"/>
        <v>66842.442999999999</v>
      </c>
      <c r="I372" s="122">
        <f t="shared" si="35"/>
        <v>0.17517576182095534</v>
      </c>
      <c r="J372" s="128">
        <f t="shared" si="36"/>
        <v>103.4196852586781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0.23193396226415094</v>
      </c>
      <c r="F373" s="128">
        <f t="shared" si="32"/>
        <v>24.585000000000001</v>
      </c>
      <c r="G373" s="122">
        <f t="shared" si="33"/>
        <v>0.21604000487864372</v>
      </c>
      <c r="H373" s="128">
        <f t="shared" si="34"/>
        <v>74395.103999999992</v>
      </c>
      <c r="I373" s="122">
        <f t="shared" si="35"/>
        <v>0.36979906188367134</v>
      </c>
      <c r="J373" s="128">
        <f t="shared" si="36"/>
        <v>107.35695103989438</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7.886792452830188E-2</v>
      </c>
      <c r="F374" s="128">
        <f t="shared" si="32"/>
        <v>8.36</v>
      </c>
      <c r="G374" s="122">
        <f t="shared" si="33"/>
        <v>8.0815944453156319E-2</v>
      </c>
      <c r="H374" s="128">
        <f t="shared" si="34"/>
        <v>27829.617000000002</v>
      </c>
      <c r="I374" s="122">
        <f t="shared" si="35"/>
        <v>-0.15867860197655995</v>
      </c>
      <c r="J374" s="128">
        <f t="shared" si="36"/>
        <v>97.589559909203842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0.11152830188679248</v>
      </c>
      <c r="F375" s="128">
        <f t="shared" si="32"/>
        <v>11.822000000000003</v>
      </c>
      <c r="G375" s="122">
        <f t="shared" si="33"/>
        <v>0.10752268859733183</v>
      </c>
      <c r="H375" s="128">
        <f t="shared" si="34"/>
        <v>37026.297999999995</v>
      </c>
      <c r="I375" s="122">
        <f t="shared" si="35"/>
        <v>0.39493175738487912</v>
      </c>
      <c r="J375" s="128">
        <f t="shared" si="36"/>
        <v>103.72536563372361</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3.1622641509433967E-2</v>
      </c>
      <c r="F376" s="128">
        <f t="shared" si="32"/>
        <v>3.3520000000000003</v>
      </c>
      <c r="G376" s="122">
        <f t="shared" si="33"/>
        <v>3.3104516230202295E-2</v>
      </c>
      <c r="H376" s="128">
        <f t="shared" si="34"/>
        <v>11399.805000000002</v>
      </c>
      <c r="I376" s="122">
        <f t="shared" si="35"/>
        <v>-0.45083551875454125</v>
      </c>
      <c r="J376" s="128">
        <f t="shared" si="36"/>
        <v>95.523647859815668</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0.38335849056603771</v>
      </c>
      <c r="F377" s="128">
        <f t="shared" si="32"/>
        <v>40.635999999999996</v>
      </c>
      <c r="G377" s="122">
        <f t="shared" si="33"/>
        <v>0.37604644875391308</v>
      </c>
      <c r="H377" s="128">
        <f t="shared" si="34"/>
        <v>129494.603</v>
      </c>
      <c r="I377" s="122">
        <f t="shared" si="35"/>
        <v>0.21439593146003277</v>
      </c>
      <c r="J377" s="128">
        <f t="shared" si="36"/>
        <v>101.94445176556093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0.24821698113207546</v>
      </c>
      <c r="F378" s="128">
        <f t="shared" si="32"/>
        <v>26.311</v>
      </c>
      <c r="G378" s="122">
        <f t="shared" si="33"/>
        <v>0.24726788981234649</v>
      </c>
      <c r="H378" s="128">
        <f t="shared" si="34"/>
        <v>85148.676000000007</v>
      </c>
      <c r="I378" s="122">
        <f t="shared" si="35"/>
        <v>7.336397697042546E-2</v>
      </c>
      <c r="J378" s="128">
        <f t="shared" si="36"/>
        <v>100.38383120446785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0.17112264150943396</v>
      </c>
      <c r="F379" s="128">
        <f t="shared" si="32"/>
        <v>18.138999999999999</v>
      </c>
      <c r="G379" s="122">
        <f t="shared" si="33"/>
        <v>0.16240357709128289</v>
      </c>
      <c r="H379" s="128">
        <f t="shared" si="34"/>
        <v>55924.97099999999</v>
      </c>
      <c r="I379" s="122">
        <f t="shared" si="35"/>
        <v>0.3449165367645981</v>
      </c>
      <c r="J379" s="128">
        <f t="shared" si="36"/>
        <v>105.36876377621307</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1.1669811320754718E-2</v>
      </c>
      <c r="F380" s="128">
        <f t="shared" si="32"/>
        <v>1.2370000000000001</v>
      </c>
      <c r="G380" s="122">
        <f t="shared" si="33"/>
        <v>1.2078888830809799E-2</v>
      </c>
      <c r="H380" s="128">
        <f t="shared" si="34"/>
        <v>4159.4620000000004</v>
      </c>
      <c r="I380" s="122">
        <f t="shared" si="35"/>
        <v>-0.21001605082922592</v>
      </c>
      <c r="J380" s="128">
        <f t="shared" si="36"/>
        <v>96.613285246804821</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5.0381226415094345</v>
      </c>
      <c r="F381" s="128">
        <f t="shared" si="32"/>
        <v>534.04100000000005</v>
      </c>
      <c r="G381" s="122">
        <f t="shared" si="33"/>
        <v>4.9938132205437356</v>
      </c>
      <c r="H381" s="128">
        <f t="shared" si="34"/>
        <v>1719659.5329999998</v>
      </c>
      <c r="I381" s="122">
        <f t="shared" si="35"/>
        <v>0.18864711748335924</v>
      </c>
      <c r="J381" s="128">
        <f t="shared" si="36"/>
        <v>100.88728630825472</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0.63212264150943387</v>
      </c>
      <c r="F382" s="128">
        <f t="shared" si="32"/>
        <v>67.004999999999995</v>
      </c>
      <c r="G382" s="122">
        <f t="shared" si="33"/>
        <v>0.61511820547221219</v>
      </c>
      <c r="H382" s="128">
        <f t="shared" si="34"/>
        <v>211820.87500000003</v>
      </c>
      <c r="I382" s="122">
        <f t="shared" si="35"/>
        <v>0.33412142682057022</v>
      </c>
      <c r="J382" s="128">
        <f t="shared" si="36"/>
        <v>102.7644176169632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9.4339622641509441E-2</v>
      </c>
      <c r="F383" s="128">
        <f t="shared" si="32"/>
        <v>10</v>
      </c>
      <c r="G383" s="122">
        <f t="shared" si="33"/>
        <v>9.0093080456966304E-2</v>
      </c>
      <c r="H383" s="128">
        <f t="shared" si="34"/>
        <v>31024.273000000001</v>
      </c>
      <c r="I383" s="122">
        <f t="shared" si="35"/>
        <v>0.37139141852922258</v>
      </c>
      <c r="J383" s="128">
        <f t="shared" si="36"/>
        <v>104.71350536911825</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3.0235849056603783E-2</v>
      </c>
      <c r="F384" s="128">
        <f t="shared" si="32"/>
        <v>3.205000000000001</v>
      </c>
      <c r="G384" s="122">
        <f t="shared" si="33"/>
        <v>3.6556412222164138E-2</v>
      </c>
      <c r="H384" s="128">
        <f t="shared" si="34"/>
        <v>12588.492999999999</v>
      </c>
      <c r="I384" s="122">
        <f t="shared" si="35"/>
        <v>-0.3560642231967055</v>
      </c>
      <c r="J384" s="128">
        <f t="shared" si="36"/>
        <v>82.710110808608846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0.25705660377358491</v>
      </c>
      <c r="F385" s="128">
        <f t="shared" si="32"/>
        <v>27.248000000000001</v>
      </c>
      <c r="G385" s="122">
        <f t="shared" si="33"/>
        <v>0.24841512611874852</v>
      </c>
      <c r="H385" s="128">
        <f t="shared" si="34"/>
        <v>85543.736000000004</v>
      </c>
      <c r="I385" s="122">
        <f t="shared" si="35"/>
        <v>0.20076601916420064</v>
      </c>
      <c r="J385" s="128">
        <f t="shared" si="36"/>
        <v>103.47864390943148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0.61909433962264149</v>
      </c>
      <c r="F386" s="128">
        <f t="shared" si="32"/>
        <v>65.623999999999995</v>
      </c>
      <c r="G386" s="122">
        <f t="shared" si="33"/>
        <v>0.70343399601577417</v>
      </c>
      <c r="H386" s="128">
        <f t="shared" si="34"/>
        <v>242233.12399999995</v>
      </c>
      <c r="I386" s="122">
        <f t="shared" si="35"/>
        <v>-0.35180199249646532</v>
      </c>
      <c r="J386" s="128">
        <f t="shared" si="36"/>
        <v>88.010295653774264</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0.42564150943396228</v>
      </c>
      <c r="F387" s="128">
        <f t="shared" si="32"/>
        <v>45.118000000000002</v>
      </c>
      <c r="G387" s="122">
        <f t="shared" si="33"/>
        <v>0.41035322832633475</v>
      </c>
      <c r="H387" s="128">
        <f t="shared" si="34"/>
        <v>141308.41699999999</v>
      </c>
      <c r="I387" s="122">
        <f t="shared" si="35"/>
        <v>0.31580431680568527</v>
      </c>
      <c r="J387" s="128">
        <f t="shared" si="36"/>
        <v>103.72563929129601</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2.6509433962264147E-3</v>
      </c>
      <c r="F388" s="128">
        <f t="shared" si="32"/>
        <v>0.28099999999999997</v>
      </c>
      <c r="G388" s="122">
        <f t="shared" si="33"/>
        <v>2.4702489850678654E-3</v>
      </c>
      <c r="H388" s="128">
        <f t="shared" si="34"/>
        <v>850.65</v>
      </c>
      <c r="I388" s="122">
        <f t="shared" si="35"/>
        <v>0.24916388541164278</v>
      </c>
      <c r="J388" s="128">
        <f t="shared" si="36"/>
        <v>107.31482584350036</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1.6707547169811321E-2</v>
      </c>
      <c r="F389" s="128">
        <f t="shared" si="32"/>
        <v>1.7709999999999999</v>
      </c>
      <c r="G389" s="122">
        <f t="shared" si="33"/>
        <v>1.5963044273691912E-2</v>
      </c>
      <c r="H389" s="128">
        <f t="shared" si="34"/>
        <v>5497.0019999999995</v>
      </c>
      <c r="I389" s="122">
        <f t="shared" si="35"/>
        <v>0.33932721978101321</v>
      </c>
      <c r="J389" s="128">
        <f t="shared" si="36"/>
        <v>104.6639154997922</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2.1415094339622639E-3</v>
      </c>
      <c r="F390" s="128">
        <f t="shared" si="32"/>
        <v>0.22699999999999998</v>
      </c>
      <c r="G390" s="122">
        <f t="shared" si="33"/>
        <v>1.8761434321258692E-3</v>
      </c>
      <c r="H390" s="128">
        <f t="shared" si="34"/>
        <v>646.06500000000005</v>
      </c>
      <c r="I390" s="122">
        <f t="shared" si="35"/>
        <v>-8.3168987844823572E-3</v>
      </c>
      <c r="J390" s="128">
        <f t="shared" si="36"/>
        <v>114.14422785019731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2.1330188679245285E-2</v>
      </c>
      <c r="F391" s="128">
        <f t="shared" si="32"/>
        <v>2.2610000000000001</v>
      </c>
      <c r="G391" s="122">
        <f t="shared" si="33"/>
        <v>1.8039572189407539E-2</v>
      </c>
      <c r="H391" s="128">
        <f t="shared" si="34"/>
        <v>6212.0710000000008</v>
      </c>
      <c r="I391" s="122">
        <f t="shared" si="35"/>
        <v>0.54212728360746021</v>
      </c>
      <c r="J391" s="128">
        <f t="shared" si="36"/>
        <v>118.24110048335808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2.169811320754717E-4</v>
      </c>
      <c r="F392" s="128">
        <f t="shared" si="32"/>
        <v>2.3E-2</v>
      </c>
      <c r="G392" s="122">
        <f t="shared" si="33"/>
        <v>2.4162935084998753E-4</v>
      </c>
      <c r="H392" s="128">
        <f t="shared" si="34"/>
        <v>83.207000000000008</v>
      </c>
      <c r="I392" s="122">
        <f t="shared" si="35"/>
        <v>2.3342710725413551E-2</v>
      </c>
      <c r="J392" s="128">
        <f t="shared" si="36"/>
        <v>89.799161944602346</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4.471698113207548E-3</v>
      </c>
      <c r="F393" s="128">
        <f t="shared" ref="F393:F456" si="38">SUMPRODUCT($K$2:$AI$2,$K393:$AI393)</f>
        <v>0.47400000000000009</v>
      </c>
      <c r="G393" s="122">
        <f t="shared" ref="G393:G456" si="39">SUMPRODUCT($K$3:$AI$3,$K393:$AI393)/$J$3</f>
        <v>4.5444972964182612E-3</v>
      </c>
      <c r="H393" s="128">
        <f t="shared" ref="H393:H456" si="40">SUMPRODUCT($K$3:$AI$3,$K393:$AI393)</f>
        <v>1564.9339999999997</v>
      </c>
      <c r="I393" s="122">
        <f t="shared" ref="I393:I456" si="41">CORREL($K$4:$AI$4,$K393:$AI393)</f>
        <v>0.21204134198275196</v>
      </c>
      <c r="J393" s="128">
        <f t="shared" si="36"/>
        <v>98.398080613490748</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1.8867924528301891E-3</v>
      </c>
      <c r="F394" s="128">
        <f t="shared" si="38"/>
        <v>0.20000000000000004</v>
      </c>
      <c r="G394" s="122">
        <f t="shared" si="39"/>
        <v>2.4377101737145645E-3</v>
      </c>
      <c r="H394" s="128">
        <f t="shared" si="40"/>
        <v>839.44500000000005</v>
      </c>
      <c r="I394" s="122">
        <f t="shared" si="41"/>
        <v>5.6859203675732606E-2</v>
      </c>
      <c r="J394" s="128">
        <f t="shared" ref="J394:J457" si="42">$E394/$G394*100</f>
        <v>77.400196019000447</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9.4339622641509429E-5</v>
      </c>
      <c r="F395" s="128">
        <f t="shared" si="38"/>
        <v>0.01</v>
      </c>
      <c r="G395" s="122">
        <f t="shared" si="39"/>
        <v>1.9086241643870625E-4</v>
      </c>
      <c r="H395" s="128">
        <f t="shared" si="40"/>
        <v>65.725000000000009</v>
      </c>
      <c r="I395" s="122">
        <f t="shared" si="41"/>
        <v>-4.3418590341099426E-2</v>
      </c>
      <c r="J395" s="128">
        <f t="shared" si="42"/>
        <v>49.428077251555571</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1.2452830188679246E-3</v>
      </c>
      <c r="F396" s="128">
        <f t="shared" si="38"/>
        <v>0.13200000000000001</v>
      </c>
      <c r="G396" s="122">
        <f t="shared" si="39"/>
        <v>1.4002085039406665E-3</v>
      </c>
      <c r="H396" s="128">
        <f t="shared" si="40"/>
        <v>482.17300000000006</v>
      </c>
      <c r="I396" s="122">
        <f t="shared" si="41"/>
        <v>0.15373078987255082</v>
      </c>
      <c r="J396" s="128">
        <f t="shared" si="42"/>
        <v>88.935541768477449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1.0688679245283017E-2</v>
      </c>
      <c r="F397" s="128">
        <f t="shared" si="38"/>
        <v>1.1329999999999998</v>
      </c>
      <c r="G397" s="122">
        <f t="shared" si="39"/>
        <v>1.0700968178465437E-2</v>
      </c>
      <c r="H397" s="128">
        <f t="shared" si="40"/>
        <v>3684.9640000000009</v>
      </c>
      <c r="I397" s="122">
        <f t="shared" si="41"/>
        <v>0.29256634900690354</v>
      </c>
      <c r="J397" s="128">
        <f t="shared" si="42"/>
        <v>99.885160548303006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1.5603773584905663E-2</v>
      </c>
      <c r="F398" s="128">
        <f t="shared" si="38"/>
        <v>1.6540000000000004</v>
      </c>
      <c r="G398" s="122">
        <f t="shared" si="39"/>
        <v>1.4666248497203493E-2</v>
      </c>
      <c r="H398" s="128">
        <f t="shared" si="40"/>
        <v>5050.4400000000005</v>
      </c>
      <c r="I398" s="122">
        <f t="shared" si="41"/>
        <v>0.28148076087739216</v>
      </c>
      <c r="J398" s="128">
        <f t="shared" si="42"/>
        <v>106.39239876428476</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7.4245283018867939E-3</v>
      </c>
      <c r="F400" s="128">
        <f t="shared" si="38"/>
        <v>0.78700000000000014</v>
      </c>
      <c r="G400" s="122">
        <f t="shared" si="39"/>
        <v>7.5407453870681091E-3</v>
      </c>
      <c r="H400" s="128">
        <f t="shared" si="40"/>
        <v>2596.7159999999999</v>
      </c>
      <c r="I400" s="122">
        <f t="shared" si="41"/>
        <v>0.10117386771536169</v>
      </c>
      <c r="J400" s="128">
        <f t="shared" si="42"/>
        <v>98.45881170605999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9.1509433962264151E-4</v>
      </c>
      <c r="F401" s="128">
        <f t="shared" si="38"/>
        <v>9.7000000000000003E-2</v>
      </c>
      <c r="G401" s="122">
        <f t="shared" si="39"/>
        <v>7.7262325835322548E-4</v>
      </c>
      <c r="H401" s="128">
        <f t="shared" si="40"/>
        <v>266.05900000000003</v>
      </c>
      <c r="I401" s="122">
        <f t="shared" si="41"/>
        <v>0.16989029539033174</v>
      </c>
      <c r="J401" s="128">
        <f t="shared" si="42"/>
        <v>118.43991618542262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0.88595283018867943</v>
      </c>
      <c r="F402" s="128">
        <f t="shared" si="38"/>
        <v>93.911000000000016</v>
      </c>
      <c r="G402" s="122">
        <f t="shared" si="39"/>
        <v>0.83973842919287489</v>
      </c>
      <c r="H402" s="128">
        <f t="shared" si="40"/>
        <v>289170.64600000001</v>
      </c>
      <c r="I402" s="122">
        <f t="shared" si="41"/>
        <v>0.37309006673824513</v>
      </c>
      <c r="J402" s="128">
        <f t="shared" si="42"/>
        <v>105.50342813776238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0.17178301886792452</v>
      </c>
      <c r="F403" s="128">
        <f t="shared" si="38"/>
        <v>18.209</v>
      </c>
      <c r="G403" s="122">
        <f t="shared" si="39"/>
        <v>0.16838110048263727</v>
      </c>
      <c r="H403" s="128">
        <f t="shared" si="40"/>
        <v>57983.379000000001</v>
      </c>
      <c r="I403" s="122">
        <f t="shared" si="41"/>
        <v>0.22204308683280696</v>
      </c>
      <c r="J403" s="128">
        <f t="shared" si="42"/>
        <v>102.02036830471842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0.82846226415094315</v>
      </c>
      <c r="F404" s="128">
        <f t="shared" si="38"/>
        <v>87.816999999999979</v>
      </c>
      <c r="G404" s="122">
        <f t="shared" si="39"/>
        <v>0.78907572932819892</v>
      </c>
      <c r="H404" s="128">
        <f t="shared" si="40"/>
        <v>271724.53999999992</v>
      </c>
      <c r="I404" s="122">
        <f t="shared" si="41"/>
        <v>0.36112663808050766</v>
      </c>
      <c r="J404" s="128">
        <f t="shared" si="42"/>
        <v>104.99147716230949</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4.9858490566037736E-2</v>
      </c>
      <c r="F405" s="128">
        <f t="shared" si="38"/>
        <v>5.2850000000000001</v>
      </c>
      <c r="G405" s="122">
        <f t="shared" si="39"/>
        <v>7.9692732563204582E-2</v>
      </c>
      <c r="H405" s="128">
        <f t="shared" si="40"/>
        <v>27442.83</v>
      </c>
      <c r="I405" s="122">
        <f t="shared" si="41"/>
        <v>-0.16745513749885629</v>
      </c>
      <c r="J405" s="128">
        <f t="shared" si="42"/>
        <v>62.56340943823804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0.49516981132075472</v>
      </c>
      <c r="F406" s="128">
        <f t="shared" si="38"/>
        <v>52.488</v>
      </c>
      <c r="G406" s="122">
        <f t="shared" si="39"/>
        <v>0.48322752484333165</v>
      </c>
      <c r="H406" s="128">
        <f t="shared" si="40"/>
        <v>166403.264</v>
      </c>
      <c r="I406" s="122">
        <f t="shared" si="41"/>
        <v>0.16416479859206798</v>
      </c>
      <c r="J406" s="128">
        <f t="shared" si="42"/>
        <v>102.4713589072342</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0.46324528301886791</v>
      </c>
      <c r="F407" s="128">
        <f t="shared" si="38"/>
        <v>49.103999999999999</v>
      </c>
      <c r="G407" s="122">
        <f t="shared" si="39"/>
        <v>0.44883736983023481</v>
      </c>
      <c r="H407" s="128">
        <f t="shared" si="40"/>
        <v>154560.739</v>
      </c>
      <c r="I407" s="122">
        <f t="shared" si="41"/>
        <v>0.2624033911976188</v>
      </c>
      <c r="J407" s="128">
        <f t="shared" si="42"/>
        <v>103.21005204938321</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0.19990566037735846</v>
      </c>
      <c r="F408" s="128">
        <f t="shared" si="38"/>
        <v>21.189999999999998</v>
      </c>
      <c r="G408" s="122">
        <f t="shared" si="39"/>
        <v>0.19316017632812363</v>
      </c>
      <c r="H408" s="128">
        <f t="shared" si="40"/>
        <v>66516.251999999993</v>
      </c>
      <c r="I408" s="122">
        <f t="shared" si="41"/>
        <v>0.17880644797626524</v>
      </c>
      <c r="J408" s="128">
        <f t="shared" si="42"/>
        <v>103.4921712008464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0.91549999999999976</v>
      </c>
      <c r="F409" s="128">
        <f t="shared" si="38"/>
        <v>97.042999999999978</v>
      </c>
      <c r="G409" s="122">
        <f t="shared" si="39"/>
        <v>0.90266720389826871</v>
      </c>
      <c r="H409" s="128">
        <f t="shared" si="40"/>
        <v>310840.67300000001</v>
      </c>
      <c r="I409" s="122">
        <f t="shared" si="41"/>
        <v>0.22659232892557463</v>
      </c>
      <c r="J409" s="128">
        <f t="shared" si="42"/>
        <v>101.42165307948612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7.2433962264150942E-2</v>
      </c>
      <c r="F410" s="128">
        <f t="shared" si="38"/>
        <v>7.6779999999999999</v>
      </c>
      <c r="G410" s="122">
        <f t="shared" si="39"/>
        <v>8.3697785444217951E-2</v>
      </c>
      <c r="H410" s="128">
        <f t="shared" si="40"/>
        <v>28822.002000000004</v>
      </c>
      <c r="I410" s="122">
        <f t="shared" si="41"/>
        <v>-0.225659115655586</v>
      </c>
      <c r="J410" s="128">
        <f t="shared" si="42"/>
        <v>86.542268567459274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2.5226415094339625E-2</v>
      </c>
      <c r="F411" s="128">
        <f t="shared" si="38"/>
        <v>2.6740000000000004</v>
      </c>
      <c r="G411" s="122">
        <f t="shared" si="39"/>
        <v>2.3674614790421596E-2</v>
      </c>
      <c r="H411" s="128">
        <f t="shared" si="40"/>
        <v>8152.5429999999997</v>
      </c>
      <c r="I411" s="122">
        <f t="shared" si="41"/>
        <v>0.21119378739214525</v>
      </c>
      <c r="J411" s="128">
        <f t="shared" si="42"/>
        <v>106.5547013865073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0.4209622641509434</v>
      </c>
      <c r="F412" s="128">
        <f t="shared" si="38"/>
        <v>44.622</v>
      </c>
      <c r="G412" s="122">
        <f t="shared" si="39"/>
        <v>0.42025650340633869</v>
      </c>
      <c r="H412" s="128">
        <f t="shared" si="40"/>
        <v>144718.68899999998</v>
      </c>
      <c r="I412" s="122">
        <f t="shared" si="41"/>
        <v>2.3758413095659566E-2</v>
      </c>
      <c r="J412" s="128">
        <f t="shared" si="42"/>
        <v>100.16793571042548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0.46942452830188686</v>
      </c>
      <c r="F413" s="128">
        <f t="shared" si="38"/>
        <v>49.759000000000007</v>
      </c>
      <c r="G413" s="122">
        <f t="shared" si="39"/>
        <v>0.45870280638173072</v>
      </c>
      <c r="H413" s="128">
        <f t="shared" si="40"/>
        <v>157957.98100000003</v>
      </c>
      <c r="I413" s="122">
        <f t="shared" si="41"/>
        <v>0.13369241272501362</v>
      </c>
      <c r="J413" s="128">
        <f t="shared" si="42"/>
        <v>102.33740055020147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9.4415094339622668E-2</v>
      </c>
      <c r="F414" s="128">
        <f t="shared" si="38"/>
        <v>10.008000000000003</v>
      </c>
      <c r="G414" s="122">
        <f t="shared" si="39"/>
        <v>0.10781694341354058</v>
      </c>
      <c r="H414" s="128">
        <f t="shared" si="40"/>
        <v>37127.627000000008</v>
      </c>
      <c r="I414" s="122">
        <f t="shared" si="41"/>
        <v>-0.22364827681392557</v>
      </c>
      <c r="J414" s="128">
        <f t="shared" si="42"/>
        <v>87.569811710842117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9.7122641509433963E-2</v>
      </c>
      <c r="F415" s="128">
        <f t="shared" si="38"/>
        <v>10.295</v>
      </c>
      <c r="G415" s="122">
        <f t="shared" si="39"/>
        <v>9.1061058549532767E-2</v>
      </c>
      <c r="H415" s="128">
        <f t="shared" si="40"/>
        <v>31357.604000000003</v>
      </c>
      <c r="I415" s="122">
        <f t="shared" si="41"/>
        <v>0.28425064933249511</v>
      </c>
      <c r="J415" s="128">
        <f t="shared" si="42"/>
        <v>106.65661376712856</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0.2420283018867925</v>
      </c>
      <c r="F416" s="128">
        <f t="shared" si="38"/>
        <v>25.655000000000005</v>
      </c>
      <c r="G416" s="122">
        <f t="shared" si="39"/>
        <v>0.2462969264544457</v>
      </c>
      <c r="H416" s="128">
        <f t="shared" si="40"/>
        <v>84814.31700000001</v>
      </c>
      <c r="I416" s="122">
        <f t="shared" si="41"/>
        <v>-0.11701988416003836</v>
      </c>
      <c r="J416" s="128">
        <f t="shared" si="42"/>
        <v>98.266878669944461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0.2685377358490566</v>
      </c>
      <c r="F417" s="128">
        <f t="shared" si="38"/>
        <v>28.465</v>
      </c>
      <c r="G417" s="122">
        <f t="shared" si="39"/>
        <v>0.26292756375632337</v>
      </c>
      <c r="H417" s="128">
        <f t="shared" si="40"/>
        <v>90541.21</v>
      </c>
      <c r="I417" s="122">
        <f t="shared" si="41"/>
        <v>0.19700292367768601</v>
      </c>
      <c r="J417" s="128">
        <f t="shared" si="42"/>
        <v>102.13373296149835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0.29744339622641508</v>
      </c>
      <c r="F418" s="128">
        <f t="shared" si="38"/>
        <v>31.528999999999996</v>
      </c>
      <c r="G418" s="122">
        <f t="shared" si="39"/>
        <v>0.29149968056499342</v>
      </c>
      <c r="H418" s="128">
        <f t="shared" si="40"/>
        <v>100380.247</v>
      </c>
      <c r="I418" s="122">
        <f t="shared" si="41"/>
        <v>9.4794668504524823E-2</v>
      </c>
      <c r="J418" s="128">
        <f t="shared" si="42"/>
        <v>102.03901275291327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8.3735849056603764E-2</v>
      </c>
      <c r="F419" s="128">
        <f t="shared" si="38"/>
        <v>8.8759999999999994</v>
      </c>
      <c r="G419" s="122">
        <f t="shared" si="39"/>
        <v>7.9214608053246913E-2</v>
      </c>
      <c r="H419" s="128">
        <f t="shared" si="40"/>
        <v>27278.184000000001</v>
      </c>
      <c r="I419" s="122">
        <f t="shared" si="41"/>
        <v>0.38268375577902691</v>
      </c>
      <c r="J419" s="128">
        <f t="shared" si="42"/>
        <v>105.70758489433885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0.23085849056603774</v>
      </c>
      <c r="F420" s="128">
        <f t="shared" si="38"/>
        <v>24.471</v>
      </c>
      <c r="G420" s="122">
        <f t="shared" si="39"/>
        <v>0.22905700462890363</v>
      </c>
      <c r="H420" s="128">
        <f t="shared" si="40"/>
        <v>78877.611999999994</v>
      </c>
      <c r="I420" s="122">
        <f t="shared" si="41"/>
        <v>8.3597963213227919E-2</v>
      </c>
      <c r="J420" s="128">
        <f t="shared" si="42"/>
        <v>100.78647930459613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0.8956792452830189</v>
      </c>
      <c r="F421" s="128">
        <f t="shared" si="38"/>
        <v>94.942000000000007</v>
      </c>
      <c r="G421" s="122">
        <f t="shared" si="39"/>
        <v>0.8908630117494003</v>
      </c>
      <c r="H421" s="128">
        <f t="shared" si="40"/>
        <v>306775.80499999999</v>
      </c>
      <c r="I421" s="122">
        <f t="shared" si="41"/>
        <v>0.2635111312185745</v>
      </c>
      <c r="J421" s="128">
        <f t="shared" si="42"/>
        <v>100.5406256034989</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0.75218867924528299</v>
      </c>
      <c r="F422" s="128">
        <f t="shared" si="38"/>
        <v>79.731999999999999</v>
      </c>
      <c r="G422" s="122">
        <f t="shared" si="39"/>
        <v>0.74547488660057259</v>
      </c>
      <c r="H422" s="128">
        <f t="shared" si="40"/>
        <v>256710.24099999998</v>
      </c>
      <c r="I422" s="122">
        <f t="shared" si="41"/>
        <v>0.10385437587184501</v>
      </c>
      <c r="J422" s="128">
        <f t="shared" si="42"/>
        <v>100.90060614587915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0.32926415094339623</v>
      </c>
      <c r="F423" s="128">
        <f t="shared" si="38"/>
        <v>34.902000000000001</v>
      </c>
      <c r="G423" s="122">
        <f t="shared" si="39"/>
        <v>0.31970545478833079</v>
      </c>
      <c r="H423" s="128">
        <f t="shared" si="40"/>
        <v>110093.13100000001</v>
      </c>
      <c r="I423" s="122">
        <f t="shared" si="41"/>
        <v>0.13689536022914459</v>
      </c>
      <c r="J423" s="128">
        <f t="shared" si="42"/>
        <v>102.98984456220617</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0.50423584905660379</v>
      </c>
      <c r="F424" s="128">
        <f t="shared" si="38"/>
        <v>53.448999999999998</v>
      </c>
      <c r="G424" s="122">
        <f t="shared" si="39"/>
        <v>0.47833836588666451</v>
      </c>
      <c r="H424" s="128">
        <f t="shared" si="40"/>
        <v>164719.64300000001</v>
      </c>
      <c r="I424" s="122">
        <f t="shared" si="41"/>
        <v>0.48465161939450541</v>
      </c>
      <c r="J424" s="128">
        <f t="shared" si="42"/>
        <v>105.41405101845318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3.9981132075471701E-2</v>
      </c>
      <c r="F425" s="128">
        <f t="shared" si="38"/>
        <v>4.2380000000000004</v>
      </c>
      <c r="G425" s="122">
        <f t="shared" si="39"/>
        <v>3.6444310862532595E-2</v>
      </c>
      <c r="H425" s="128">
        <f t="shared" si="40"/>
        <v>12549.89</v>
      </c>
      <c r="I425" s="122">
        <f t="shared" si="41"/>
        <v>0.739064384717252</v>
      </c>
      <c r="J425" s="128">
        <f t="shared" si="42"/>
        <v>109.70472792387251</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5.2886792452830185E-2</v>
      </c>
      <c r="F426" s="128">
        <f t="shared" si="38"/>
        <v>5.6059999999999999</v>
      </c>
      <c r="G426" s="122">
        <f t="shared" si="39"/>
        <v>5.1186570371531952E-2</v>
      </c>
      <c r="H426" s="128">
        <f t="shared" si="40"/>
        <v>17626.505000000001</v>
      </c>
      <c r="I426" s="122">
        <f t="shared" si="41"/>
        <v>0.13692607855802638</v>
      </c>
      <c r="J426" s="128">
        <f t="shared" si="42"/>
        <v>103.3216175042738</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0.1605188679245283</v>
      </c>
      <c r="F427" s="128">
        <f t="shared" si="38"/>
        <v>17.015000000000001</v>
      </c>
      <c r="G427" s="122">
        <f t="shared" si="39"/>
        <v>0.15659387323657359</v>
      </c>
      <c r="H427" s="128">
        <f t="shared" si="40"/>
        <v>53924.35300000001</v>
      </c>
      <c r="I427" s="122">
        <f t="shared" si="41"/>
        <v>8.4371577069500298E-2</v>
      </c>
      <c r="J427" s="128">
        <f t="shared" si="42"/>
        <v>102.50648036658818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0.49991509433962261</v>
      </c>
      <c r="F428" s="128">
        <f t="shared" si="38"/>
        <v>52.991</v>
      </c>
      <c r="G428" s="122">
        <f t="shared" si="39"/>
        <v>0.50313625935799378</v>
      </c>
      <c r="H428" s="128">
        <f t="shared" si="40"/>
        <v>173258.99600000001</v>
      </c>
      <c r="I428" s="122">
        <f t="shared" si="41"/>
        <v>-3.4238180353954942E-2</v>
      </c>
      <c r="J428" s="128">
        <f t="shared" si="42"/>
        <v>99.359782770877729</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0.22718867924528299</v>
      </c>
      <c r="F429" s="128">
        <f t="shared" si="38"/>
        <v>24.081999999999997</v>
      </c>
      <c r="G429" s="122">
        <f t="shared" si="39"/>
        <v>0.23801458656398283</v>
      </c>
      <c r="H429" s="128">
        <f t="shared" si="40"/>
        <v>81962.226999999999</v>
      </c>
      <c r="I429" s="122">
        <f t="shared" si="41"/>
        <v>-0.28947636736334159</v>
      </c>
      <c r="J429" s="128">
        <f t="shared" si="42"/>
        <v>95.451578209980994</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0.11549056603773586</v>
      </c>
      <c r="F430" s="128">
        <f t="shared" si="38"/>
        <v>12.242000000000001</v>
      </c>
      <c r="G430" s="122">
        <f t="shared" si="39"/>
        <v>0.12384198711805738</v>
      </c>
      <c r="H430" s="128">
        <f t="shared" si="40"/>
        <v>42645.979000000007</v>
      </c>
      <c r="I430" s="122">
        <f t="shared" si="41"/>
        <v>-0.30053713539184979</v>
      </c>
      <c r="J430" s="128">
        <f t="shared" si="42"/>
        <v>93.256389634348977</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0.26178301886792454</v>
      </c>
      <c r="F431" s="128">
        <f t="shared" si="38"/>
        <v>27.749000000000002</v>
      </c>
      <c r="G431" s="122">
        <f t="shared" si="39"/>
        <v>0.27017154531040372</v>
      </c>
      <c r="H431" s="128">
        <f t="shared" si="40"/>
        <v>93035.733000000007</v>
      </c>
      <c r="I431" s="122">
        <f t="shared" si="41"/>
        <v>-0.20751068703937975</v>
      </c>
      <c r="J431" s="128">
        <f t="shared" si="42"/>
        <v>96.895111055147765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0.12491509433962264</v>
      </c>
      <c r="F432" s="128">
        <f t="shared" si="38"/>
        <v>13.241</v>
      </c>
      <c r="G432" s="122">
        <f t="shared" si="39"/>
        <v>0.13325262372298599</v>
      </c>
      <c r="H432" s="128">
        <f t="shared" si="40"/>
        <v>45886.607000000011</v>
      </c>
      <c r="I432" s="122">
        <f t="shared" si="41"/>
        <v>-0.27937925322460916</v>
      </c>
      <c r="J432" s="128">
        <f t="shared" si="42"/>
        <v>93.743065501887642</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0.16323584905660379</v>
      </c>
      <c r="F433" s="128">
        <f t="shared" si="38"/>
        <v>17.303000000000001</v>
      </c>
      <c r="G433" s="122">
        <f t="shared" si="39"/>
        <v>0.17208546338403638</v>
      </c>
      <c r="H433" s="128">
        <f t="shared" si="40"/>
        <v>59259.006000000001</v>
      </c>
      <c r="I433" s="122">
        <f t="shared" si="41"/>
        <v>-0.25986152129095119</v>
      </c>
      <c r="J433" s="128">
        <f t="shared" si="42"/>
        <v>94.85743063161398</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0.18297169811320754</v>
      </c>
      <c r="F434" s="128">
        <f t="shared" si="38"/>
        <v>19.395</v>
      </c>
      <c r="G434" s="122">
        <f t="shared" si="39"/>
        <v>0.19332662519819493</v>
      </c>
      <c r="H434" s="128">
        <f t="shared" si="40"/>
        <v>66573.570000000007</v>
      </c>
      <c r="I434" s="122">
        <f t="shared" si="41"/>
        <v>-0.28243215505898212</v>
      </c>
      <c r="J434" s="128">
        <f t="shared" si="42"/>
        <v>94.643817387092071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0.44848113207547163</v>
      </c>
      <c r="F435" s="128">
        <f t="shared" si="38"/>
        <v>47.538999999999994</v>
      </c>
      <c r="G435" s="122">
        <f t="shared" si="39"/>
        <v>0.46452148055221598</v>
      </c>
      <c r="H435" s="128">
        <f t="shared" si="40"/>
        <v>159961.68799999999</v>
      </c>
      <c r="I435" s="122">
        <f t="shared" si="41"/>
        <v>-0.29014930705606956</v>
      </c>
      <c r="J435" s="128">
        <f t="shared" si="42"/>
        <v>96.546909206937897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0.21525471698113208</v>
      </c>
      <c r="F436" s="128">
        <f t="shared" si="38"/>
        <v>22.817</v>
      </c>
      <c r="G436" s="122">
        <f t="shared" si="39"/>
        <v>0.23235926274400481</v>
      </c>
      <c r="H436" s="128">
        <f t="shared" si="40"/>
        <v>80014.771000000008</v>
      </c>
      <c r="I436" s="122">
        <f t="shared" si="41"/>
        <v>-0.30963791261429296</v>
      </c>
      <c r="J436" s="128">
        <f t="shared" si="42"/>
        <v>92.638750200495693</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0.21084905660377359</v>
      </c>
      <c r="F437" s="128">
        <f t="shared" si="38"/>
        <v>22.35</v>
      </c>
      <c r="G437" s="122">
        <f t="shared" si="39"/>
        <v>0.22004102997461947</v>
      </c>
      <c r="H437" s="128">
        <f t="shared" si="40"/>
        <v>75772.88900000001</v>
      </c>
      <c r="I437" s="122">
        <f t="shared" si="41"/>
        <v>-0.22228821722514341</v>
      </c>
      <c r="J437" s="128">
        <f t="shared" si="42"/>
        <v>95.822609368849925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0.70634905660377345</v>
      </c>
      <c r="F438" s="128">
        <f t="shared" si="38"/>
        <v>74.87299999999999</v>
      </c>
      <c r="G438" s="122">
        <f t="shared" si="39"/>
        <v>0.69329815482724377</v>
      </c>
      <c r="H438" s="128">
        <f t="shared" si="40"/>
        <v>238742.766</v>
      </c>
      <c r="I438" s="122">
        <f t="shared" si="41"/>
        <v>0.10078015855077678</v>
      </c>
      <c r="J438" s="128">
        <f t="shared" si="42"/>
        <v>101.88243711391121</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0.31391509433962256</v>
      </c>
      <c r="F439" s="128">
        <f t="shared" si="38"/>
        <v>33.274999999999991</v>
      </c>
      <c r="G439" s="122">
        <f t="shared" si="39"/>
        <v>0.32257697802867946</v>
      </c>
      <c r="H439" s="128">
        <f t="shared" si="40"/>
        <v>111081.963</v>
      </c>
      <c r="I439" s="122">
        <f t="shared" si="41"/>
        <v>-0.17858513610256535</v>
      </c>
      <c r="J439" s="128">
        <f t="shared" si="42"/>
        <v>97.314785530575961</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0.22050000000000006</v>
      </c>
      <c r="F440" s="128">
        <f t="shared" si="38"/>
        <v>23.373000000000005</v>
      </c>
      <c r="G440" s="122">
        <f t="shared" si="39"/>
        <v>0.2230050790166048</v>
      </c>
      <c r="H440" s="128">
        <f t="shared" si="40"/>
        <v>76793.582999999999</v>
      </c>
      <c r="I440" s="122">
        <f t="shared" si="41"/>
        <v>-0.16525226781481978</v>
      </c>
      <c r="J440" s="128">
        <f t="shared" si="42"/>
        <v>98.876671765660447</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4.9915094339622643E-2</v>
      </c>
      <c r="F441" s="128">
        <f t="shared" si="38"/>
        <v>5.2910000000000004</v>
      </c>
      <c r="G441" s="122">
        <f t="shared" si="39"/>
        <v>5.8141628770059066E-2</v>
      </c>
      <c r="H441" s="128">
        <f t="shared" si="40"/>
        <v>20021.535</v>
      </c>
      <c r="I441" s="122">
        <f t="shared" si="41"/>
        <v>-0.24856591485957127</v>
      </c>
      <c r="J441" s="128">
        <f t="shared" si="42"/>
        <v>85.85087035836051</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4.8547169811320762E-2</v>
      </c>
      <c r="F442" s="128">
        <f t="shared" si="38"/>
        <v>5.1460000000000008</v>
      </c>
      <c r="G442" s="122">
        <f t="shared" si="39"/>
        <v>5.5400388549126205E-2</v>
      </c>
      <c r="H442" s="128">
        <f t="shared" si="40"/>
        <v>19077.567000000003</v>
      </c>
      <c r="I442" s="122">
        <f t="shared" si="41"/>
        <v>-0.23996162244594438</v>
      </c>
      <c r="J442" s="128">
        <f t="shared" si="42"/>
        <v>87.629655825015803</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0.81537735849056592</v>
      </c>
      <c r="F443" s="128">
        <f t="shared" si="38"/>
        <v>86.429999999999993</v>
      </c>
      <c r="G443" s="122">
        <f t="shared" si="39"/>
        <v>0.79969338885694541</v>
      </c>
      <c r="H443" s="128">
        <f t="shared" si="40"/>
        <v>275380.81599999999</v>
      </c>
      <c r="I443" s="122">
        <f t="shared" si="41"/>
        <v>0.23603247664406818</v>
      </c>
      <c r="J443" s="128">
        <f t="shared" si="42"/>
        <v>101.96124787977034</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0.62770754716981125</v>
      </c>
      <c r="F444" s="128">
        <f t="shared" si="38"/>
        <v>66.536999999999992</v>
      </c>
      <c r="G444" s="122">
        <f t="shared" si="39"/>
        <v>0.6228359933557519</v>
      </c>
      <c r="H444" s="128">
        <f t="shared" si="40"/>
        <v>214478.557</v>
      </c>
      <c r="I444" s="122">
        <f t="shared" si="41"/>
        <v>0.10658816426853324</v>
      </c>
      <c r="J444" s="128">
        <f t="shared" si="42"/>
        <v>100.78215675812376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0.45136792452830193</v>
      </c>
      <c r="F445" s="128">
        <f t="shared" si="38"/>
        <v>47.845000000000006</v>
      </c>
      <c r="G445" s="122">
        <f t="shared" si="39"/>
        <v>0.45385110263156364</v>
      </c>
      <c r="H445" s="128">
        <f t="shared" si="40"/>
        <v>156287.258</v>
      </c>
      <c r="I445" s="122">
        <f t="shared" si="41"/>
        <v>-0.14659936134245216</v>
      </c>
      <c r="J445" s="128">
        <f t="shared" si="42"/>
        <v>99.452865028009512</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4.9735849056603776E-2</v>
      </c>
      <c r="F446" s="128">
        <f t="shared" si="38"/>
        <v>5.2720000000000002</v>
      </c>
      <c r="G446" s="122">
        <f t="shared" si="39"/>
        <v>5.3759218603894779E-2</v>
      </c>
      <c r="H446" s="128">
        <f t="shared" si="40"/>
        <v>18512.416999999998</v>
      </c>
      <c r="I446" s="122">
        <f t="shared" si="41"/>
        <v>-0.21468363739823026</v>
      </c>
      <c r="J446" s="128">
        <f t="shared" si="42"/>
        <v>92.51594488949749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0.3627641509433962</v>
      </c>
      <c r="F447" s="128">
        <f t="shared" si="38"/>
        <v>38.452999999999996</v>
      </c>
      <c r="G447" s="122">
        <f t="shared" si="39"/>
        <v>0.36903170247242689</v>
      </c>
      <c r="H447" s="128">
        <f t="shared" si="40"/>
        <v>127079.01899999999</v>
      </c>
      <c r="I447" s="122">
        <f t="shared" si="41"/>
        <v>-0.15584454854558916</v>
      </c>
      <c r="J447" s="128">
        <f t="shared" si="42"/>
        <v>98.301622465755784</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0.14775471698113207</v>
      </c>
      <c r="F448" s="128">
        <f t="shared" si="38"/>
        <v>15.661999999999999</v>
      </c>
      <c r="G448" s="122">
        <f t="shared" si="39"/>
        <v>0.15134248950220408</v>
      </c>
      <c r="H448" s="128">
        <f t="shared" si="40"/>
        <v>52115.996999999996</v>
      </c>
      <c r="I448" s="122">
        <f t="shared" si="41"/>
        <v>-0.14708042737593122</v>
      </c>
      <c r="J448" s="128">
        <f t="shared" si="42"/>
        <v>97.629368637404539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0.15438679245283021</v>
      </c>
      <c r="F449" s="128">
        <f t="shared" si="38"/>
        <v>16.365000000000002</v>
      </c>
      <c r="G449" s="122">
        <f t="shared" si="39"/>
        <v>0.15580200837500507</v>
      </c>
      <c r="H449" s="128">
        <f t="shared" si="40"/>
        <v>53651.667999999998</v>
      </c>
      <c r="I449" s="122">
        <f t="shared" si="41"/>
        <v>-0.16970514634035644</v>
      </c>
      <c r="J449" s="128">
        <f t="shared" si="42"/>
        <v>99.091657458761034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9.7235849056603763E-2</v>
      </c>
      <c r="F450" s="128">
        <f t="shared" si="38"/>
        <v>10.306999999999999</v>
      </c>
      <c r="G450" s="122">
        <f t="shared" si="39"/>
        <v>0.10880955865697908</v>
      </c>
      <c r="H450" s="128">
        <f t="shared" si="40"/>
        <v>37469.442000000003</v>
      </c>
      <c r="I450" s="122">
        <f t="shared" si="41"/>
        <v>-0.29750441862313193</v>
      </c>
      <c r="J450" s="128">
        <f t="shared" si="42"/>
        <v>89.363333751898296</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0.10301886792452832</v>
      </c>
      <c r="F451" s="128">
        <f t="shared" si="38"/>
        <v>10.920000000000002</v>
      </c>
      <c r="G451" s="122">
        <f t="shared" si="39"/>
        <v>0.10666840613547529</v>
      </c>
      <c r="H451" s="128">
        <f t="shared" si="40"/>
        <v>36732.118999999999</v>
      </c>
      <c r="I451" s="122">
        <f t="shared" si="41"/>
        <v>-0.19806576360626924</v>
      </c>
      <c r="J451" s="128">
        <f t="shared" si="42"/>
        <v>96.578613721562647</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0.18594339622641506</v>
      </c>
      <c r="F452" s="128">
        <f t="shared" si="38"/>
        <v>19.709999999999997</v>
      </c>
      <c r="G452" s="122">
        <f t="shared" si="39"/>
        <v>0.19736794266432026</v>
      </c>
      <c r="H452" s="128">
        <f t="shared" si="40"/>
        <v>67965.23</v>
      </c>
      <c r="I452" s="122">
        <f t="shared" si="41"/>
        <v>-0.25287048724215044</v>
      </c>
      <c r="J452" s="128">
        <f t="shared" si="42"/>
        <v>94.211549107883314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0.13711320754716982</v>
      </c>
      <c r="F453" s="128">
        <f t="shared" si="38"/>
        <v>14.534000000000001</v>
      </c>
      <c r="G453" s="122">
        <f t="shared" si="39"/>
        <v>0.14492190394879748</v>
      </c>
      <c r="H453" s="128">
        <f t="shared" si="40"/>
        <v>49905.017</v>
      </c>
      <c r="I453" s="122">
        <f t="shared" si="41"/>
        <v>-0.24135698681902357</v>
      </c>
      <c r="J453" s="128">
        <f t="shared" si="42"/>
        <v>94.611790082204166</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6.1877358490566053E-2</v>
      </c>
      <c r="F454" s="128">
        <f t="shared" si="38"/>
        <v>6.5590000000000019</v>
      </c>
      <c r="G454" s="122">
        <f t="shared" si="39"/>
        <v>6.8419177135423032E-2</v>
      </c>
      <c r="H454" s="128">
        <f t="shared" si="40"/>
        <v>23560.691000000003</v>
      </c>
      <c r="I454" s="122">
        <f t="shared" si="41"/>
        <v>-0.21919406536927624</v>
      </c>
      <c r="J454" s="128">
        <f t="shared" si="42"/>
        <v>90.438618354166024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5.467924528301888E-2</v>
      </c>
      <c r="F455" s="128">
        <f t="shared" si="38"/>
        <v>5.7960000000000012</v>
      </c>
      <c r="G455" s="122">
        <f t="shared" si="39"/>
        <v>6.3243955418488901E-2</v>
      </c>
      <c r="H455" s="128">
        <f t="shared" si="40"/>
        <v>21778.562000000002</v>
      </c>
      <c r="I455" s="122">
        <f t="shared" si="41"/>
        <v>-0.23172208691154017</v>
      </c>
      <c r="J455" s="128">
        <f t="shared" si="42"/>
        <v>86.457662113640993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0.29406603773584905</v>
      </c>
      <c r="F456" s="128">
        <f t="shared" si="38"/>
        <v>31.170999999999999</v>
      </c>
      <c r="G456" s="122">
        <f t="shared" si="39"/>
        <v>0.29981515167354905</v>
      </c>
      <c r="H456" s="128">
        <f t="shared" si="40"/>
        <v>103243.74600000001</v>
      </c>
      <c r="I456" s="122">
        <f t="shared" si="41"/>
        <v>-0.1503094696374826</v>
      </c>
      <c r="J456" s="128">
        <f t="shared" si="42"/>
        <v>98.082447165992505</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4.7660377358490567E-2</v>
      </c>
      <c r="F457" s="128">
        <f t="shared" ref="F457:F520" si="44">SUMPRODUCT($K$2:$AI$2,$K457:$AI457)</f>
        <v>5.0520000000000005</v>
      </c>
      <c r="G457" s="122">
        <f t="shared" ref="G457:G520" si="45">SUMPRODUCT($K$3:$AI$3,$K457:$AI457)/$J$3</f>
        <v>5.4315537899511546E-2</v>
      </c>
      <c r="H457" s="128">
        <f t="shared" ref="H457:H520" si="46">SUMPRODUCT($K$3:$AI$3,$K457:$AI457)</f>
        <v>18703.989999999998</v>
      </c>
      <c r="I457" s="122">
        <f t="shared" ref="I457:I520" si="47">CORREL($K$4:$AI$4,$K457:$AI457)</f>
        <v>-0.23077741580396127</v>
      </c>
      <c r="J457" s="128">
        <f t="shared" si="42"/>
        <v>87.747225198554418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0.54964150943396228</v>
      </c>
      <c r="F458" s="128">
        <f t="shared" si="44"/>
        <v>58.262</v>
      </c>
      <c r="G458" s="122">
        <f t="shared" si="45"/>
        <v>0.55152783730884725</v>
      </c>
      <c r="H458" s="128">
        <f t="shared" si="46"/>
        <v>189923.02300000002</v>
      </c>
      <c r="I458" s="122">
        <f t="shared" si="47"/>
        <v>-8.5663550144837747E-3</v>
      </c>
      <c r="J458" s="128">
        <f t="shared" ref="J458:J521" si="48">$E458/$G458*100</f>
        <v>99.657981384205513</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0.57311320754716977</v>
      </c>
      <c r="F459" s="128">
        <f t="shared" si="44"/>
        <v>60.749999999999993</v>
      </c>
      <c r="G459" s="122">
        <f t="shared" si="45"/>
        <v>0.57111973585628906</v>
      </c>
      <c r="H459" s="128">
        <f t="shared" si="46"/>
        <v>196669.65</v>
      </c>
      <c r="I459" s="122">
        <f t="shared" si="47"/>
        <v>4.1029124703079768E-2</v>
      </c>
      <c r="J459" s="128">
        <f t="shared" si="48"/>
        <v>100.34904619219502</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0.41804716981132084</v>
      </c>
      <c r="F460" s="128">
        <f t="shared" si="44"/>
        <v>44.313000000000009</v>
      </c>
      <c r="G460" s="122">
        <f t="shared" si="45"/>
        <v>0.422644219097567</v>
      </c>
      <c r="H460" s="128">
        <f t="shared" si="46"/>
        <v>145540.91799999998</v>
      </c>
      <c r="I460" s="122">
        <f t="shared" si="47"/>
        <v>-6.4164067221905555E-2</v>
      </c>
      <c r="J460" s="128">
        <f t="shared" si="48"/>
        <v>98.912312276254056</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0.25054716981132075</v>
      </c>
      <c r="F461" s="128">
        <f t="shared" si="44"/>
        <v>26.558</v>
      </c>
      <c r="G461" s="122">
        <f t="shared" si="45"/>
        <v>0.25144161018474959</v>
      </c>
      <c r="H461" s="128">
        <f t="shared" si="46"/>
        <v>86585.93</v>
      </c>
      <c r="I461" s="122">
        <f t="shared" si="47"/>
        <v>-8.3210791118705899E-2</v>
      </c>
      <c r="J461" s="128">
        <f t="shared" si="48"/>
        <v>99.644275117085186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0.11195283018867924</v>
      </c>
      <c r="F462" s="128">
        <f t="shared" si="44"/>
        <v>11.866999999999999</v>
      </c>
      <c r="G462" s="122">
        <f t="shared" si="45"/>
        <v>0.11578725338165516</v>
      </c>
      <c r="H462" s="128">
        <f t="shared" si="46"/>
        <v>39872.267000000007</v>
      </c>
      <c r="I462" s="122">
        <f t="shared" si="47"/>
        <v>-0.16963678147256267</v>
      </c>
      <c r="J462" s="128">
        <f t="shared" si="48"/>
        <v>96.688389195711395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9.402830188679244E-2</v>
      </c>
      <c r="F463" s="128">
        <f t="shared" si="44"/>
        <v>9.9669999999999987</v>
      </c>
      <c r="G463" s="122">
        <f t="shared" si="45"/>
        <v>9.969056621306896E-2</v>
      </c>
      <c r="H463" s="128">
        <f t="shared" si="46"/>
        <v>34329.243999999999</v>
      </c>
      <c r="I463" s="122">
        <f t="shared" si="47"/>
        <v>-0.22136503875772542</v>
      </c>
      <c r="J463" s="128">
        <f t="shared" si="48"/>
        <v>94.320160330743292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0.10538679245283018</v>
      </c>
      <c r="F464" s="128">
        <f t="shared" si="44"/>
        <v>11.170999999999999</v>
      </c>
      <c r="G464" s="122">
        <f t="shared" si="45"/>
        <v>0.11134390953600617</v>
      </c>
      <c r="H464" s="128">
        <f t="shared" si="46"/>
        <v>38342.166000000012</v>
      </c>
      <c r="I464" s="122">
        <f t="shared" si="47"/>
        <v>-0.2263134196170459</v>
      </c>
      <c r="J464" s="128">
        <f t="shared" si="48"/>
        <v>94.649804279371395</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4.274528301886793E-2</v>
      </c>
      <c r="F465" s="128">
        <f t="shared" si="44"/>
        <v>4.5310000000000006</v>
      </c>
      <c r="G465" s="122">
        <f t="shared" si="45"/>
        <v>4.9041271002851688E-2</v>
      </c>
      <c r="H465" s="128">
        <f t="shared" si="46"/>
        <v>16887.754000000001</v>
      </c>
      <c r="I465" s="122">
        <f t="shared" si="47"/>
        <v>-0.26539396845775576</v>
      </c>
      <c r="J465" s="128">
        <f t="shared" si="48"/>
        <v>87.161858052949611</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5.2330188679245278E-2</v>
      </c>
      <c r="F466" s="128">
        <f t="shared" si="44"/>
        <v>5.5469999999999997</v>
      </c>
      <c r="G466" s="122">
        <f t="shared" si="45"/>
        <v>5.9740052503499265E-2</v>
      </c>
      <c r="H466" s="128">
        <f t="shared" si="46"/>
        <v>20571.965</v>
      </c>
      <c r="I466" s="122">
        <f t="shared" si="47"/>
        <v>-0.25313644099803317</v>
      </c>
      <c r="J466" s="128">
        <f t="shared" si="48"/>
        <v>87.596489266861695</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0.10120754716981131</v>
      </c>
      <c r="F467" s="128">
        <f t="shared" si="44"/>
        <v>10.728</v>
      </c>
      <c r="G467" s="122">
        <f t="shared" si="45"/>
        <v>0.10251265253021566</v>
      </c>
      <c r="H467" s="128">
        <f t="shared" si="46"/>
        <v>35301.052000000003</v>
      </c>
      <c r="I467" s="122">
        <f t="shared" si="47"/>
        <v>-0.16596474399255309</v>
      </c>
      <c r="J467" s="128">
        <f t="shared" si="48"/>
        <v>98.726883630272212</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0.19570754716981129</v>
      </c>
      <c r="F468" s="128">
        <f t="shared" si="44"/>
        <v>20.744999999999997</v>
      </c>
      <c r="G468" s="122">
        <f t="shared" si="45"/>
        <v>0.19622728962300859</v>
      </c>
      <c r="H468" s="128">
        <f t="shared" si="46"/>
        <v>67572.436999999991</v>
      </c>
      <c r="I468" s="122">
        <f t="shared" si="47"/>
        <v>-4.0271950657591579E-2</v>
      </c>
      <c r="J468" s="128">
        <f t="shared" si="48"/>
        <v>99.735132430256854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0.46330188679245282</v>
      </c>
      <c r="F469" s="128">
        <f t="shared" si="44"/>
        <v>49.11</v>
      </c>
      <c r="G469" s="122">
        <f t="shared" si="45"/>
        <v>0.46933739015791709</v>
      </c>
      <c r="H469" s="128">
        <f t="shared" si="46"/>
        <v>161620.08500000002</v>
      </c>
      <c r="I469" s="122">
        <f t="shared" si="47"/>
        <v>-9.9166321941131896E-2</v>
      </c>
      <c r="J469" s="128">
        <f t="shared" si="48"/>
        <v>98.714037387169711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0.21628301886792456</v>
      </c>
      <c r="F470" s="128">
        <f t="shared" si="44"/>
        <v>22.926000000000002</v>
      </c>
      <c r="G470" s="122">
        <f t="shared" si="45"/>
        <v>0.23612239297475301</v>
      </c>
      <c r="H470" s="128">
        <f t="shared" si="46"/>
        <v>81310.634999999995</v>
      </c>
      <c r="I470" s="122">
        <f t="shared" si="47"/>
        <v>-0.37569045350629249</v>
      </c>
      <c r="J470" s="128">
        <f t="shared" si="48"/>
        <v>91.597843026709569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0.28595283018867917</v>
      </c>
      <c r="F471" s="128">
        <f t="shared" si="44"/>
        <v>30.310999999999993</v>
      </c>
      <c r="G471" s="122">
        <f t="shared" si="45"/>
        <v>0.28491074695520358</v>
      </c>
      <c r="H471" s="128">
        <f t="shared" si="46"/>
        <v>98111.294999999998</v>
      </c>
      <c r="I471" s="122">
        <f t="shared" si="47"/>
        <v>-1.0195000601592853E-3</v>
      </c>
      <c r="J471" s="128">
        <f t="shared" si="48"/>
        <v>100.36575778366108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0.18315094339622642</v>
      </c>
      <c r="F472" s="128">
        <f t="shared" si="44"/>
        <v>19.414000000000001</v>
      </c>
      <c r="G472" s="122">
        <f t="shared" si="45"/>
        <v>0.18249210124347337</v>
      </c>
      <c r="H472" s="128">
        <f t="shared" si="46"/>
        <v>62842.615000000005</v>
      </c>
      <c r="I472" s="122">
        <f t="shared" si="47"/>
        <v>-6.5150325423813382E-2</v>
      </c>
      <c r="J472" s="128">
        <f t="shared" si="48"/>
        <v>100.36102502424148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0.15510377358490562</v>
      </c>
      <c r="F473" s="128">
        <f t="shared" si="44"/>
        <v>16.440999999999995</v>
      </c>
      <c r="G473" s="122">
        <f t="shared" si="45"/>
        <v>0.1587430319609244</v>
      </c>
      <c r="H473" s="128">
        <f t="shared" si="46"/>
        <v>54664.433000000005</v>
      </c>
      <c r="I473" s="122">
        <f t="shared" si="47"/>
        <v>-0.1707872391931704</v>
      </c>
      <c r="J473" s="128">
        <f t="shared" si="48"/>
        <v>97.707453151761271</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6.9584905660377352E-2</v>
      </c>
      <c r="F474" s="128">
        <f t="shared" si="44"/>
        <v>7.3759999999999994</v>
      </c>
      <c r="G474" s="122">
        <f t="shared" si="45"/>
        <v>7.8200332212406853E-2</v>
      </c>
      <c r="H474" s="128">
        <f t="shared" si="46"/>
        <v>26928.91</v>
      </c>
      <c r="I474" s="122">
        <f t="shared" si="47"/>
        <v>-0.30853795370891335</v>
      </c>
      <c r="J474" s="128">
        <f t="shared" si="48"/>
        <v>88.982877299512779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4.8877358490566035E-2</v>
      </c>
      <c r="F475" s="128">
        <f t="shared" si="44"/>
        <v>5.181</v>
      </c>
      <c r="G475" s="122">
        <f t="shared" si="45"/>
        <v>5.6228939069224465E-2</v>
      </c>
      <c r="H475" s="128">
        <f t="shared" si="46"/>
        <v>19362.884999999998</v>
      </c>
      <c r="I475" s="122">
        <f t="shared" si="47"/>
        <v>-0.27472975346413731</v>
      </c>
      <c r="J475" s="128">
        <f t="shared" si="48"/>
        <v>86.925628154556193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5.2216981132075471E-2</v>
      </c>
      <c r="F476" s="128">
        <f t="shared" si="44"/>
        <v>5.5350000000000001</v>
      </c>
      <c r="G476" s="122">
        <f t="shared" si="45"/>
        <v>6.1540765714750346E-2</v>
      </c>
      <c r="H476" s="128">
        <f t="shared" si="46"/>
        <v>21192.055</v>
      </c>
      <c r="I476" s="122">
        <f t="shared" si="47"/>
        <v>-0.40188100929136683</v>
      </c>
      <c r="J476" s="128">
        <f t="shared" si="48"/>
        <v>84.849417334370102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0.13285849056603771</v>
      </c>
      <c r="F477" s="128">
        <f t="shared" si="44"/>
        <v>14.082999999999998</v>
      </c>
      <c r="G477" s="122">
        <f t="shared" si="45"/>
        <v>0.13677954919008709</v>
      </c>
      <c r="H477" s="128">
        <f t="shared" si="46"/>
        <v>47101.132000000005</v>
      </c>
      <c r="I477" s="122">
        <f t="shared" si="47"/>
        <v>-0.25832275158131196</v>
      </c>
      <c r="J477" s="128">
        <f t="shared" si="48"/>
        <v>97.133300520971773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0.59532075471698109</v>
      </c>
      <c r="F478" s="128">
        <f t="shared" si="44"/>
        <v>63.103999999999999</v>
      </c>
      <c r="G478" s="122">
        <f t="shared" si="45"/>
        <v>0.5957161907085069</v>
      </c>
      <c r="H478" s="128">
        <f t="shared" si="46"/>
        <v>205139.63600000003</v>
      </c>
      <c r="I478" s="122">
        <f t="shared" si="47"/>
        <v>-2.5615871101395868E-3</v>
      </c>
      <c r="J478" s="128">
        <f t="shared" si="48"/>
        <v>99.933620069809507</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0.20377358490566036</v>
      </c>
      <c r="F479" s="128">
        <f t="shared" si="44"/>
        <v>21.599999999999998</v>
      </c>
      <c r="G479" s="122">
        <f t="shared" si="45"/>
        <v>0.20474180068417175</v>
      </c>
      <c r="H479" s="128">
        <f t="shared" si="46"/>
        <v>70504.477000000014</v>
      </c>
      <c r="I479" s="122">
        <f t="shared" si="47"/>
        <v>-0.17981469737627367</v>
      </c>
      <c r="J479" s="128">
        <f t="shared" si="48"/>
        <v>99.527104003542036</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0.28238679245283016</v>
      </c>
      <c r="F480" s="128">
        <f t="shared" si="44"/>
        <v>29.933</v>
      </c>
      <c r="G480" s="122">
        <f t="shared" si="45"/>
        <v>0.28183175938993726</v>
      </c>
      <c r="H480" s="128">
        <f t="shared" si="46"/>
        <v>97051.021000000008</v>
      </c>
      <c r="I480" s="122">
        <f t="shared" si="47"/>
        <v>-4.6677507251121422E-2</v>
      </c>
      <c r="J480" s="128">
        <f t="shared" si="48"/>
        <v>100.19693772770478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0.53907547169811321</v>
      </c>
      <c r="F481" s="128">
        <f t="shared" si="44"/>
        <v>57.142000000000003</v>
      </c>
      <c r="G481" s="122">
        <f t="shared" si="45"/>
        <v>0.53567599416885914</v>
      </c>
      <c r="H481" s="128">
        <f t="shared" si="46"/>
        <v>184464.31399999998</v>
      </c>
      <c r="I481" s="122">
        <f t="shared" si="47"/>
        <v>1.8381829337503122E-2</v>
      </c>
      <c r="J481" s="128">
        <f t="shared" si="48"/>
        <v>100.63461449948463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0.8388962264150942</v>
      </c>
      <c r="F482" s="128">
        <f t="shared" si="44"/>
        <v>88.922999999999988</v>
      </c>
      <c r="G482" s="122">
        <f t="shared" si="45"/>
        <v>0.82697181421660015</v>
      </c>
      <c r="H482" s="128">
        <f t="shared" si="46"/>
        <v>284774.36</v>
      </c>
      <c r="I482" s="122">
        <f t="shared" si="47"/>
        <v>0.19449058652983717</v>
      </c>
      <c r="J482" s="128">
        <f t="shared" si="48"/>
        <v>101.44193695522623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0.50722641509433963</v>
      </c>
      <c r="F483" s="128">
        <f t="shared" si="44"/>
        <v>53.766000000000005</v>
      </c>
      <c r="G483" s="122">
        <f t="shared" si="45"/>
        <v>0.50597006313197312</v>
      </c>
      <c r="H483" s="128">
        <f t="shared" si="46"/>
        <v>174234.83900000001</v>
      </c>
      <c r="I483" s="122">
        <f t="shared" si="47"/>
        <v>0.11923880682778892</v>
      </c>
      <c r="J483" s="128">
        <f t="shared" si="48"/>
        <v>100.2483055923486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0.7446981132075472</v>
      </c>
      <c r="F484" s="128">
        <f t="shared" si="44"/>
        <v>78.938000000000002</v>
      </c>
      <c r="G484" s="122">
        <f t="shared" si="45"/>
        <v>0.73347747112017148</v>
      </c>
      <c r="H484" s="128">
        <f t="shared" si="46"/>
        <v>252578.83500000002</v>
      </c>
      <c r="I484" s="122">
        <f t="shared" si="47"/>
        <v>0.26008512032083841</v>
      </c>
      <c r="J484" s="128">
        <f t="shared" si="48"/>
        <v>101.52978687542229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0.74877358490566037</v>
      </c>
      <c r="F485" s="128">
        <f t="shared" si="44"/>
        <v>79.37</v>
      </c>
      <c r="G485" s="122">
        <f t="shared" si="45"/>
        <v>0.73961776407111191</v>
      </c>
      <c r="H485" s="128">
        <f t="shared" si="46"/>
        <v>254693.29399999997</v>
      </c>
      <c r="I485" s="122">
        <f t="shared" si="47"/>
        <v>0.24280970258088858</v>
      </c>
      <c r="J485" s="128">
        <f t="shared" si="48"/>
        <v>101.23791251093695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0.59847169811320755</v>
      </c>
      <c r="F486" s="128">
        <f t="shared" si="44"/>
        <v>63.437999999999995</v>
      </c>
      <c r="G486" s="122">
        <f t="shared" si="45"/>
        <v>0.59665411577486216</v>
      </c>
      <c r="H486" s="128">
        <f t="shared" si="46"/>
        <v>205462.61799999999</v>
      </c>
      <c r="I486" s="122">
        <f t="shared" si="47"/>
        <v>0.14580279112123395</v>
      </c>
      <c r="J486" s="128">
        <f t="shared" si="48"/>
        <v>100.3046291461486</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0.33899056603773586</v>
      </c>
      <c r="F487" s="128">
        <f t="shared" si="44"/>
        <v>35.933</v>
      </c>
      <c r="G487" s="122">
        <f t="shared" si="45"/>
        <v>0.33917393816899849</v>
      </c>
      <c r="H487" s="128">
        <f t="shared" si="46"/>
        <v>116797.25899999999</v>
      </c>
      <c r="I487" s="122">
        <f t="shared" si="47"/>
        <v>9.6289369642757583E-2</v>
      </c>
      <c r="J487" s="128">
        <f t="shared" si="48"/>
        <v>99.945935665855529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0.81185849056603776</v>
      </c>
      <c r="F488" s="128">
        <f t="shared" si="44"/>
        <v>86.057000000000002</v>
      </c>
      <c r="G488" s="122">
        <f t="shared" si="45"/>
        <v>0.79985514493637433</v>
      </c>
      <c r="H488" s="128">
        <f t="shared" si="46"/>
        <v>275436.51799999998</v>
      </c>
      <c r="I488" s="122">
        <f t="shared" si="47"/>
        <v>0.25744611400056655</v>
      </c>
      <c r="J488" s="128">
        <f t="shared" si="48"/>
        <v>101.50068993187737</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0.68546226415094336</v>
      </c>
      <c r="F489" s="128">
        <f t="shared" si="44"/>
        <v>72.658999999999992</v>
      </c>
      <c r="G489" s="122">
        <f t="shared" si="45"/>
        <v>0.6805132449369552</v>
      </c>
      <c r="H489" s="128">
        <f t="shared" si="46"/>
        <v>234340.18000000002</v>
      </c>
      <c r="I489" s="122">
        <f t="shared" si="47"/>
        <v>0.22184680169445037</v>
      </c>
      <c r="J489" s="128">
        <f t="shared" si="48"/>
        <v>100.72724803680298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0.66825471698113204</v>
      </c>
      <c r="F490" s="128">
        <f t="shared" si="44"/>
        <v>70.834999999999994</v>
      </c>
      <c r="G490" s="122">
        <f t="shared" si="45"/>
        <v>0.66156907056028902</v>
      </c>
      <c r="H490" s="128">
        <f t="shared" si="46"/>
        <v>227816.60200000001</v>
      </c>
      <c r="I490" s="122">
        <f t="shared" si="47"/>
        <v>0.24356381612925121</v>
      </c>
      <c r="J490" s="128">
        <f t="shared" si="48"/>
        <v>101.01057421187795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0.80442452830188671</v>
      </c>
      <c r="F491" s="128">
        <f t="shared" si="44"/>
        <v>85.268999999999991</v>
      </c>
      <c r="G491" s="122">
        <f t="shared" si="45"/>
        <v>0.79862892687261511</v>
      </c>
      <c r="H491" s="128">
        <f t="shared" si="46"/>
        <v>275014.26</v>
      </c>
      <c r="I491" s="122">
        <f t="shared" si="47"/>
        <v>0.21741256394438049</v>
      </c>
      <c r="J491" s="128">
        <f t="shared" si="48"/>
        <v>100.72569390292021</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0.75617924528301883</v>
      </c>
      <c r="F492" s="128">
        <f t="shared" si="44"/>
        <v>80.155000000000001</v>
      </c>
      <c r="G492" s="122">
        <f t="shared" si="45"/>
        <v>0.74615377310821884</v>
      </c>
      <c r="H492" s="128">
        <f t="shared" si="46"/>
        <v>256944.02100000001</v>
      </c>
      <c r="I492" s="122">
        <f t="shared" si="47"/>
        <v>0.23269195972500664</v>
      </c>
      <c r="J492" s="128">
        <f t="shared" si="48"/>
        <v>101.343620113725</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0.49905660377358491</v>
      </c>
      <c r="F493" s="128">
        <f t="shared" si="44"/>
        <v>52.9</v>
      </c>
      <c r="G493" s="122">
        <f t="shared" si="45"/>
        <v>0.49661126502070524</v>
      </c>
      <c r="H493" s="128">
        <f t="shared" si="46"/>
        <v>171012.06200000001</v>
      </c>
      <c r="I493" s="122">
        <f t="shared" si="47"/>
        <v>0.11140673253613763</v>
      </c>
      <c r="J493" s="128">
        <f t="shared" si="48"/>
        <v>100.4924050107437</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0.28021698113207549</v>
      </c>
      <c r="F494" s="128">
        <f t="shared" si="44"/>
        <v>29.702999999999999</v>
      </c>
      <c r="G494" s="122">
        <f t="shared" si="45"/>
        <v>0.27756814419876991</v>
      </c>
      <c r="H494" s="128">
        <f t="shared" si="46"/>
        <v>95582.811000000002</v>
      </c>
      <c r="I494" s="122">
        <f t="shared" si="47"/>
        <v>0.147582944385273</v>
      </c>
      <c r="J494" s="128">
        <f t="shared" si="48"/>
        <v>100.9543014890818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0.75982075471698118</v>
      </c>
      <c r="F495" s="128">
        <f t="shared" si="44"/>
        <v>80.541000000000011</v>
      </c>
      <c r="G495" s="122">
        <f t="shared" si="45"/>
        <v>0.74913076507588039</v>
      </c>
      <c r="H495" s="128">
        <f t="shared" si="46"/>
        <v>257969.17200000002</v>
      </c>
      <c r="I495" s="122">
        <f t="shared" si="47"/>
        <v>0.27560929345587265</v>
      </c>
      <c r="J495" s="128">
        <f t="shared" si="48"/>
        <v>101.42698580000489</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0.61735849056603775</v>
      </c>
      <c r="F496" s="128">
        <f t="shared" si="44"/>
        <v>65.44</v>
      </c>
      <c r="G496" s="122">
        <f t="shared" si="45"/>
        <v>0.60990540948663885</v>
      </c>
      <c r="H496" s="128">
        <f t="shared" si="46"/>
        <v>210025.80699999997</v>
      </c>
      <c r="I496" s="122">
        <f t="shared" si="47"/>
        <v>0.24527512448253386</v>
      </c>
      <c r="J496" s="128">
        <f t="shared" si="48"/>
        <v>101.22200606249289</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0.51532075471698113</v>
      </c>
      <c r="F497" s="128">
        <f t="shared" si="44"/>
        <v>54.623999999999995</v>
      </c>
      <c r="G497" s="122">
        <f t="shared" si="45"/>
        <v>0.51358995870576551</v>
      </c>
      <c r="H497" s="128">
        <f t="shared" si="46"/>
        <v>176858.81100000002</v>
      </c>
      <c r="I497" s="122">
        <f t="shared" si="47"/>
        <v>-9.7548034321932337E-3</v>
      </c>
      <c r="J497" s="128">
        <f t="shared" si="48"/>
        <v>100.33699958145155</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9.5811320754717003E-2</v>
      </c>
      <c r="F498" s="128">
        <f t="shared" si="44"/>
        <v>10.156000000000002</v>
      </c>
      <c r="G498" s="122">
        <f t="shared" si="45"/>
        <v>9.5218116030410221E-2</v>
      </c>
      <c r="H498" s="128">
        <f t="shared" si="46"/>
        <v>32789.120000000003</v>
      </c>
      <c r="I498" s="122">
        <f t="shared" si="47"/>
        <v>3.7873344605297829E-2</v>
      </c>
      <c r="J498" s="128">
        <f t="shared" si="48"/>
        <v>100.6229956535974</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0.4557924528301886</v>
      </c>
      <c r="F499" s="128">
        <f t="shared" si="44"/>
        <v>48.313999999999993</v>
      </c>
      <c r="G499" s="122">
        <f t="shared" si="45"/>
        <v>0.45539625622172275</v>
      </c>
      <c r="H499" s="128">
        <f t="shared" si="46"/>
        <v>156819.34400000001</v>
      </c>
      <c r="I499" s="122">
        <f t="shared" si="47"/>
        <v>0.1487089280907313</v>
      </c>
      <c r="J499" s="128">
        <f t="shared" si="48"/>
        <v>100.08700040965488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0.40604716981132072</v>
      </c>
      <c r="F500" s="128">
        <f t="shared" si="44"/>
        <v>43.040999999999997</v>
      </c>
      <c r="G500" s="122">
        <f t="shared" si="45"/>
        <v>0.40473697431161759</v>
      </c>
      <c r="H500" s="128">
        <f t="shared" si="46"/>
        <v>139374.41500000001</v>
      </c>
      <c r="I500" s="122">
        <f t="shared" si="47"/>
        <v>0.12177172322837726</v>
      </c>
      <c r="J500" s="128">
        <f t="shared" si="48"/>
        <v>100.32371529730672</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0.4257641509433962</v>
      </c>
      <c r="F501" s="128">
        <f t="shared" si="44"/>
        <v>45.131</v>
      </c>
      <c r="G501" s="122">
        <f t="shared" si="45"/>
        <v>0.4273794568443306</v>
      </c>
      <c r="H501" s="128">
        <f t="shared" si="46"/>
        <v>147171.535</v>
      </c>
      <c r="I501" s="122">
        <f t="shared" si="47"/>
        <v>0.11192027504289713</v>
      </c>
      <c r="J501" s="128">
        <f t="shared" si="48"/>
        <v>99.622044093354077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0.2203207547169812</v>
      </c>
      <c r="F502" s="128">
        <f t="shared" si="44"/>
        <v>23.354000000000006</v>
      </c>
      <c r="G502" s="122">
        <f t="shared" si="45"/>
        <v>0.21935729676673696</v>
      </c>
      <c r="H502" s="128">
        <f t="shared" si="46"/>
        <v>75537.440000000002</v>
      </c>
      <c r="I502" s="122">
        <f t="shared" si="47"/>
        <v>8.0896565694450875E-2</v>
      </c>
      <c r="J502" s="128">
        <f t="shared" si="48"/>
        <v>100.4392185555007</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0.49866037735849045</v>
      </c>
      <c r="F503" s="128">
        <f t="shared" si="44"/>
        <v>52.85799999999999</v>
      </c>
      <c r="G503" s="122">
        <f t="shared" si="45"/>
        <v>0.48275098879654316</v>
      </c>
      <c r="H503" s="128">
        <f t="shared" si="46"/>
        <v>166239.16500000001</v>
      </c>
      <c r="I503" s="122">
        <f t="shared" si="47"/>
        <v>0.27932054958354757</v>
      </c>
      <c r="J503" s="128">
        <f t="shared" si="48"/>
        <v>103.29556830149804</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0.37709433962264161</v>
      </c>
      <c r="F504" s="128">
        <f t="shared" si="44"/>
        <v>39.972000000000008</v>
      </c>
      <c r="G504" s="122">
        <f t="shared" si="45"/>
        <v>0.37503829735333583</v>
      </c>
      <c r="H504" s="128">
        <f t="shared" si="46"/>
        <v>129147.43800000001</v>
      </c>
      <c r="I504" s="122">
        <f t="shared" si="47"/>
        <v>0.13340656281859203</v>
      </c>
      <c r="J504" s="128">
        <f t="shared" si="48"/>
        <v>100.54822195061554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0.19854716981132076</v>
      </c>
      <c r="F505" s="128">
        <f t="shared" si="44"/>
        <v>21.045999999999999</v>
      </c>
      <c r="G505" s="122">
        <f t="shared" si="45"/>
        <v>0.20160040713443569</v>
      </c>
      <c r="H505" s="128">
        <f t="shared" si="46"/>
        <v>69422.713000000003</v>
      </c>
      <c r="I505" s="122">
        <f t="shared" si="47"/>
        <v>-7.1941074554655537E-2</v>
      </c>
      <c r="J505" s="128">
        <f t="shared" si="48"/>
        <v>98.485500418122214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0.42448113207547172</v>
      </c>
      <c r="F506" s="128">
        <f t="shared" si="44"/>
        <v>44.995000000000005</v>
      </c>
      <c r="G506" s="122">
        <f t="shared" si="45"/>
        <v>0.42866219167261976</v>
      </c>
      <c r="H506" s="128">
        <f t="shared" si="46"/>
        <v>147613.255</v>
      </c>
      <c r="I506" s="122">
        <f t="shared" si="47"/>
        <v>6.800931583175332E-2</v>
      </c>
      <c r="J506" s="128">
        <f t="shared" si="48"/>
        <v>99.024625992594835</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0.48842452830188676</v>
      </c>
      <c r="F507" s="128">
        <f t="shared" si="44"/>
        <v>51.772999999999996</v>
      </c>
      <c r="G507" s="122">
        <f t="shared" si="45"/>
        <v>0.47631650491639516</v>
      </c>
      <c r="H507" s="128">
        <f t="shared" si="46"/>
        <v>164023.399</v>
      </c>
      <c r="I507" s="122">
        <f t="shared" si="47"/>
        <v>0.3298148755377337</v>
      </c>
      <c r="J507" s="128">
        <f t="shared" si="48"/>
        <v>102.54201214119524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0.28010377358490562</v>
      </c>
      <c r="F508" s="128">
        <f t="shared" si="44"/>
        <v>29.690999999999999</v>
      </c>
      <c r="G508" s="122">
        <f t="shared" si="45"/>
        <v>0.27956408156627693</v>
      </c>
      <c r="H508" s="128">
        <f t="shared" si="46"/>
        <v>96270.127999999997</v>
      </c>
      <c r="I508" s="122">
        <f t="shared" si="47"/>
        <v>0.12631325136430799</v>
      </c>
      <c r="J508" s="128">
        <f t="shared" si="48"/>
        <v>100.19304769611497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0.14205660377358489</v>
      </c>
      <c r="F509" s="128">
        <f t="shared" si="44"/>
        <v>15.058</v>
      </c>
      <c r="G509" s="122">
        <f t="shared" si="45"/>
        <v>0.14038405380447094</v>
      </c>
      <c r="H509" s="128">
        <f t="shared" si="46"/>
        <v>48342.372000000003</v>
      </c>
      <c r="I509" s="122">
        <f t="shared" si="47"/>
        <v>0.16678183624583193</v>
      </c>
      <c r="J509" s="128">
        <f t="shared" si="48"/>
        <v>101.19141022344569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0.26681132075471697</v>
      </c>
      <c r="F510" s="128">
        <f t="shared" si="44"/>
        <v>28.281999999999996</v>
      </c>
      <c r="G510" s="122">
        <f t="shared" si="45"/>
        <v>0.26963464185527852</v>
      </c>
      <c r="H510" s="128">
        <f t="shared" si="46"/>
        <v>92850.846000000005</v>
      </c>
      <c r="I510" s="122">
        <f t="shared" si="47"/>
        <v>-4.1530445062476801E-2</v>
      </c>
      <c r="J510" s="128">
        <f t="shared" si="48"/>
        <v>98.952908616958453</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0.26416037735849057</v>
      </c>
      <c r="F511" s="128">
        <f t="shared" si="44"/>
        <v>28.001000000000001</v>
      </c>
      <c r="G511" s="122">
        <f t="shared" si="45"/>
        <v>0.2662613849540304</v>
      </c>
      <c r="H511" s="128">
        <f t="shared" si="46"/>
        <v>91689.237999999998</v>
      </c>
      <c r="I511" s="122">
        <f t="shared" si="47"/>
        <v>4.4589730541139815E-2</v>
      </c>
      <c r="J511" s="128">
        <f t="shared" si="48"/>
        <v>99.210922907239222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0.23363207547169812</v>
      </c>
      <c r="F512" s="128">
        <f t="shared" si="44"/>
        <v>24.765000000000001</v>
      </c>
      <c r="G512" s="122">
        <f t="shared" si="45"/>
        <v>0.2386099843767242</v>
      </c>
      <c r="H512" s="128">
        <f t="shared" si="46"/>
        <v>82167.256999999998</v>
      </c>
      <c r="I512" s="122">
        <f t="shared" si="47"/>
        <v>-0.10260326683665173</v>
      </c>
      <c r="J512" s="128">
        <f t="shared" si="48"/>
        <v>97.913788512233083</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4.8292452830188674E-2</v>
      </c>
      <c r="F513" s="128">
        <f t="shared" si="44"/>
        <v>5.1189999999999998</v>
      </c>
      <c r="G513" s="122">
        <f t="shared" si="45"/>
        <v>4.9572729543091783E-2</v>
      </c>
      <c r="H513" s="128">
        <f t="shared" si="46"/>
        <v>17070.766</v>
      </c>
      <c r="I513" s="122">
        <f t="shared" si="47"/>
        <v>-6.6960886872486178E-2</v>
      </c>
      <c r="J513" s="128">
        <f t="shared" si="48"/>
        <v>97.417377004043701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0.51604716981132082</v>
      </c>
      <c r="F514" s="128">
        <f t="shared" si="44"/>
        <v>54.701000000000008</v>
      </c>
      <c r="G514" s="122">
        <f t="shared" si="45"/>
        <v>0.50838545931849999</v>
      </c>
      <c r="H514" s="128">
        <f t="shared" si="46"/>
        <v>175066.60000000003</v>
      </c>
      <c r="I514" s="122">
        <f t="shared" si="47"/>
        <v>0.33684592364993837</v>
      </c>
      <c r="J514" s="128">
        <f t="shared" si="48"/>
        <v>101.50706719721911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5.489622641509434E-2</v>
      </c>
      <c r="F515" s="128">
        <f t="shared" si="44"/>
        <v>5.819</v>
      </c>
      <c r="G515" s="122">
        <f t="shared" si="45"/>
        <v>5.6428649835345769E-2</v>
      </c>
      <c r="H515" s="128">
        <f t="shared" si="46"/>
        <v>19431.656999999999</v>
      </c>
      <c r="I515" s="122">
        <f t="shared" si="47"/>
        <v>-0.2308403926227845</v>
      </c>
      <c r="J515" s="128">
        <f t="shared" si="48"/>
        <v>97.284316699543723</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0.13787735849056607</v>
      </c>
      <c r="F516" s="128">
        <f t="shared" si="44"/>
        <v>14.615000000000002</v>
      </c>
      <c r="G516" s="122">
        <f t="shared" si="45"/>
        <v>0.13877142102114659</v>
      </c>
      <c r="H516" s="128">
        <f t="shared" si="46"/>
        <v>47787.048999999999</v>
      </c>
      <c r="I516" s="122">
        <f t="shared" si="47"/>
        <v>-0.25085887796648726</v>
      </c>
      <c r="J516" s="128">
        <f t="shared" si="48"/>
        <v>99.355730074678505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7.4132075471698117E-2</v>
      </c>
      <c r="F517" s="128">
        <f t="shared" si="44"/>
        <v>7.8579999999999997</v>
      </c>
      <c r="G517" s="122">
        <f t="shared" si="45"/>
        <v>7.6546858211512442E-2</v>
      </c>
      <c r="H517" s="128">
        <f t="shared" si="46"/>
        <v>26359.523000000001</v>
      </c>
      <c r="I517" s="122">
        <f t="shared" si="47"/>
        <v>-7.8946583439363227E-2</v>
      </c>
      <c r="J517" s="128">
        <f t="shared" si="48"/>
        <v>96.845353556978324</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3.1650943396226414E-2</v>
      </c>
      <c r="F518" s="128">
        <f t="shared" si="44"/>
        <v>3.355</v>
      </c>
      <c r="G518" s="122">
        <f t="shared" si="45"/>
        <v>3.1458209189273952E-2</v>
      </c>
      <c r="H518" s="128">
        <f t="shared" si="46"/>
        <v>10832.886</v>
      </c>
      <c r="I518" s="122">
        <f t="shared" si="47"/>
        <v>-9.5401666343437233E-2</v>
      </c>
      <c r="J518" s="128">
        <f t="shared" si="48"/>
        <v>100.61266744649335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3.5311320754716984E-2</v>
      </c>
      <c r="F519" s="128">
        <f t="shared" si="44"/>
        <v>3.7430000000000003</v>
      </c>
      <c r="G519" s="122">
        <f t="shared" si="45"/>
        <v>3.4724818357639436E-2</v>
      </c>
      <c r="H519" s="128">
        <f t="shared" si="46"/>
        <v>11957.769000000002</v>
      </c>
      <c r="I519" s="122">
        <f t="shared" si="47"/>
        <v>0.24440847479604794</v>
      </c>
      <c r="J519" s="128">
        <f t="shared" si="48"/>
        <v>101.68900061920272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0.10801886792452833</v>
      </c>
      <c r="F520" s="128">
        <f t="shared" si="44"/>
        <v>11.450000000000003</v>
      </c>
      <c r="G520" s="122">
        <f t="shared" si="45"/>
        <v>0.10613897455554974</v>
      </c>
      <c r="H520" s="128">
        <f t="shared" si="46"/>
        <v>36549.805</v>
      </c>
      <c r="I520" s="122">
        <f t="shared" si="47"/>
        <v>0.21000478422418922</v>
      </c>
      <c r="J520" s="128">
        <f t="shared" si="48"/>
        <v>101.77116217379198</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0.28975471698113209</v>
      </c>
      <c r="F521" s="128">
        <f t="shared" ref="F521:F584" si="50">SUMPRODUCT($K$2:$AI$2,$K521:$AI521)</f>
        <v>30.713999999999999</v>
      </c>
      <c r="G521" s="122">
        <f t="shared" ref="G521:G584" si="51">SUMPRODUCT($K$3:$AI$3,$K521:$AI521)/$J$3</f>
        <v>0.28287198496913096</v>
      </c>
      <c r="H521" s="128">
        <f t="shared" ref="H521:H584" si="52">SUMPRODUCT($K$3:$AI$3,$K521:$AI521)</f>
        <v>97409.231</v>
      </c>
      <c r="I521" s="122">
        <f t="shared" ref="I521:I584" si="53">CORREL($K$4:$AI$4,$K521:$AI521)</f>
        <v>0.27429770461151665</v>
      </c>
      <c r="J521" s="128">
        <f t="shared" si="48"/>
        <v>102.43316142203061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0.15999999999999998</v>
      </c>
      <c r="F522" s="128">
        <f t="shared" si="50"/>
        <v>16.959999999999997</v>
      </c>
      <c r="G522" s="122">
        <f t="shared" si="51"/>
        <v>0.15536455955720502</v>
      </c>
      <c r="H522" s="128">
        <f t="shared" si="52"/>
        <v>53501.029000000002</v>
      </c>
      <c r="I522" s="122">
        <f t="shared" si="53"/>
        <v>0.30798944699544378</v>
      </c>
      <c r="J522" s="128">
        <f t="shared" ref="J522:J585" si="54">$E522/$G522*100</f>
        <v>102.98358934367408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2.4650943396226418E-2</v>
      </c>
      <c r="F523" s="128">
        <f t="shared" si="50"/>
        <v>2.6130000000000004</v>
      </c>
      <c r="G523" s="122">
        <f t="shared" si="51"/>
        <v>2.5581993158282954E-2</v>
      </c>
      <c r="H523" s="128">
        <f t="shared" si="52"/>
        <v>8809.3640000000014</v>
      </c>
      <c r="I523" s="122">
        <f t="shared" si="53"/>
        <v>-0.2745707220708023</v>
      </c>
      <c r="J523" s="128">
        <f t="shared" si="54"/>
        <v>96.360526889770199</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1.9849056603773587E-2</v>
      </c>
      <c r="F524" s="128">
        <f t="shared" si="50"/>
        <v>2.1040000000000001</v>
      </c>
      <c r="G524" s="122">
        <f t="shared" si="51"/>
        <v>2.0188292416612946E-2</v>
      </c>
      <c r="H524" s="128">
        <f t="shared" si="52"/>
        <v>6952.0000000000009</v>
      </c>
      <c r="I524" s="122">
        <f t="shared" si="53"/>
        <v>-0.20454124706569657</v>
      </c>
      <c r="J524" s="128">
        <f t="shared" si="54"/>
        <v>98.319640879779399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0.1085377358490566</v>
      </c>
      <c r="F525" s="128">
        <f t="shared" si="50"/>
        <v>11.504999999999999</v>
      </c>
      <c r="G525" s="122">
        <f t="shared" si="51"/>
        <v>0.10805869763443858</v>
      </c>
      <c r="H525" s="128">
        <f t="shared" si="52"/>
        <v>37210.877</v>
      </c>
      <c r="I525" s="122">
        <f t="shared" si="53"/>
        <v>2.7037424712602946E-2</v>
      </c>
      <c r="J525" s="128">
        <f t="shared" si="54"/>
        <v>100.44331296332906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3.4981132075471696E-2</v>
      </c>
      <c r="F526" s="128">
        <f t="shared" si="50"/>
        <v>3.7080000000000002</v>
      </c>
      <c r="G526" s="122">
        <f t="shared" si="51"/>
        <v>3.601201075624786E-2</v>
      </c>
      <c r="H526" s="128">
        <f t="shared" si="52"/>
        <v>12401.023999999999</v>
      </c>
      <c r="I526" s="122">
        <f t="shared" si="53"/>
        <v>-0.14808599359307301</v>
      </c>
      <c r="J526" s="128">
        <f t="shared" si="54"/>
        <v>97.13740316320073</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1.7820754716981132E-2</v>
      </c>
      <c r="F527" s="128">
        <f t="shared" si="50"/>
        <v>1.889</v>
      </c>
      <c r="G527" s="122">
        <f t="shared" si="51"/>
        <v>1.7938395507001437E-2</v>
      </c>
      <c r="H527" s="128">
        <f t="shared" si="52"/>
        <v>6177.2300000000005</v>
      </c>
      <c r="I527" s="122">
        <f t="shared" si="53"/>
        <v>-0.12665449069620074</v>
      </c>
      <c r="J527" s="128">
        <f t="shared" si="54"/>
        <v>99.344195583298472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6.6726415094339631E-2</v>
      </c>
      <c r="F528" s="128">
        <f t="shared" si="50"/>
        <v>7.0730000000000004</v>
      </c>
      <c r="G528" s="122">
        <f t="shared" si="51"/>
        <v>6.6112775077099978E-2</v>
      </c>
      <c r="H528" s="128">
        <f t="shared" si="52"/>
        <v>22766.462999999996</v>
      </c>
      <c r="I528" s="122">
        <f t="shared" si="53"/>
        <v>0.1195747416850554</v>
      </c>
      <c r="J528" s="128">
        <f t="shared" si="54"/>
        <v>100.92817162269172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2.6886792452830193E-2</v>
      </c>
      <c r="F529" s="128">
        <f t="shared" si="50"/>
        <v>2.8500000000000005</v>
      </c>
      <c r="G529" s="122">
        <f t="shared" si="51"/>
        <v>2.6926500908937792E-2</v>
      </c>
      <c r="H529" s="128">
        <f t="shared" si="52"/>
        <v>9272.3559999999998</v>
      </c>
      <c r="I529" s="122">
        <f t="shared" si="53"/>
        <v>-0.22285283868451808</v>
      </c>
      <c r="J529" s="128">
        <f t="shared" si="54"/>
        <v>99.852530203453142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5.9820754716981131E-2</v>
      </c>
      <c r="F530" s="128">
        <f t="shared" si="50"/>
        <v>6.3410000000000002</v>
      </c>
      <c r="G530" s="122">
        <f t="shared" si="51"/>
        <v>6.134173447400669E-2</v>
      </c>
      <c r="H530" s="128">
        <f t="shared" si="52"/>
        <v>21123.516999999996</v>
      </c>
      <c r="I530" s="122">
        <f t="shared" si="53"/>
        <v>-0.23884889101373802</v>
      </c>
      <c r="J530" s="128">
        <f t="shared" si="54"/>
        <v>97.520481332867973</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1.8632075471698113E-2</v>
      </c>
      <c r="F531" s="128">
        <f t="shared" si="50"/>
        <v>1.9749999999999999</v>
      </c>
      <c r="G531" s="122">
        <f t="shared" si="51"/>
        <v>2.1934187676778235E-2</v>
      </c>
      <c r="H531" s="128">
        <f t="shared" si="52"/>
        <v>7553.2129999999997</v>
      </c>
      <c r="I531" s="122">
        <f t="shared" si="53"/>
        <v>-0.40785493135498657</v>
      </c>
      <c r="J531" s="128">
        <f t="shared" si="54"/>
        <v>84.945363586105927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7.2556603773584916E-2</v>
      </c>
      <c r="F532" s="128">
        <f t="shared" si="50"/>
        <v>7.6910000000000007</v>
      </c>
      <c r="G532" s="122">
        <f t="shared" si="51"/>
        <v>7.2996976983255815E-2</v>
      </c>
      <c r="H532" s="128">
        <f t="shared" si="52"/>
        <v>25137.093000000004</v>
      </c>
      <c r="I532" s="122">
        <f t="shared" si="53"/>
        <v>-6.2984631359306154E-2</v>
      </c>
      <c r="J532" s="128">
        <f t="shared" si="54"/>
        <v>99.396724045473945</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0.29835849056603775</v>
      </c>
      <c r="F533" s="128">
        <f t="shared" si="50"/>
        <v>31.626000000000001</v>
      </c>
      <c r="G533" s="122">
        <f t="shared" si="51"/>
        <v>0.29695589473745343</v>
      </c>
      <c r="H533" s="128">
        <f t="shared" si="52"/>
        <v>102259.13799999999</v>
      </c>
      <c r="I533" s="122">
        <f t="shared" si="53"/>
        <v>0.1424842185100165</v>
      </c>
      <c r="J533" s="128">
        <f t="shared" si="54"/>
        <v>100.47232462915896</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6.9622641509433966E-2</v>
      </c>
      <c r="F534" s="128">
        <f t="shared" si="50"/>
        <v>7.3800000000000008</v>
      </c>
      <c r="G534" s="122">
        <f t="shared" si="51"/>
        <v>6.8051870437161308E-2</v>
      </c>
      <c r="H534" s="128">
        <f t="shared" si="52"/>
        <v>23434.205999999995</v>
      </c>
      <c r="I534" s="122">
        <f t="shared" si="53"/>
        <v>0.14274947664954962</v>
      </c>
      <c r="J534" s="128">
        <f t="shared" si="54"/>
        <v>102.30819676547038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4.1952830188679249E-2</v>
      </c>
      <c r="F535" s="128">
        <f t="shared" si="50"/>
        <v>4.4470000000000001</v>
      </c>
      <c r="G535" s="122">
        <f t="shared" si="51"/>
        <v>4.0816847583038579E-2</v>
      </c>
      <c r="H535" s="128">
        <f t="shared" si="52"/>
        <v>14055.607999999998</v>
      </c>
      <c r="I535" s="122">
        <f t="shared" si="53"/>
        <v>2.3886916961093633E-2</v>
      </c>
      <c r="J535" s="128">
        <f t="shared" si="54"/>
        <v>102.78312185508595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2.5886792452830196E-2</v>
      </c>
      <c r="F536" s="128">
        <f t="shared" si="50"/>
        <v>2.7440000000000007</v>
      </c>
      <c r="G536" s="122">
        <f t="shared" si="51"/>
        <v>2.6926466061482534E-2</v>
      </c>
      <c r="H536" s="128">
        <f t="shared" si="52"/>
        <v>9272.3440000000028</v>
      </c>
      <c r="I536" s="122">
        <f t="shared" si="53"/>
        <v>-0.12015154210125115</v>
      </c>
      <c r="J536" s="128">
        <f t="shared" si="54"/>
        <v>96.13884121934754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2.703773584905661E-2</v>
      </c>
      <c r="F537" s="128">
        <f t="shared" si="50"/>
        <v>2.8660000000000005</v>
      </c>
      <c r="G537" s="122">
        <f t="shared" si="51"/>
        <v>3.0547935578671033E-2</v>
      </c>
      <c r="H537" s="128">
        <f t="shared" si="52"/>
        <v>10519.425999999999</v>
      </c>
      <c r="I537" s="122">
        <f t="shared" si="53"/>
        <v>-0.4829732019855309</v>
      </c>
      <c r="J537" s="128">
        <f t="shared" si="54"/>
        <v>88.509208026269079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0.23225471698113206</v>
      </c>
      <c r="F538" s="128">
        <f t="shared" si="50"/>
        <v>24.619</v>
      </c>
      <c r="G538" s="122">
        <f t="shared" si="51"/>
        <v>0.24129156285028955</v>
      </c>
      <c r="H538" s="128">
        <f t="shared" si="52"/>
        <v>83090.680000000008</v>
      </c>
      <c r="I538" s="122">
        <f t="shared" si="53"/>
        <v>-0.29499121073772466</v>
      </c>
      <c r="J538" s="128">
        <f t="shared" si="54"/>
        <v>96.254802379988547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0.41007547169811326</v>
      </c>
      <c r="F539" s="128">
        <f t="shared" si="50"/>
        <v>43.468000000000004</v>
      </c>
      <c r="G539" s="122">
        <f t="shared" si="51"/>
        <v>0.41061925089586992</v>
      </c>
      <c r="H539" s="128">
        <f t="shared" si="52"/>
        <v>141400.02399999998</v>
      </c>
      <c r="I539" s="122">
        <f t="shared" si="53"/>
        <v>0.1374023103062961</v>
      </c>
      <c r="J539" s="128">
        <f t="shared" si="54"/>
        <v>99.867570943990017</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7.1075471698113193E-2</v>
      </c>
      <c r="F540" s="128">
        <f t="shared" si="50"/>
        <v>7.5339999999999989</v>
      </c>
      <c r="G540" s="122">
        <f t="shared" si="51"/>
        <v>7.2074901701136618E-2</v>
      </c>
      <c r="H540" s="128">
        <f t="shared" si="52"/>
        <v>24819.569000000003</v>
      </c>
      <c r="I540" s="122">
        <f t="shared" si="53"/>
        <v>-9.033688876995935E-2</v>
      </c>
      <c r="J540" s="128">
        <f t="shared" si="54"/>
        <v>98.613345312397897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6.4905660377358482E-2</v>
      </c>
      <c r="F541" s="128">
        <f t="shared" si="50"/>
        <v>6.879999999999999</v>
      </c>
      <c r="G541" s="122">
        <f t="shared" si="51"/>
        <v>6.6731186730089043E-2</v>
      </c>
      <c r="H541" s="128">
        <f t="shared" si="52"/>
        <v>22979.418000000001</v>
      </c>
      <c r="I541" s="122">
        <f t="shared" si="53"/>
        <v>-0.44738118886645162</v>
      </c>
      <c r="J541" s="128">
        <f t="shared" si="54"/>
        <v>97.264358027807361</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1.0735849056603774E-2</v>
      </c>
      <c r="F542" s="128">
        <f t="shared" si="50"/>
        <v>1.1380000000000001</v>
      </c>
      <c r="G542" s="122">
        <f t="shared" si="51"/>
        <v>1.1030781918817043E-2</v>
      </c>
      <c r="H542" s="128">
        <f t="shared" si="52"/>
        <v>3798.5379999999996</v>
      </c>
      <c r="I542" s="122">
        <f t="shared" si="53"/>
        <v>-0.17245711770852748</v>
      </c>
      <c r="J542" s="128">
        <f t="shared" si="54"/>
        <v>97.326274199019807</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3.872641509433962E-2</v>
      </c>
      <c r="F543" s="128">
        <f t="shared" si="50"/>
        <v>4.1049999999999995</v>
      </c>
      <c r="G543" s="122">
        <f t="shared" si="51"/>
        <v>3.7934556479013122E-2</v>
      </c>
      <c r="H543" s="128">
        <f t="shared" si="52"/>
        <v>13063.068000000001</v>
      </c>
      <c r="I543" s="122">
        <f t="shared" si="53"/>
        <v>-4.2920052208994364E-2</v>
      </c>
      <c r="J543" s="128">
        <f t="shared" si="54"/>
        <v>102.08743343490674</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4.4396226415094345E-2</v>
      </c>
      <c r="F544" s="128">
        <f t="shared" si="50"/>
        <v>4.7060000000000004</v>
      </c>
      <c r="G544" s="122">
        <f t="shared" si="51"/>
        <v>4.4703715319522129E-2</v>
      </c>
      <c r="H544" s="128">
        <f t="shared" si="52"/>
        <v>15394.082000000002</v>
      </c>
      <c r="I544" s="122">
        <f t="shared" si="53"/>
        <v>-3.0654151282789095E-2</v>
      </c>
      <c r="J544" s="128">
        <f t="shared" si="54"/>
        <v>99.31216253004925</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2.5424528301886795E-2</v>
      </c>
      <c r="F545" s="128">
        <f t="shared" si="50"/>
        <v>2.6950000000000003</v>
      </c>
      <c r="G545" s="122">
        <f t="shared" si="51"/>
        <v>2.541373222053793E-2</v>
      </c>
      <c r="H545" s="128">
        <f t="shared" si="52"/>
        <v>8751.4220000000005</v>
      </c>
      <c r="I545" s="122">
        <f t="shared" si="53"/>
        <v>-5.3921635615577612E-2</v>
      </c>
      <c r="J545" s="128">
        <f t="shared" si="54"/>
        <v>100.04248129025355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1.2801886792452827E-2</v>
      </c>
      <c r="F546" s="128">
        <f t="shared" si="50"/>
        <v>1.3569999999999998</v>
      </c>
      <c r="G546" s="122">
        <f t="shared" si="51"/>
        <v>1.2761358818438949E-2</v>
      </c>
      <c r="H546" s="128">
        <f t="shared" si="52"/>
        <v>4394.4759999999997</v>
      </c>
      <c r="I546" s="122">
        <f t="shared" si="53"/>
        <v>-0.22549183616093393</v>
      </c>
      <c r="J546" s="128">
        <f t="shared" si="54"/>
        <v>100.31758353158536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7.6415094339622638E-2</v>
      </c>
      <c r="F547" s="128">
        <f t="shared" si="50"/>
        <v>8.1</v>
      </c>
      <c r="G547" s="122">
        <f t="shared" si="51"/>
        <v>7.8953798082228382E-2</v>
      </c>
      <c r="H547" s="128">
        <f t="shared" si="52"/>
        <v>27188.371999999999</v>
      </c>
      <c r="I547" s="122">
        <f t="shared" si="53"/>
        <v>-0.23505378477651512</v>
      </c>
      <c r="J547" s="128">
        <f t="shared" si="54"/>
        <v>96.784570464917024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5.2971698113207552E-2</v>
      </c>
      <c r="F548" s="128">
        <f t="shared" si="50"/>
        <v>5.6150000000000002</v>
      </c>
      <c r="G548" s="122">
        <f t="shared" si="51"/>
        <v>5.2991209729409523E-2</v>
      </c>
      <c r="H548" s="128">
        <f t="shared" si="52"/>
        <v>18247.947000000004</v>
      </c>
      <c r="I548" s="122">
        <f t="shared" si="53"/>
        <v>-0.14277109641669325</v>
      </c>
      <c r="J548" s="128">
        <f t="shared" si="54"/>
        <v>99.963179522978237</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2.0320754716981131E-2</v>
      </c>
      <c r="F549" s="128">
        <f t="shared" si="50"/>
        <v>2.1539999999999999</v>
      </c>
      <c r="G549" s="122">
        <f t="shared" si="51"/>
        <v>2.0835049570505113E-2</v>
      </c>
      <c r="H549" s="128">
        <f t="shared" si="52"/>
        <v>7174.7159999999994</v>
      </c>
      <c r="I549" s="122">
        <f t="shared" si="53"/>
        <v>-9.5388114198911744E-2</v>
      </c>
      <c r="J549" s="128">
        <f t="shared" si="54"/>
        <v>97.531588049341451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8.6575471698113207E-2</v>
      </c>
      <c r="F550" s="128">
        <f t="shared" si="50"/>
        <v>9.1769999999999996</v>
      </c>
      <c r="G550" s="122">
        <f t="shared" si="51"/>
        <v>8.4623783969008992E-2</v>
      </c>
      <c r="H550" s="128">
        <f t="shared" si="52"/>
        <v>29140.877</v>
      </c>
      <c r="I550" s="122">
        <f t="shared" si="53"/>
        <v>7.1240359513140061E-2</v>
      </c>
      <c r="J550" s="128">
        <f t="shared" si="54"/>
        <v>102.30631110731112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0.10382075471698114</v>
      </c>
      <c r="F551" s="128">
        <f t="shared" si="50"/>
        <v>11.005000000000001</v>
      </c>
      <c r="G551" s="122">
        <f t="shared" si="51"/>
        <v>0.11093982134871268</v>
      </c>
      <c r="H551" s="128">
        <f t="shared" si="52"/>
        <v>38203.014999999999</v>
      </c>
      <c r="I551" s="122">
        <f t="shared" si="53"/>
        <v>-0.40659400099903914</v>
      </c>
      <c r="J551" s="128">
        <f t="shared" si="54"/>
        <v>93.582947452786627</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3.0226415094339626E-2</v>
      </c>
      <c r="F552" s="128">
        <f t="shared" si="50"/>
        <v>3.2040000000000002</v>
      </c>
      <c r="G552" s="122">
        <f t="shared" si="51"/>
        <v>2.9683794190929209E-2</v>
      </c>
      <c r="H552" s="128">
        <f t="shared" si="52"/>
        <v>10221.852000000001</v>
      </c>
      <c r="I552" s="122">
        <f t="shared" si="53"/>
        <v>1.3154467173937374E-2</v>
      </c>
      <c r="J552" s="128">
        <f t="shared" si="54"/>
        <v>101.8280038593457</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0.12487735849056603</v>
      </c>
      <c r="F553" s="128">
        <f t="shared" si="50"/>
        <v>13.236999999999998</v>
      </c>
      <c r="G553" s="122">
        <f t="shared" si="51"/>
        <v>0.12003350873219151</v>
      </c>
      <c r="H553" s="128">
        <f t="shared" si="52"/>
        <v>41334.499000000003</v>
      </c>
      <c r="I553" s="122">
        <f t="shared" si="53"/>
        <v>0.32050619363803534</v>
      </c>
      <c r="J553" s="128">
        <f t="shared" si="54"/>
        <v>104.03541461841435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8.0556603773584881E-2</v>
      </c>
      <c r="F554" s="128">
        <f t="shared" si="50"/>
        <v>8.5389999999999979</v>
      </c>
      <c r="G554" s="122">
        <f t="shared" si="51"/>
        <v>8.4059865024189939E-2</v>
      </c>
      <c r="H554" s="128">
        <f t="shared" si="52"/>
        <v>28946.686999999998</v>
      </c>
      <c r="I554" s="122">
        <f t="shared" si="53"/>
        <v>-0.14739304291903155</v>
      </c>
      <c r="J554" s="128">
        <f t="shared" si="54"/>
        <v>95.832421037558262</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0.17831132075471698</v>
      </c>
      <c r="F555" s="128">
        <f t="shared" si="50"/>
        <v>18.901</v>
      </c>
      <c r="G555" s="122">
        <f t="shared" si="51"/>
        <v>0.16799840572892166</v>
      </c>
      <c r="H555" s="128">
        <f t="shared" si="52"/>
        <v>57851.595000000001</v>
      </c>
      <c r="I555" s="122">
        <f t="shared" si="53"/>
        <v>0.45570114823696312</v>
      </c>
      <c r="J555" s="128">
        <f t="shared" si="54"/>
        <v>106.1386981507646</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7.862264150943396E-2</v>
      </c>
      <c r="F556" s="128">
        <f t="shared" si="50"/>
        <v>8.3339999999999996</v>
      </c>
      <c r="G556" s="122">
        <f t="shared" si="51"/>
        <v>7.6649370713037013E-2</v>
      </c>
      <c r="H556" s="128">
        <f t="shared" si="52"/>
        <v>26394.824000000001</v>
      </c>
      <c r="I556" s="122">
        <f t="shared" si="53"/>
        <v>0.28304767689421029</v>
      </c>
      <c r="J556" s="128">
        <f t="shared" si="54"/>
        <v>102.57441225940988</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3.1783018867924527E-2</v>
      </c>
      <c r="F557" s="128">
        <f t="shared" si="50"/>
        <v>3.3690000000000002</v>
      </c>
      <c r="G557" s="122">
        <f t="shared" si="51"/>
        <v>3.3212955703076447E-2</v>
      </c>
      <c r="H557" s="128">
        <f t="shared" si="52"/>
        <v>11437.146999999999</v>
      </c>
      <c r="I557" s="122">
        <f t="shared" si="53"/>
        <v>-0.40556062240582452</v>
      </c>
      <c r="J557" s="128">
        <f t="shared" si="54"/>
        <v>95.694641428677585</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1.920754716981132E-2</v>
      </c>
      <c r="F558" s="128">
        <f t="shared" si="50"/>
        <v>2.036</v>
      </c>
      <c r="G558" s="122">
        <f t="shared" si="51"/>
        <v>1.9632513256552773E-2</v>
      </c>
      <c r="H558" s="128">
        <f t="shared" si="52"/>
        <v>6760.6130000000003</v>
      </c>
      <c r="I558" s="122">
        <f t="shared" si="53"/>
        <v>-7.9606799053476535E-2</v>
      </c>
      <c r="J558" s="128">
        <f t="shared" si="54"/>
        <v>97.835396410087171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0.10558490566037736</v>
      </c>
      <c r="F559" s="128">
        <f t="shared" si="50"/>
        <v>11.192</v>
      </c>
      <c r="G559" s="122">
        <f t="shared" si="51"/>
        <v>0.10660584333745694</v>
      </c>
      <c r="H559" s="128">
        <f t="shared" si="52"/>
        <v>36710.574999999997</v>
      </c>
      <c r="I559" s="122">
        <f t="shared" si="53"/>
        <v>-8.1042423105266584E-4</v>
      </c>
      <c r="J559" s="128">
        <f t="shared" si="54"/>
        <v>99.042324843444234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5.3528301886792466E-2</v>
      </c>
      <c r="F560" s="128">
        <f t="shared" si="50"/>
        <v>5.6740000000000013</v>
      </c>
      <c r="G560" s="122">
        <f t="shared" si="51"/>
        <v>5.4902302255211144E-2</v>
      </c>
      <c r="H560" s="128">
        <f t="shared" si="52"/>
        <v>18906.046999999999</v>
      </c>
      <c r="I560" s="122">
        <f t="shared" si="53"/>
        <v>-9.0412034384054416E-2</v>
      </c>
      <c r="J560" s="128">
        <f t="shared" si="54"/>
        <v>97.497372037275071</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1.4613207547169813E-2</v>
      </c>
      <c r="F561" s="128">
        <f t="shared" si="50"/>
        <v>1.5490000000000002</v>
      </c>
      <c r="G561" s="122">
        <f t="shared" si="51"/>
        <v>1.5025627399392495E-2</v>
      </c>
      <c r="H561" s="128">
        <f t="shared" si="52"/>
        <v>5174.1950000000006</v>
      </c>
      <c r="I561" s="122">
        <f t="shared" si="53"/>
        <v>-0.20711960565064944</v>
      </c>
      <c r="J561" s="128">
        <f t="shared" si="54"/>
        <v>97.255223750328341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6.4349056603773588E-2</v>
      </c>
      <c r="F562" s="128">
        <f t="shared" si="50"/>
        <v>6.8210000000000006</v>
      </c>
      <c r="G562" s="122">
        <f t="shared" si="51"/>
        <v>6.4170566677701699E-2</v>
      </c>
      <c r="H562" s="128">
        <f t="shared" si="52"/>
        <v>22097.648000000001</v>
      </c>
      <c r="I562" s="122">
        <f t="shared" si="53"/>
        <v>-0.27215281169623906</v>
      </c>
      <c r="J562" s="128">
        <f t="shared" si="54"/>
        <v>100.27814921281335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4.6386792452830186E-2</v>
      </c>
      <c r="F563" s="128">
        <f t="shared" si="50"/>
        <v>4.9169999999999998</v>
      </c>
      <c r="G563" s="122">
        <f t="shared" si="51"/>
        <v>4.518618704952404E-2</v>
      </c>
      <c r="H563" s="128">
        <f t="shared" si="52"/>
        <v>15560.225</v>
      </c>
      <c r="I563" s="122">
        <f t="shared" si="53"/>
        <v>0.24495208964026755</v>
      </c>
      <c r="J563" s="128">
        <f t="shared" si="54"/>
        <v>102.65701861940748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5.5849056603773581E-2</v>
      </c>
      <c r="F564" s="128">
        <f t="shared" si="50"/>
        <v>5.92</v>
      </c>
      <c r="G564" s="122">
        <f t="shared" si="51"/>
        <v>5.7736227995283981E-2</v>
      </c>
      <c r="H564" s="128">
        <f t="shared" si="52"/>
        <v>19881.932000000001</v>
      </c>
      <c r="I564" s="122">
        <f t="shared" si="53"/>
        <v>-0.29387374289470586</v>
      </c>
      <c r="J564" s="128">
        <f t="shared" si="54"/>
        <v>96.731391265005144</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3.6981132075471698E-2</v>
      </c>
      <c r="F565" s="128">
        <f t="shared" si="50"/>
        <v>3.92</v>
      </c>
      <c r="G565" s="122">
        <f t="shared" si="51"/>
        <v>3.5902671057446038E-2</v>
      </c>
      <c r="H565" s="128">
        <f t="shared" si="52"/>
        <v>12363.372000000003</v>
      </c>
      <c r="I565" s="122">
        <f t="shared" si="53"/>
        <v>0.34521194277308226</v>
      </c>
      <c r="J565" s="128">
        <f t="shared" si="54"/>
        <v>103.00384619378337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1.6556603773584908E-2</v>
      </c>
      <c r="F566" s="128">
        <f t="shared" si="50"/>
        <v>1.7550000000000001</v>
      </c>
      <c r="G566" s="122">
        <f t="shared" si="51"/>
        <v>1.857578159938204E-2</v>
      </c>
      <c r="H566" s="128">
        <f t="shared" si="52"/>
        <v>6396.719000000001</v>
      </c>
      <c r="I566" s="122">
        <f t="shared" si="53"/>
        <v>-0.38568914222029688</v>
      </c>
      <c r="J566" s="128">
        <f t="shared" si="54"/>
        <v>89.130051863528024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8.3018867924528311E-2</v>
      </c>
      <c r="F567" s="128">
        <f t="shared" si="50"/>
        <v>8.8000000000000007</v>
      </c>
      <c r="G567" s="122">
        <f t="shared" si="51"/>
        <v>8.1762944377653482E-2</v>
      </c>
      <c r="H567" s="128">
        <f t="shared" si="52"/>
        <v>28155.723999999998</v>
      </c>
      <c r="I567" s="122">
        <f t="shared" si="53"/>
        <v>0.24114206104782909</v>
      </c>
      <c r="J567" s="128">
        <f t="shared" si="54"/>
        <v>101.53605469621283</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7.0009433962264139E-2</v>
      </c>
      <c r="F568" s="128">
        <f t="shared" si="50"/>
        <v>7.4209999999999994</v>
      </c>
      <c r="G568" s="122">
        <f t="shared" si="51"/>
        <v>6.9273093698999297E-2</v>
      </c>
      <c r="H568" s="128">
        <f t="shared" si="52"/>
        <v>23854.743999999999</v>
      </c>
      <c r="I568" s="122">
        <f t="shared" si="53"/>
        <v>0.16061339142812836</v>
      </c>
      <c r="J568" s="128">
        <f t="shared" si="54"/>
        <v>101.06295276267628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1.9660377358490567E-2</v>
      </c>
      <c r="F569" s="128">
        <f t="shared" si="50"/>
        <v>2.0840000000000001</v>
      </c>
      <c r="G569" s="122">
        <f t="shared" si="51"/>
        <v>1.9916386435047249E-2</v>
      </c>
      <c r="H569" s="128">
        <f t="shared" si="52"/>
        <v>6858.3670000000011</v>
      </c>
      <c r="I569" s="122">
        <f t="shared" si="53"/>
        <v>-0.17275416220581452</v>
      </c>
      <c r="J569" s="128">
        <f t="shared" si="54"/>
        <v>98.714580692679377</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8.7405660377358474E-2</v>
      </c>
      <c r="F570" s="128">
        <f t="shared" si="50"/>
        <v>9.2649999999999988</v>
      </c>
      <c r="G570" s="122">
        <f t="shared" si="51"/>
        <v>8.7337512124010502E-2</v>
      </c>
      <c r="H570" s="128">
        <f t="shared" si="52"/>
        <v>30075.371000000006</v>
      </c>
      <c r="I570" s="122">
        <f t="shared" si="53"/>
        <v>3.0297498787209567E-2</v>
      </c>
      <c r="J570" s="128">
        <f t="shared" si="54"/>
        <v>100.07802861759012</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9.2481132075471692E-2</v>
      </c>
      <c r="F571" s="128">
        <f t="shared" si="50"/>
        <v>9.802999999999999</v>
      </c>
      <c r="G571" s="122">
        <f t="shared" si="51"/>
        <v>9.2911955000319457E-2</v>
      </c>
      <c r="H571" s="128">
        <f t="shared" si="52"/>
        <v>31994.975000000006</v>
      </c>
      <c r="I571" s="122">
        <f t="shared" si="53"/>
        <v>5.2544811279057763E-3</v>
      </c>
      <c r="J571" s="128">
        <f t="shared" si="54"/>
        <v>99.536310558908937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2.677358490566038E-2</v>
      </c>
      <c r="F572" s="128">
        <f t="shared" si="50"/>
        <v>2.8380000000000001</v>
      </c>
      <c r="G572" s="122">
        <f t="shared" si="51"/>
        <v>2.8532698528856596E-2</v>
      </c>
      <c r="H572" s="128">
        <f t="shared" si="52"/>
        <v>9825.4629999999997</v>
      </c>
      <c r="I572" s="122">
        <f t="shared" si="53"/>
        <v>-0.26345341464024347</v>
      </c>
      <c r="J572" s="128">
        <f t="shared" si="54"/>
        <v>93.834744998209217</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0.17115094339622641</v>
      </c>
      <c r="F573" s="128">
        <f t="shared" si="50"/>
        <v>18.141999999999999</v>
      </c>
      <c r="G573" s="122">
        <f t="shared" si="51"/>
        <v>0.17573269388252924</v>
      </c>
      <c r="H573" s="128">
        <f t="shared" si="52"/>
        <v>60514.959000000003</v>
      </c>
      <c r="I573" s="122">
        <f t="shared" si="53"/>
        <v>-7.6656696046334891E-2</v>
      </c>
      <c r="J573" s="128">
        <f t="shared" si="54"/>
        <v>97.392772861397347</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0.14723584905660381</v>
      </c>
      <c r="F574" s="128">
        <f t="shared" si="50"/>
        <v>15.607000000000003</v>
      </c>
      <c r="G574" s="122">
        <f t="shared" si="51"/>
        <v>0.14809213086381035</v>
      </c>
      <c r="H574" s="128">
        <f t="shared" si="52"/>
        <v>50996.71</v>
      </c>
      <c r="I574" s="122">
        <f t="shared" si="53"/>
        <v>-5.8991509426373274E-2</v>
      </c>
      <c r="J574" s="128">
        <f t="shared" si="54"/>
        <v>99.421791149730979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3.2849056603773588E-2</v>
      </c>
      <c r="F575" s="128">
        <f t="shared" si="50"/>
        <v>3.4820000000000002</v>
      </c>
      <c r="G575" s="122">
        <f t="shared" si="51"/>
        <v>3.464457338002893E-2</v>
      </c>
      <c r="H575" s="128">
        <f t="shared" si="52"/>
        <v>11930.136000000002</v>
      </c>
      <c r="I575" s="122">
        <f t="shared" si="53"/>
        <v>-0.20712142609851514</v>
      </c>
      <c r="J575" s="128">
        <f t="shared" si="54"/>
        <v>94.817321730131681</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3.3311320754716989E-2</v>
      </c>
      <c r="F576" s="128">
        <f t="shared" si="50"/>
        <v>3.5310000000000006</v>
      </c>
      <c r="G576" s="122">
        <f t="shared" si="51"/>
        <v>3.3296336951660781E-2</v>
      </c>
      <c r="H576" s="128">
        <f t="shared" si="52"/>
        <v>11465.860000000002</v>
      </c>
      <c r="I576" s="122">
        <f t="shared" si="53"/>
        <v>-0.15578234078664507</v>
      </c>
      <c r="J576" s="128">
        <f t="shared" si="54"/>
        <v>100.04500135578867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3.1075471698113206E-2</v>
      </c>
      <c r="F577" s="128">
        <f t="shared" si="50"/>
        <v>3.294</v>
      </c>
      <c r="G577" s="122">
        <f t="shared" si="51"/>
        <v>3.0939469970205424E-2</v>
      </c>
      <c r="H577" s="128">
        <f t="shared" si="52"/>
        <v>10654.253999999999</v>
      </c>
      <c r="I577" s="122">
        <f t="shared" si="53"/>
        <v>-6.5752374232854313E-3</v>
      </c>
      <c r="J577" s="128">
        <f t="shared" si="54"/>
        <v>100.43957355455267</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0.11354716981132078</v>
      </c>
      <c r="F578" s="128">
        <f t="shared" si="50"/>
        <v>12.036000000000003</v>
      </c>
      <c r="G578" s="122">
        <f t="shared" si="51"/>
        <v>0.10829616852229364</v>
      </c>
      <c r="H578" s="128">
        <f t="shared" si="52"/>
        <v>37292.651999999995</v>
      </c>
      <c r="I578" s="122">
        <f t="shared" si="53"/>
        <v>0.41492815990786175</v>
      </c>
      <c r="J578" s="128">
        <f t="shared" si="54"/>
        <v>104.8487415212166</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3.5443396226415097E-2</v>
      </c>
      <c r="F579" s="128">
        <f t="shared" si="50"/>
        <v>3.7570000000000001</v>
      </c>
      <c r="G579" s="122">
        <f t="shared" si="51"/>
        <v>3.4865689195546494E-2</v>
      </c>
      <c r="H579" s="128">
        <f t="shared" si="52"/>
        <v>12006.279</v>
      </c>
      <c r="I579" s="122">
        <f t="shared" si="53"/>
        <v>-3.4458028766489006E-2</v>
      </c>
      <c r="J579" s="128">
        <f t="shared" si="54"/>
        <v>101.65694998205397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2.8301886792452831E-2</v>
      </c>
      <c r="F580" s="128">
        <f t="shared" si="50"/>
        <v>3</v>
      </c>
      <c r="G580" s="122">
        <f t="shared" si="51"/>
        <v>2.8176014496541387E-2</v>
      </c>
      <c r="H580" s="128">
        <f t="shared" si="52"/>
        <v>9702.6359999999986</v>
      </c>
      <c r="I580" s="122">
        <f t="shared" si="53"/>
        <v>0.13800195162048431</v>
      </c>
      <c r="J580" s="128">
        <f t="shared" si="54"/>
        <v>100.44673563014703</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2.8094339622641511E-2</v>
      </c>
      <c r="F581" s="128">
        <f t="shared" si="50"/>
        <v>2.9780000000000002</v>
      </c>
      <c r="G581" s="122">
        <f t="shared" si="51"/>
        <v>2.9380197352754982E-2</v>
      </c>
      <c r="H581" s="128">
        <f t="shared" si="52"/>
        <v>10117.306</v>
      </c>
      <c r="I581" s="122">
        <f t="shared" si="53"/>
        <v>-0.17747718833821641</v>
      </c>
      <c r="J581" s="128">
        <f t="shared" si="54"/>
        <v>95.623386341913402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3.485849056603775E-2</v>
      </c>
      <c r="F582" s="128">
        <f t="shared" si="50"/>
        <v>3.6950000000000012</v>
      </c>
      <c r="G582" s="122">
        <f t="shared" si="51"/>
        <v>3.5764907450966721E-2</v>
      </c>
      <c r="H582" s="128">
        <f t="shared" si="52"/>
        <v>12315.931999999997</v>
      </c>
      <c r="I582" s="122">
        <f t="shared" si="53"/>
        <v>-0.30378485074192391</v>
      </c>
      <c r="J582" s="128">
        <f t="shared" si="54"/>
        <v>97.465624967234561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1.2396226415094341E-2</v>
      </c>
      <c r="F583" s="128">
        <f t="shared" si="50"/>
        <v>1.3140000000000001</v>
      </c>
      <c r="G583" s="122">
        <f t="shared" si="51"/>
        <v>1.3802888273250513E-2</v>
      </c>
      <c r="H583" s="128">
        <f t="shared" si="52"/>
        <v>4753.1350000000002</v>
      </c>
      <c r="I583" s="122">
        <f t="shared" si="53"/>
        <v>-0.26764573544818682</v>
      </c>
      <c r="J583" s="128">
        <f t="shared" si="54"/>
        <v>89.808931070736605</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1.0018867924528302E-2</v>
      </c>
      <c r="F584" s="128">
        <f t="shared" si="50"/>
        <v>1.0620000000000001</v>
      </c>
      <c r="G584" s="122">
        <f t="shared" si="51"/>
        <v>1.1048522177501319E-2</v>
      </c>
      <c r="H584" s="128">
        <f t="shared" si="52"/>
        <v>3804.6469999999995</v>
      </c>
      <c r="I584" s="122">
        <f t="shared" si="53"/>
        <v>-0.39011401887378189</v>
      </c>
      <c r="J584" s="128">
        <f t="shared" si="54"/>
        <v>90.680615593370888</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2.352830188679245E-2</v>
      </c>
      <c r="F585" s="128">
        <f t="shared" ref="F585:F648" si="56">SUMPRODUCT($K$2:$AI$2,$K585:$AI585)</f>
        <v>2.4939999999999998</v>
      </c>
      <c r="G585" s="122">
        <f t="shared" ref="G585:G648" si="57">SUMPRODUCT($K$3:$AI$3,$K585:$AI585)/$J$3</f>
        <v>2.3674510248055808E-2</v>
      </c>
      <c r="H585" s="128">
        <f t="shared" ref="H585:H648" si="58">SUMPRODUCT($K$3:$AI$3,$K585:$AI585)</f>
        <v>8152.5070000000014</v>
      </c>
      <c r="I585" s="122">
        <f t="shared" ref="I585:I648" si="59">CORREL($K$4:$AI$4,$K585:$AI585)</f>
        <v>-0.20257430783009456</v>
      </c>
      <c r="J585" s="128">
        <f t="shared" si="54"/>
        <v>99.38242286859824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0.186</v>
      </c>
      <c r="F586" s="128">
        <f t="shared" si="56"/>
        <v>19.716000000000001</v>
      </c>
      <c r="G586" s="122">
        <f t="shared" si="57"/>
        <v>0.18305186462925213</v>
      </c>
      <c r="H586" s="128">
        <f t="shared" si="58"/>
        <v>63035.374000000003</v>
      </c>
      <c r="I586" s="122">
        <f t="shared" si="59"/>
        <v>0.10724949326453098</v>
      </c>
      <c r="J586" s="128">
        <f t="shared" ref="J586:J649" si="60">$E586/$G586*100</f>
        <v>101.6105464845818</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2.5150943396226418E-2</v>
      </c>
      <c r="F587" s="128">
        <f t="shared" si="56"/>
        <v>2.6660000000000004</v>
      </c>
      <c r="G587" s="122">
        <f t="shared" si="57"/>
        <v>2.5837305943233503E-2</v>
      </c>
      <c r="H587" s="128">
        <f t="shared" si="58"/>
        <v>8897.2830000000031</v>
      </c>
      <c r="I587" s="122">
        <f t="shared" si="59"/>
        <v>-0.26316651239255151</v>
      </c>
      <c r="J587" s="128">
        <f t="shared" si="60"/>
        <v>97.343521230444551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6.8650943396226419E-2</v>
      </c>
      <c r="F588" s="128">
        <f t="shared" si="56"/>
        <v>7.277000000000001</v>
      </c>
      <c r="G588" s="122">
        <f t="shared" si="57"/>
        <v>6.956192102405058E-2</v>
      </c>
      <c r="H588" s="128">
        <f t="shared" si="58"/>
        <v>23954.204000000009</v>
      </c>
      <c r="I588" s="122">
        <f t="shared" si="59"/>
        <v>-0.16951330045177729</v>
      </c>
      <c r="J588" s="128">
        <f t="shared" si="60"/>
        <v>98.690407604601376</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4.3188679245283024E-2</v>
      </c>
      <c r="F589" s="128">
        <f t="shared" si="56"/>
        <v>4.5780000000000003</v>
      </c>
      <c r="G589" s="122">
        <f t="shared" si="57"/>
        <v>4.4644062284018377E-2</v>
      </c>
      <c r="H589" s="128">
        <f t="shared" si="58"/>
        <v>15373.54</v>
      </c>
      <c r="I589" s="122">
        <f t="shared" si="59"/>
        <v>-0.14868304202417329</v>
      </c>
      <c r="J589" s="128">
        <f t="shared" si="60"/>
        <v>96.740029996651202</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0.40370754716981133</v>
      </c>
      <c r="F590" s="128">
        <f t="shared" si="56"/>
        <v>42.792999999999999</v>
      </c>
      <c r="G590" s="122">
        <f t="shared" si="57"/>
        <v>0.387629722556177</v>
      </c>
      <c r="H590" s="128">
        <f t="shared" si="58"/>
        <v>133483.39600000001</v>
      </c>
      <c r="I590" s="122">
        <f t="shared" si="59"/>
        <v>0.31775518099464256</v>
      </c>
      <c r="J590" s="128">
        <f t="shared" si="60"/>
        <v>104.14772750335321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0.41168867924528307</v>
      </c>
      <c r="F591" s="128">
        <f t="shared" si="56"/>
        <v>43.639000000000003</v>
      </c>
      <c r="G591" s="122">
        <f t="shared" si="57"/>
        <v>0.41128535129138866</v>
      </c>
      <c r="H591" s="128">
        <f t="shared" si="58"/>
        <v>141629.40100000001</v>
      </c>
      <c r="I591" s="122">
        <f t="shared" si="59"/>
        <v>-0.11256578534079625</v>
      </c>
      <c r="J591" s="128">
        <f t="shared" si="60"/>
        <v>100.09806523685513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0.26301886792452833</v>
      </c>
      <c r="F592" s="128">
        <f t="shared" si="56"/>
        <v>27.880000000000003</v>
      </c>
      <c r="G592" s="122">
        <f t="shared" si="57"/>
        <v>0.24542808356419776</v>
      </c>
      <c r="H592" s="128">
        <f t="shared" si="58"/>
        <v>84515.124000000011</v>
      </c>
      <c r="I592" s="122">
        <f t="shared" si="59"/>
        <v>0.4829305750584324</v>
      </c>
      <c r="J592" s="128">
        <f t="shared" si="60"/>
        <v>107.16738855018981</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0.31047169811320752</v>
      </c>
      <c r="F593" s="128">
        <f t="shared" si="56"/>
        <v>32.909999999999997</v>
      </c>
      <c r="G593" s="122">
        <f t="shared" si="57"/>
        <v>0.30422734770210069</v>
      </c>
      <c r="H593" s="128">
        <f t="shared" si="58"/>
        <v>104763.12099999998</v>
      </c>
      <c r="I593" s="122">
        <f t="shared" si="59"/>
        <v>0.15699785190630136</v>
      </c>
      <c r="J593" s="128">
        <f t="shared" si="60"/>
        <v>102.05252764364276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0.25011320754716981</v>
      </c>
      <c r="F594" s="128">
        <f t="shared" si="56"/>
        <v>26.512</v>
      </c>
      <c r="G594" s="122">
        <f t="shared" si="57"/>
        <v>0.23621263917202445</v>
      </c>
      <c r="H594" s="128">
        <f t="shared" si="58"/>
        <v>81341.712</v>
      </c>
      <c r="I594" s="122">
        <f t="shared" si="59"/>
        <v>0.25058054922076539</v>
      </c>
      <c r="J594" s="128">
        <f t="shared" si="60"/>
        <v>105.88476908935517</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0.35100943396226414</v>
      </c>
      <c r="F595" s="128">
        <f t="shared" si="56"/>
        <v>37.207000000000001</v>
      </c>
      <c r="G595" s="122">
        <f t="shared" si="57"/>
        <v>0.33809391679589262</v>
      </c>
      <c r="H595" s="128">
        <f t="shared" si="58"/>
        <v>116425.345</v>
      </c>
      <c r="I595" s="122">
        <f t="shared" si="59"/>
        <v>0.32854491266898123</v>
      </c>
      <c r="J595" s="128">
        <f t="shared" si="60"/>
        <v>103.82009747136878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0.46115094339622648</v>
      </c>
      <c r="F596" s="128">
        <f t="shared" si="56"/>
        <v>48.882000000000005</v>
      </c>
      <c r="G596" s="122">
        <f t="shared" si="57"/>
        <v>0.44136792233663796</v>
      </c>
      <c r="H596" s="128">
        <f t="shared" si="58"/>
        <v>151988.57499999998</v>
      </c>
      <c r="I596" s="122">
        <f t="shared" si="59"/>
        <v>0.1348967230025529</v>
      </c>
      <c r="J596" s="128">
        <f t="shared" si="60"/>
        <v>104.4822063540222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0.62213207547169813</v>
      </c>
      <c r="F597" s="128">
        <f t="shared" si="56"/>
        <v>65.945999999999998</v>
      </c>
      <c r="G597" s="122">
        <f t="shared" si="57"/>
        <v>0.61338915024480345</v>
      </c>
      <c r="H597" s="128">
        <f t="shared" si="58"/>
        <v>211225.46100000001</v>
      </c>
      <c r="I597" s="122">
        <f t="shared" si="59"/>
        <v>0.16445118371979958</v>
      </c>
      <c r="J597" s="128">
        <f t="shared" si="60"/>
        <v>101.42534722425485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0.16033018867924528</v>
      </c>
      <c r="F598" s="128">
        <f t="shared" si="56"/>
        <v>16.995000000000001</v>
      </c>
      <c r="G598" s="122">
        <f t="shared" si="57"/>
        <v>0.16665503342451751</v>
      </c>
      <c r="H598" s="128">
        <f t="shared" si="58"/>
        <v>57388.994000000006</v>
      </c>
      <c r="I598" s="122">
        <f t="shared" si="59"/>
        <v>5.6533229558616969E-2</v>
      </c>
      <c r="J598" s="128">
        <f t="shared" si="60"/>
        <v>96.204828251924994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8.6764150943396234E-2</v>
      </c>
      <c r="F599" s="128">
        <f t="shared" si="56"/>
        <v>9.197000000000001</v>
      </c>
      <c r="G599" s="122">
        <f t="shared" si="57"/>
        <v>9.3816984068905054E-2</v>
      </c>
      <c r="H599" s="128">
        <f t="shared" si="58"/>
        <v>32306.629000000004</v>
      </c>
      <c r="I599" s="122">
        <f t="shared" si="59"/>
        <v>-0.23641991753408365</v>
      </c>
      <c r="J599" s="128">
        <f t="shared" si="60"/>
        <v>92.482349336311245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3.3896226415094342E-2</v>
      </c>
      <c r="F600" s="128">
        <f t="shared" si="56"/>
        <v>3.5930000000000004</v>
      </c>
      <c r="G600" s="122">
        <f t="shared" si="57"/>
        <v>3.6433200332212402E-2</v>
      </c>
      <c r="H600" s="128">
        <f t="shared" si="58"/>
        <v>12546.063999999998</v>
      </c>
      <c r="I600" s="122">
        <f t="shared" si="59"/>
        <v>-0.27779134361691304</v>
      </c>
      <c r="J600" s="128">
        <f t="shared" si="60"/>
        <v>93.036642694067709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5.9150943396226426E-3</v>
      </c>
      <c r="F601" s="128">
        <f t="shared" si="56"/>
        <v>0.62700000000000011</v>
      </c>
      <c r="G601" s="122">
        <f t="shared" si="57"/>
        <v>8.233184650857539E-3</v>
      </c>
      <c r="H601" s="128">
        <f t="shared" si="58"/>
        <v>2835.1630000000005</v>
      </c>
      <c r="I601" s="122">
        <f t="shared" si="59"/>
        <v>-0.28653268634651141</v>
      </c>
      <c r="J601" s="128">
        <f t="shared" si="60"/>
        <v>71.844548500519139</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1.49811320754717E-2</v>
      </c>
      <c r="F602" s="128">
        <f t="shared" si="56"/>
        <v>1.5880000000000001</v>
      </c>
      <c r="G602" s="122">
        <f t="shared" si="57"/>
        <v>1.7824119085370457E-2</v>
      </c>
      <c r="H602" s="128">
        <f t="shared" si="58"/>
        <v>6137.8779999999997</v>
      </c>
      <c r="I602" s="122">
        <f t="shared" si="59"/>
        <v>-0.31845534779780305</v>
      </c>
      <c r="J602" s="128">
        <f t="shared" si="60"/>
        <v>84.0497754964384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8.7971698113207542E-2</v>
      </c>
      <c r="F603" s="128">
        <f t="shared" si="56"/>
        <v>9.3249999999999993</v>
      </c>
      <c r="G603" s="122">
        <f t="shared" si="57"/>
        <v>7.941962144047765E-2</v>
      </c>
      <c r="H603" s="128">
        <f t="shared" si="58"/>
        <v>27348.782000000003</v>
      </c>
      <c r="I603" s="122">
        <f t="shared" si="59"/>
        <v>0.55728531514960455</v>
      </c>
      <c r="J603" s="128">
        <f t="shared" si="60"/>
        <v>110.76821636469192</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1.8745283018867923E-2</v>
      </c>
      <c r="F604" s="128">
        <f t="shared" si="56"/>
        <v>1.9869999999999999</v>
      </c>
      <c r="G604" s="122">
        <f t="shared" si="57"/>
        <v>1.7664953333449491E-2</v>
      </c>
      <c r="H604" s="128">
        <f t="shared" si="58"/>
        <v>6083.0680000000002</v>
      </c>
      <c r="I604" s="122">
        <f t="shared" si="59"/>
        <v>0.36167973275783372</v>
      </c>
      <c r="J604" s="128">
        <f t="shared" si="60"/>
        <v>106.11566679529672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2.4971698113207545E-2</v>
      </c>
      <c r="F605" s="128">
        <f t="shared" si="56"/>
        <v>2.6469999999999998</v>
      </c>
      <c r="G605" s="122">
        <f t="shared" si="57"/>
        <v>2.6396654063503677E-2</v>
      </c>
      <c r="H605" s="128">
        <f t="shared" si="58"/>
        <v>9089.8989999999994</v>
      </c>
      <c r="I605" s="122">
        <f t="shared" si="59"/>
        <v>0.1187745442214687</v>
      </c>
      <c r="J605" s="128">
        <f t="shared" si="60"/>
        <v>94.60175540859062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1.8339622641509432E-2</v>
      </c>
      <c r="F606" s="128">
        <f t="shared" si="56"/>
        <v>1.944</v>
      </c>
      <c r="G606" s="122">
        <f t="shared" si="57"/>
        <v>1.9460886635420116E-2</v>
      </c>
      <c r="H606" s="128">
        <f t="shared" si="58"/>
        <v>6701.5119999999997</v>
      </c>
      <c r="I606" s="122">
        <f t="shared" si="59"/>
        <v>-0.10757056800878986</v>
      </c>
      <c r="J606" s="128">
        <f t="shared" si="60"/>
        <v>94.238371483702551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2.7547169811320764E-2</v>
      </c>
      <c r="F607" s="128">
        <f t="shared" si="56"/>
        <v>2.9200000000000008</v>
      </c>
      <c r="G607" s="122">
        <f t="shared" si="57"/>
        <v>3.0477613413947117E-2</v>
      </c>
      <c r="H607" s="128">
        <f t="shared" si="58"/>
        <v>10495.210000000001</v>
      </c>
      <c r="I607" s="122">
        <f t="shared" si="59"/>
        <v>-1.1056677499226796E-2</v>
      </c>
      <c r="J607" s="128">
        <f t="shared" si="60"/>
        <v>90.384930857856062</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2.289622641509434E-2</v>
      </c>
      <c r="F608" s="128">
        <f t="shared" si="56"/>
        <v>2.427</v>
      </c>
      <c r="G608" s="122">
        <f t="shared" si="57"/>
        <v>2.5510041875025407E-2</v>
      </c>
      <c r="H608" s="128">
        <f t="shared" si="58"/>
        <v>8784.5869999999995</v>
      </c>
      <c r="I608" s="122">
        <f t="shared" si="59"/>
        <v>-0.22547107310499906</v>
      </c>
      <c r="J608" s="128">
        <f t="shared" si="60"/>
        <v>89.753778246479399</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1.9830188679245287E-2</v>
      </c>
      <c r="F609" s="128">
        <f t="shared" si="56"/>
        <v>2.1020000000000003</v>
      </c>
      <c r="G609" s="122">
        <f t="shared" si="57"/>
        <v>2.279926994581221E-2</v>
      </c>
      <c r="H609" s="128">
        <f t="shared" si="58"/>
        <v>7851.1110000000008</v>
      </c>
      <c r="I609" s="122">
        <f t="shared" si="59"/>
        <v>-0.50656209501882909</v>
      </c>
      <c r="J609" s="128">
        <f t="shared" si="60"/>
        <v>86.977296757204783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1.0132075471698114E-2</v>
      </c>
      <c r="F610" s="128">
        <f t="shared" si="56"/>
        <v>1.0740000000000001</v>
      </c>
      <c r="G610" s="122">
        <f t="shared" si="57"/>
        <v>1.1911542638765473E-2</v>
      </c>
      <c r="H610" s="128">
        <f t="shared" si="58"/>
        <v>4101.8350000000009</v>
      </c>
      <c r="I610" s="122">
        <f t="shared" si="59"/>
        <v>-0.32200476810423473</v>
      </c>
      <c r="J610" s="128">
        <f t="shared" si="60"/>
        <v>85.06098478566345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7.8132075471698093E-2</v>
      </c>
      <c r="F611" s="128">
        <f t="shared" si="56"/>
        <v>8.2819999999999983</v>
      </c>
      <c r="G611" s="122">
        <f t="shared" si="57"/>
        <v>7.957349328315301E-2</v>
      </c>
      <c r="H611" s="128">
        <f t="shared" si="58"/>
        <v>27401.769000000004</v>
      </c>
      <c r="I611" s="122">
        <f t="shared" si="59"/>
        <v>-0.15330897881280914</v>
      </c>
      <c r="J611" s="128">
        <f t="shared" si="60"/>
        <v>98.18857039953518</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2.1745283018867922E-2</v>
      </c>
      <c r="F612" s="128">
        <f t="shared" si="56"/>
        <v>2.3049999999999997</v>
      </c>
      <c r="G612" s="122">
        <f t="shared" si="57"/>
        <v>2.3498257627236774E-2</v>
      </c>
      <c r="H612" s="128">
        <f t="shared" si="58"/>
        <v>8091.813000000001</v>
      </c>
      <c r="I612" s="122">
        <f t="shared" si="59"/>
        <v>-0.42843743074618723</v>
      </c>
      <c r="J612" s="128">
        <f t="shared" si="60"/>
        <v>92.539980469288139</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4.1094339622641508E-2</v>
      </c>
      <c r="F613" s="128">
        <f t="shared" si="56"/>
        <v>4.3559999999999999</v>
      </c>
      <c r="G613" s="122">
        <f t="shared" si="57"/>
        <v>4.1766362332224027E-2</v>
      </c>
      <c r="H613" s="128">
        <f t="shared" si="58"/>
        <v>14382.581000000002</v>
      </c>
      <c r="I613" s="122">
        <f t="shared" si="59"/>
        <v>-0.10660877691330423</v>
      </c>
      <c r="J613" s="128">
        <f t="shared" si="60"/>
        <v>98.390995355934947</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2.5084905660377365E-2</v>
      </c>
      <c r="F614" s="128">
        <f t="shared" si="56"/>
        <v>2.6590000000000007</v>
      </c>
      <c r="G614" s="122">
        <f t="shared" si="57"/>
        <v>2.7651075334390374E-2</v>
      </c>
      <c r="H614" s="128">
        <f t="shared" si="58"/>
        <v>9521.8690000000006</v>
      </c>
      <c r="I614" s="122">
        <f t="shared" si="59"/>
        <v>-0.30033778576516085</v>
      </c>
      <c r="J614" s="128">
        <f t="shared" si="60"/>
        <v>90.719457948814764</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2.4839622641509435E-2</v>
      </c>
      <c r="F615" s="128">
        <f t="shared" si="56"/>
        <v>2.633</v>
      </c>
      <c r="G615" s="122">
        <f t="shared" si="57"/>
        <v>2.9886298561380892E-2</v>
      </c>
      <c r="H615" s="128">
        <f t="shared" si="58"/>
        <v>10291.586000000001</v>
      </c>
      <c r="I615" s="122">
        <f t="shared" si="59"/>
        <v>-0.34596524318188332</v>
      </c>
      <c r="J615" s="128">
        <f t="shared" si="60"/>
        <v>83.113747225985435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2.4235849056603778E-2</v>
      </c>
      <c r="F616" s="128">
        <f t="shared" si="56"/>
        <v>2.5690000000000004</v>
      </c>
      <c r="G616" s="122">
        <f t="shared" si="57"/>
        <v>2.6913104966343169E-2</v>
      </c>
      <c r="H616" s="128">
        <f t="shared" si="58"/>
        <v>9267.7430000000004</v>
      </c>
      <c r="I616" s="122">
        <f t="shared" si="59"/>
        <v>-0.2772723617720278</v>
      </c>
      <c r="J616" s="128">
        <f t="shared" si="60"/>
        <v>90.052222093706774</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1.7924528301886792E-2</v>
      </c>
      <c r="F617" s="128">
        <f t="shared" si="56"/>
        <v>1.9</v>
      </c>
      <c r="G617" s="122">
        <f t="shared" si="57"/>
        <v>2.1564035103003278E-2</v>
      </c>
      <c r="H617" s="128">
        <f t="shared" si="58"/>
        <v>7425.7480000000032</v>
      </c>
      <c r="I617" s="122">
        <f t="shared" si="59"/>
        <v>-0.43297512842664027</v>
      </c>
      <c r="J617" s="128">
        <f t="shared" si="60"/>
        <v>83.122329453963829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2.0132075471698114E-2</v>
      </c>
      <c r="F618" s="128">
        <f t="shared" si="56"/>
        <v>2.1339999999999999</v>
      </c>
      <c r="G618" s="122">
        <f t="shared" si="57"/>
        <v>2.2848436801235928E-2</v>
      </c>
      <c r="H618" s="128">
        <f t="shared" si="58"/>
        <v>7868.0420000000013</v>
      </c>
      <c r="I618" s="122">
        <f t="shared" si="59"/>
        <v>-0.36905494772405184</v>
      </c>
      <c r="J618" s="128">
        <f t="shared" si="60"/>
        <v>88.111390931606834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5.5264150943396241E-2</v>
      </c>
      <c r="F619" s="128">
        <f t="shared" si="56"/>
        <v>5.8580000000000014</v>
      </c>
      <c r="G619" s="122">
        <f t="shared" si="57"/>
        <v>5.4830769141416782E-2</v>
      </c>
      <c r="H619" s="128">
        <f t="shared" si="58"/>
        <v>18881.414000000001</v>
      </c>
      <c r="I619" s="122">
        <f t="shared" si="59"/>
        <v>0.10300401618868341</v>
      </c>
      <c r="J619" s="128">
        <f t="shared" si="60"/>
        <v>100.79039891062207</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0.14543396226415092</v>
      </c>
      <c r="F620" s="128">
        <f t="shared" si="56"/>
        <v>15.415999999999997</v>
      </c>
      <c r="G620" s="122">
        <f t="shared" si="57"/>
        <v>0.14454765970298353</v>
      </c>
      <c r="H620" s="128">
        <f t="shared" si="58"/>
        <v>49776.143000000004</v>
      </c>
      <c r="I620" s="122">
        <f t="shared" si="59"/>
        <v>-0.22784683666640604</v>
      </c>
      <c r="J620" s="128">
        <f t="shared" si="60"/>
        <v>100.61315593970083</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8.9650943396226437E-2</v>
      </c>
      <c r="F621" s="128">
        <f t="shared" si="56"/>
        <v>9.5030000000000019</v>
      </c>
      <c r="G621" s="122">
        <f t="shared" si="57"/>
        <v>9.439453708059635E-2</v>
      </c>
      <c r="H621" s="128">
        <f t="shared" si="58"/>
        <v>32505.513999999996</v>
      </c>
      <c r="I621" s="122">
        <f t="shared" si="59"/>
        <v>-0.47645993229123562</v>
      </c>
      <c r="J621" s="128">
        <f t="shared" si="60"/>
        <v>94.97471587755156</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3.0386792452830193E-2</v>
      </c>
      <c r="F622" s="128">
        <f t="shared" si="56"/>
        <v>3.2210000000000005</v>
      </c>
      <c r="G622" s="122">
        <f t="shared" si="57"/>
        <v>3.6928748569802362E-2</v>
      </c>
      <c r="H622" s="128">
        <f t="shared" si="58"/>
        <v>12716.710000000001</v>
      </c>
      <c r="I622" s="122">
        <f t="shared" si="59"/>
        <v>-0.31606043124681016</v>
      </c>
      <c r="J622" s="128">
        <f t="shared" si="60"/>
        <v>82.284923344730657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0.1423396226415094</v>
      </c>
      <c r="F623" s="128">
        <f t="shared" si="56"/>
        <v>15.087999999999997</v>
      </c>
      <c r="G623" s="122">
        <f t="shared" si="57"/>
        <v>0.13815567810243989</v>
      </c>
      <c r="H623" s="128">
        <f t="shared" si="58"/>
        <v>47575.012999999999</v>
      </c>
      <c r="I623" s="122">
        <f t="shared" si="59"/>
        <v>0.36649205128880186</v>
      </c>
      <c r="J623" s="128">
        <f t="shared" si="60"/>
        <v>103.02842749319878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0.12881132075471696</v>
      </c>
      <c r="F624" s="128">
        <f t="shared" si="56"/>
        <v>13.653999999999998</v>
      </c>
      <c r="G624" s="122">
        <f t="shared" si="57"/>
        <v>0.12578277838760824</v>
      </c>
      <c r="H624" s="128">
        <f t="shared" si="58"/>
        <v>43314.305999999997</v>
      </c>
      <c r="I624" s="122">
        <f t="shared" si="59"/>
        <v>0.43069805204660716</v>
      </c>
      <c r="J624" s="128">
        <f t="shared" si="60"/>
        <v>102.40775597894336</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4.2603773584905663E-2</v>
      </c>
      <c r="F625" s="128">
        <f t="shared" si="56"/>
        <v>4.516</v>
      </c>
      <c r="G625" s="122">
        <f t="shared" si="57"/>
        <v>4.2300579629339238E-2</v>
      </c>
      <c r="H625" s="128">
        <f t="shared" si="58"/>
        <v>14566.543000000001</v>
      </c>
      <c r="I625" s="122">
        <f t="shared" si="59"/>
        <v>2.1773799427094006E-2</v>
      </c>
      <c r="J625" s="128">
        <f t="shared" si="60"/>
        <v>100.71676075889071</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6.8235849056603778E-2</v>
      </c>
      <c r="F626" s="128">
        <f t="shared" si="56"/>
        <v>7.2330000000000005</v>
      </c>
      <c r="G626" s="122">
        <f t="shared" si="57"/>
        <v>6.463494096260286E-2</v>
      </c>
      <c r="H626" s="128">
        <f t="shared" si="58"/>
        <v>22257.558999999997</v>
      </c>
      <c r="I626" s="122">
        <f t="shared" si="59"/>
        <v>0.48841700557269691</v>
      </c>
      <c r="J626" s="128">
        <f t="shared" si="60"/>
        <v>105.57114780391672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0.26255660377358492</v>
      </c>
      <c r="F627" s="128">
        <f t="shared" si="56"/>
        <v>27.831000000000003</v>
      </c>
      <c r="G627" s="122">
        <f t="shared" si="57"/>
        <v>0.24879962132431946</v>
      </c>
      <c r="H627" s="128">
        <f t="shared" si="58"/>
        <v>85676.14</v>
      </c>
      <c r="I627" s="122">
        <f t="shared" si="59"/>
        <v>0.50849411364709773</v>
      </c>
      <c r="J627" s="128">
        <f t="shared" si="60"/>
        <v>105.52934219756418</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3.925471698113208E-2</v>
      </c>
      <c r="F628" s="128">
        <f t="shared" si="56"/>
        <v>4.1610000000000005</v>
      </c>
      <c r="G628" s="122">
        <f t="shared" si="57"/>
        <v>3.8512791920036711E-2</v>
      </c>
      <c r="H628" s="128">
        <f t="shared" si="58"/>
        <v>13262.188000000002</v>
      </c>
      <c r="I628" s="122">
        <f t="shared" si="59"/>
        <v>5.8737025041135107E-2</v>
      </c>
      <c r="J628" s="128">
        <f t="shared" si="60"/>
        <v>101.92643800697651</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0.30988679245283024</v>
      </c>
      <c r="F629" s="128">
        <f t="shared" si="56"/>
        <v>32.848000000000006</v>
      </c>
      <c r="G629" s="122">
        <f t="shared" si="57"/>
        <v>0.29666453806794085</v>
      </c>
      <c r="H629" s="128">
        <f t="shared" si="58"/>
        <v>102158.80699999997</v>
      </c>
      <c r="I629" s="122">
        <f t="shared" si="59"/>
        <v>0.48613839087694044</v>
      </c>
      <c r="J629" s="128">
        <f t="shared" si="60"/>
        <v>104.4569716593027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3.3320754716981128E-2</v>
      </c>
      <c r="F630" s="128">
        <f t="shared" si="56"/>
        <v>3.5319999999999996</v>
      </c>
      <c r="G630" s="122">
        <f t="shared" si="57"/>
        <v>3.0581069700718447E-2</v>
      </c>
      <c r="H630" s="128">
        <f t="shared" si="58"/>
        <v>10530.836000000003</v>
      </c>
      <c r="I630" s="122">
        <f t="shared" si="59"/>
        <v>0.47580218055644397</v>
      </c>
      <c r="J630" s="128">
        <f t="shared" si="60"/>
        <v>108.95876123063908</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9.4933962264150934E-2</v>
      </c>
      <c r="F631" s="128">
        <f t="shared" si="56"/>
        <v>10.062999999999999</v>
      </c>
      <c r="G631" s="122">
        <f t="shared" si="57"/>
        <v>9.4037609116094309E-2</v>
      </c>
      <c r="H631" s="128">
        <f t="shared" si="58"/>
        <v>32382.603000000003</v>
      </c>
      <c r="I631" s="122">
        <f t="shared" si="59"/>
        <v>0.21211666372523835</v>
      </c>
      <c r="J631" s="128">
        <f t="shared" si="60"/>
        <v>100.95318581201913</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0.2726320754716981</v>
      </c>
      <c r="F632" s="128">
        <f t="shared" si="56"/>
        <v>28.899000000000001</v>
      </c>
      <c r="G632" s="122">
        <f t="shared" si="57"/>
        <v>0.25842952392568203</v>
      </c>
      <c r="H632" s="128">
        <f t="shared" si="58"/>
        <v>88992.274000000019</v>
      </c>
      <c r="I632" s="122">
        <f t="shared" si="59"/>
        <v>0.42187563090505165</v>
      </c>
      <c r="J632" s="128">
        <f t="shared" si="60"/>
        <v>105.49571555535597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2.7943396226415097E-2</v>
      </c>
      <c r="F633" s="128">
        <f t="shared" si="56"/>
        <v>2.9620000000000002</v>
      </c>
      <c r="G633" s="122">
        <f t="shared" si="57"/>
        <v>2.8205222471962318E-2</v>
      </c>
      <c r="H633" s="128">
        <f t="shared" si="58"/>
        <v>9712.6939999999995</v>
      </c>
      <c r="I633" s="122">
        <f t="shared" si="59"/>
        <v>-0.12354057743985102</v>
      </c>
      <c r="J633" s="128">
        <f t="shared" si="60"/>
        <v>99.071710050124608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0.1804056603773585</v>
      </c>
      <c r="F634" s="128">
        <f t="shared" si="56"/>
        <v>19.123000000000001</v>
      </c>
      <c r="G634" s="122">
        <f t="shared" si="57"/>
        <v>0.17748885171826995</v>
      </c>
      <c r="H634" s="128">
        <f t="shared" si="58"/>
        <v>61119.706000000006</v>
      </c>
      <c r="I634" s="122">
        <f t="shared" si="59"/>
        <v>0.18733673749206378</v>
      </c>
      <c r="J634" s="128">
        <f t="shared" si="60"/>
        <v>101.64337569985433</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0.28977358490566035</v>
      </c>
      <c r="F635" s="128">
        <f t="shared" si="56"/>
        <v>30.715999999999998</v>
      </c>
      <c r="G635" s="122">
        <f t="shared" si="57"/>
        <v>0.29673344600677209</v>
      </c>
      <c r="H635" s="128">
        <f t="shared" si="58"/>
        <v>102182.53600000002</v>
      </c>
      <c r="I635" s="122">
        <f t="shared" si="59"/>
        <v>-0.13883434748119255</v>
      </c>
      <c r="J635" s="128">
        <f t="shared" si="60"/>
        <v>97.654507371928361</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0.36448113207547167</v>
      </c>
      <c r="F636" s="128">
        <f t="shared" si="56"/>
        <v>38.634999999999998</v>
      </c>
      <c r="G636" s="122">
        <f t="shared" si="57"/>
        <v>0.3638983993402215</v>
      </c>
      <c r="H636" s="128">
        <f t="shared" si="58"/>
        <v>125311.325</v>
      </c>
      <c r="I636" s="122">
        <f t="shared" si="59"/>
        <v>0.14032826449996777</v>
      </c>
      <c r="J636" s="128">
        <f t="shared" si="60"/>
        <v>100.16013610840464</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0.25367924528301888</v>
      </c>
      <c r="F637" s="128">
        <f t="shared" si="56"/>
        <v>26.89</v>
      </c>
      <c r="G637" s="122">
        <f t="shared" si="57"/>
        <v>0.24315133959425944</v>
      </c>
      <c r="H637" s="128">
        <f t="shared" si="58"/>
        <v>83731.108999999997</v>
      </c>
      <c r="I637" s="122">
        <f t="shared" si="59"/>
        <v>0.49343101057453997</v>
      </c>
      <c r="J637" s="128">
        <f t="shared" si="60"/>
        <v>104.32977490740009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0.2076037735849057</v>
      </c>
      <c r="F638" s="128">
        <f t="shared" si="56"/>
        <v>22.006000000000004</v>
      </c>
      <c r="G638" s="122">
        <f t="shared" si="57"/>
        <v>0.20322513488869143</v>
      </c>
      <c r="H638" s="128">
        <f t="shared" si="58"/>
        <v>69982.201000000001</v>
      </c>
      <c r="I638" s="122">
        <f t="shared" si="59"/>
        <v>0.23264302688890601</v>
      </c>
      <c r="J638" s="128">
        <f t="shared" si="60"/>
        <v>102.15457536717223</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0.45421698113207554</v>
      </c>
      <c r="F639" s="128">
        <f t="shared" si="56"/>
        <v>48.147000000000006</v>
      </c>
      <c r="G639" s="122">
        <f t="shared" si="57"/>
        <v>0.44714553168504878</v>
      </c>
      <c r="H639" s="128">
        <f t="shared" si="58"/>
        <v>153978.14100000003</v>
      </c>
      <c r="I639" s="122">
        <f t="shared" si="59"/>
        <v>0.11059993144862948</v>
      </c>
      <c r="J639" s="128">
        <f t="shared" si="60"/>
        <v>101.58146485784579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0.34508490566037736</v>
      </c>
      <c r="F640" s="128">
        <f t="shared" si="56"/>
        <v>36.579000000000001</v>
      </c>
      <c r="G640" s="122">
        <f t="shared" si="57"/>
        <v>0.34093259630965445</v>
      </c>
      <c r="H640" s="128">
        <f t="shared" si="58"/>
        <v>117402.86699999998</v>
      </c>
      <c r="I640" s="122">
        <f t="shared" si="59"/>
        <v>0.17584941125237974</v>
      </c>
      <c r="J640" s="128">
        <f t="shared" si="60"/>
        <v>101.21792676783288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0.38267924528301889</v>
      </c>
      <c r="F641" s="128">
        <f t="shared" si="56"/>
        <v>40.564</v>
      </c>
      <c r="G641" s="122">
        <f t="shared" si="57"/>
        <v>0.37776583962039506</v>
      </c>
      <c r="H641" s="128">
        <f t="shared" si="58"/>
        <v>130086.689</v>
      </c>
      <c r="I641" s="122">
        <f t="shared" si="59"/>
        <v>0.18120640711664635</v>
      </c>
      <c r="J641" s="128">
        <f t="shared" si="60"/>
        <v>101.30064848308177</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6.2122641509433973E-2</v>
      </c>
      <c r="F642" s="128">
        <f t="shared" si="56"/>
        <v>6.5850000000000009</v>
      </c>
      <c r="G642" s="122">
        <f t="shared" si="57"/>
        <v>6.8019883377183052E-2</v>
      </c>
      <c r="H642" s="128">
        <f t="shared" si="58"/>
        <v>23423.191000000003</v>
      </c>
      <c r="I642" s="122">
        <f t="shared" si="59"/>
        <v>-0.47334074147307131</v>
      </c>
      <c r="J642" s="128">
        <f t="shared" si="60"/>
        <v>91.330120583936079</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0.36949056603773589</v>
      </c>
      <c r="F643" s="128">
        <f t="shared" si="56"/>
        <v>39.166000000000004</v>
      </c>
      <c r="G643" s="122">
        <f t="shared" si="57"/>
        <v>0.344440849348643</v>
      </c>
      <c r="H643" s="128">
        <f t="shared" si="58"/>
        <v>118610.962</v>
      </c>
      <c r="I643" s="122">
        <f t="shared" si="59"/>
        <v>0.4904094820732125</v>
      </c>
      <c r="J643" s="128">
        <f t="shared" si="60"/>
        <v>107.27257430019212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3.2094339622641521E-2</v>
      </c>
      <c r="F644" s="128">
        <f t="shared" si="56"/>
        <v>3.402000000000001</v>
      </c>
      <c r="G644" s="122">
        <f t="shared" si="57"/>
        <v>3.0921291214375739E-2</v>
      </c>
      <c r="H644" s="128">
        <f t="shared" si="58"/>
        <v>10647.994000000001</v>
      </c>
      <c r="I644" s="122">
        <f t="shared" si="59"/>
        <v>0.35668857342903054</v>
      </c>
      <c r="J644" s="128">
        <f t="shared" si="60"/>
        <v>103.79365919790702</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0.38440566037735852</v>
      </c>
      <c r="F645" s="128">
        <f t="shared" si="56"/>
        <v>40.747</v>
      </c>
      <c r="G645" s="122">
        <f t="shared" si="57"/>
        <v>0.37632926489293123</v>
      </c>
      <c r="H645" s="128">
        <f t="shared" si="58"/>
        <v>129591.993</v>
      </c>
      <c r="I645" s="122">
        <f t="shared" si="59"/>
        <v>0.15108506493562723</v>
      </c>
      <c r="J645" s="128">
        <f t="shared" si="60"/>
        <v>102.14609817461979</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0.20451886792452831</v>
      </c>
      <c r="F646" s="128">
        <f t="shared" si="56"/>
        <v>21.679000000000002</v>
      </c>
      <c r="G646" s="122">
        <f t="shared" si="57"/>
        <v>0.19701554196504795</v>
      </c>
      <c r="H646" s="128">
        <f t="shared" si="58"/>
        <v>67843.877999999982</v>
      </c>
      <c r="I646" s="122">
        <f t="shared" si="59"/>
        <v>0.39870237299514877</v>
      </c>
      <c r="J646" s="128">
        <f t="shared" si="60"/>
        <v>103.8084944388862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4.8150943396226407E-2</v>
      </c>
      <c r="F647" s="128">
        <f t="shared" si="56"/>
        <v>5.1039999999999992</v>
      </c>
      <c r="G647" s="122">
        <f t="shared" si="57"/>
        <v>5.1711184290767175E-2</v>
      </c>
      <c r="H647" s="128">
        <f t="shared" si="58"/>
        <v>17807.160000000003</v>
      </c>
      <c r="I647" s="122">
        <f t="shared" si="59"/>
        <v>-0.18397177211343893</v>
      </c>
      <c r="J647" s="128">
        <f t="shared" si="60"/>
        <v>93.115143380739724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0.4796132075471698</v>
      </c>
      <c r="F648" s="128">
        <f t="shared" si="56"/>
        <v>50.838999999999999</v>
      </c>
      <c r="G648" s="122">
        <f t="shared" si="57"/>
        <v>0.47670287607664114</v>
      </c>
      <c r="H648" s="128">
        <f t="shared" si="58"/>
        <v>164156.44899999999</v>
      </c>
      <c r="I648" s="122">
        <f t="shared" si="59"/>
        <v>0.18005315834923791</v>
      </c>
      <c r="J648" s="128">
        <f t="shared" si="60"/>
        <v>100.61051267290043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0.36604716981132079</v>
      </c>
      <c r="F649" s="128">
        <f t="shared" ref="F649:F712" si="62">SUMPRODUCT($K$2:$AI$2,$K649:$AI649)</f>
        <v>38.801000000000002</v>
      </c>
      <c r="G649" s="122">
        <f t="shared" ref="G649:G712" si="63">SUMPRODUCT($K$3:$AI$3,$K649:$AI649)/$J$3</f>
        <v>0.362868195308371</v>
      </c>
      <c r="H649" s="128">
        <f t="shared" ref="H649:H712" si="64">SUMPRODUCT($K$3:$AI$3,$K649:$AI649)</f>
        <v>124956.56600000002</v>
      </c>
      <c r="I649" s="122">
        <f t="shared" ref="I649:I712" si="65">CORREL($K$4:$AI$4,$K649:$AI649)</f>
        <v>0.11199883840030168</v>
      </c>
      <c r="J649" s="128">
        <f t="shared" si="60"/>
        <v>100.87606865083568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0.41742452830188681</v>
      </c>
      <c r="F650" s="128">
        <f t="shared" si="62"/>
        <v>44.247</v>
      </c>
      <c r="G650" s="122">
        <f t="shared" si="63"/>
        <v>0.42127719117894752</v>
      </c>
      <c r="H650" s="128">
        <f t="shared" si="64"/>
        <v>145070.171</v>
      </c>
      <c r="I650" s="122">
        <f t="shared" si="65"/>
        <v>-0.10786941324486631</v>
      </c>
      <c r="J650" s="128">
        <f t="shared" ref="J650:J713" si="66">$E650/$G650*100</f>
        <v>99.085480306617356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0.51073584905660385</v>
      </c>
      <c r="F651" s="128">
        <f t="shared" si="62"/>
        <v>54.138000000000005</v>
      </c>
      <c r="G651" s="122">
        <f t="shared" si="63"/>
        <v>0.51115419418163666</v>
      </c>
      <c r="H651" s="128">
        <f t="shared" si="64"/>
        <v>176020.03600000005</v>
      </c>
      <c r="I651" s="122">
        <f t="shared" si="65"/>
        <v>-0.26345827174590597</v>
      </c>
      <c r="J651" s="128">
        <f t="shared" si="66"/>
        <v>99.918156765650224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0.16503773584905659</v>
      </c>
      <c r="F652" s="128">
        <f t="shared" si="62"/>
        <v>17.494</v>
      </c>
      <c r="G652" s="122">
        <f t="shared" si="63"/>
        <v>0.17487472339832386</v>
      </c>
      <c r="H652" s="128">
        <f t="shared" si="64"/>
        <v>60219.51</v>
      </c>
      <c r="I652" s="122">
        <f t="shared" si="65"/>
        <v>-0.20311099525369716</v>
      </c>
      <c r="J652" s="128">
        <f t="shared" si="66"/>
        <v>94.374837393245841</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0.59826415094339613</v>
      </c>
      <c r="F653" s="128">
        <f t="shared" si="62"/>
        <v>63.41599999999999</v>
      </c>
      <c r="G653" s="122">
        <f t="shared" si="63"/>
        <v>0.58007843581389129</v>
      </c>
      <c r="H653" s="128">
        <f t="shared" si="64"/>
        <v>199754.65</v>
      </c>
      <c r="I653" s="122">
        <f t="shared" si="65"/>
        <v>0.540733704020954</v>
      </c>
      <c r="J653" s="128">
        <f t="shared" si="66"/>
        <v>103.13504416070715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4.0547169811320755E-2</v>
      </c>
      <c r="F654" s="128">
        <f t="shared" si="62"/>
        <v>4.298</v>
      </c>
      <c r="G654" s="122">
        <f t="shared" si="63"/>
        <v>4.3213400008131071E-2</v>
      </c>
      <c r="H654" s="128">
        <f t="shared" si="64"/>
        <v>14880.88</v>
      </c>
      <c r="I654" s="122">
        <f t="shared" si="65"/>
        <v>-0.2389705414979138</v>
      </c>
      <c r="J654" s="128">
        <f t="shared" si="66"/>
        <v>93.830084658211021</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9.6132075471698095E-2</v>
      </c>
      <c r="F655" s="128">
        <f t="shared" si="62"/>
        <v>10.189999999999998</v>
      </c>
      <c r="G655" s="122">
        <f t="shared" si="63"/>
        <v>0.10324389733939679</v>
      </c>
      <c r="H655" s="128">
        <f t="shared" si="64"/>
        <v>35552.862000000001</v>
      </c>
      <c r="I655" s="122">
        <f t="shared" si="65"/>
        <v>-0.17189234662716957</v>
      </c>
      <c r="J655" s="128">
        <f t="shared" si="66"/>
        <v>93.111629790262768</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1.0971698113207546E-2</v>
      </c>
      <c r="F656" s="128">
        <f t="shared" si="62"/>
        <v>1.1629999999999998</v>
      </c>
      <c r="G656" s="122">
        <f t="shared" si="63"/>
        <v>1.116989005627864E-2</v>
      </c>
      <c r="H656" s="128">
        <f t="shared" si="64"/>
        <v>3846.4409999999998</v>
      </c>
      <c r="I656" s="122">
        <f t="shared" si="65"/>
        <v>3.3171544552668498E-2</v>
      </c>
      <c r="J656" s="128">
        <f t="shared" si="66"/>
        <v>98.225658962867868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1.8264150943396222E-2</v>
      </c>
      <c r="F657" s="128">
        <f t="shared" si="62"/>
        <v>1.9359999999999997</v>
      </c>
      <c r="G657" s="122">
        <f t="shared" si="63"/>
        <v>1.8625680251366312E-2</v>
      </c>
      <c r="H657" s="128">
        <f t="shared" si="64"/>
        <v>6413.902000000001</v>
      </c>
      <c r="I657" s="122">
        <f t="shared" si="65"/>
        <v>-6.660451809158581E-2</v>
      </c>
      <c r="J657" s="128">
        <f t="shared" si="66"/>
        <v>98.05897393764414</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0.3716509433962264</v>
      </c>
      <c r="F658" s="128">
        <f t="shared" si="62"/>
        <v>39.394999999999996</v>
      </c>
      <c r="G658" s="122">
        <f t="shared" si="63"/>
        <v>0.3605021024631343</v>
      </c>
      <c r="H658" s="128">
        <f t="shared" si="64"/>
        <v>124141.783</v>
      </c>
      <c r="I658" s="122">
        <f t="shared" si="65"/>
        <v>0.24300893926744585</v>
      </c>
      <c r="J658" s="128">
        <f t="shared" si="66"/>
        <v>103.09258693830563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0.21937735849056605</v>
      </c>
      <c r="F659" s="128">
        <f t="shared" si="62"/>
        <v>23.254000000000001</v>
      </c>
      <c r="G659" s="122">
        <f t="shared" si="63"/>
        <v>0.22225113689822798</v>
      </c>
      <c r="H659" s="128">
        <f t="shared" si="64"/>
        <v>76533.956999999995</v>
      </c>
      <c r="I659" s="122">
        <f t="shared" si="65"/>
        <v>-5.7127633423569336E-2</v>
      </c>
      <c r="J659" s="128">
        <f t="shared" si="66"/>
        <v>98.706967960763293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7.5009433962264158E-2</v>
      </c>
      <c r="F660" s="128">
        <f t="shared" si="62"/>
        <v>7.9510000000000005</v>
      </c>
      <c r="G660" s="122">
        <f t="shared" si="63"/>
        <v>7.474026449218546E-2</v>
      </c>
      <c r="H660" s="128">
        <f t="shared" si="64"/>
        <v>25737.407999999999</v>
      </c>
      <c r="I660" s="122">
        <f t="shared" si="65"/>
        <v>8.9887032323713006E-2</v>
      </c>
      <c r="J660" s="128">
        <f t="shared" si="66"/>
        <v>100.3601398414998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0.23233962264150942</v>
      </c>
      <c r="F661" s="128">
        <f t="shared" si="62"/>
        <v>24.628</v>
      </c>
      <c r="G661" s="122">
        <f t="shared" si="63"/>
        <v>0.22761341975502242</v>
      </c>
      <c r="H661" s="128">
        <f t="shared" si="64"/>
        <v>78380.502000000008</v>
      </c>
      <c r="I661" s="122">
        <f t="shared" si="65"/>
        <v>0.30965160169133643</v>
      </c>
      <c r="J661" s="128">
        <f t="shared" si="66"/>
        <v>102.07641662410492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3.5018867924528296E-2</v>
      </c>
      <c r="F662" s="128">
        <f t="shared" si="62"/>
        <v>3.7119999999999997</v>
      </c>
      <c r="G662" s="122">
        <f t="shared" si="63"/>
        <v>3.0729604074829105E-2</v>
      </c>
      <c r="H662" s="128">
        <f t="shared" si="64"/>
        <v>10581.985000000001</v>
      </c>
      <c r="I662" s="122">
        <f t="shared" si="65"/>
        <v>0.54312650545120655</v>
      </c>
      <c r="J662" s="128">
        <f t="shared" si="66"/>
        <v>113.95808367479934</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0.21174528301886797</v>
      </c>
      <c r="F663" s="128">
        <f t="shared" si="62"/>
        <v>22.445000000000004</v>
      </c>
      <c r="G663" s="122">
        <f t="shared" si="63"/>
        <v>0.20155373767997256</v>
      </c>
      <c r="H663" s="128">
        <f t="shared" si="64"/>
        <v>69406.641999999993</v>
      </c>
      <c r="I663" s="122">
        <f t="shared" si="65"/>
        <v>0.53582094414733017</v>
      </c>
      <c r="J663" s="128">
        <f t="shared" si="66"/>
        <v>105.05649037135574</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0.15416981132075475</v>
      </c>
      <c r="F664" s="128">
        <f t="shared" si="62"/>
        <v>16.342000000000002</v>
      </c>
      <c r="G664" s="122">
        <f t="shared" si="63"/>
        <v>0.14710246023034168</v>
      </c>
      <c r="H664" s="128">
        <f t="shared" si="64"/>
        <v>50655.909</v>
      </c>
      <c r="I664" s="122">
        <f t="shared" si="65"/>
        <v>0.38624893007276545</v>
      </c>
      <c r="J664" s="128">
        <f t="shared" si="66"/>
        <v>104.80437314192204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0.12401886792452831</v>
      </c>
      <c r="F665" s="128">
        <f t="shared" si="62"/>
        <v>13.146000000000001</v>
      </c>
      <c r="G665" s="122">
        <f t="shared" si="63"/>
        <v>0.14447637632928526</v>
      </c>
      <c r="H665" s="128">
        <f t="shared" si="64"/>
        <v>49751.596000000012</v>
      </c>
      <c r="I665" s="122">
        <f t="shared" si="65"/>
        <v>-0.49008800538677338</v>
      </c>
      <c r="J665" s="128">
        <f t="shared" si="66"/>
        <v>85.840239820155134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0.48118867924528302</v>
      </c>
      <c r="F666" s="128">
        <f t="shared" si="62"/>
        <v>51.006</v>
      </c>
      <c r="G666" s="122">
        <f t="shared" si="63"/>
        <v>0.46453834672056404</v>
      </c>
      <c r="H666" s="128">
        <f t="shared" si="64"/>
        <v>159967.49599999998</v>
      </c>
      <c r="I666" s="122">
        <f t="shared" si="65"/>
        <v>0.52738810164451</v>
      </c>
      <c r="J666" s="128">
        <f t="shared" si="66"/>
        <v>103.58427515021376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0.32316981132075473</v>
      </c>
      <c r="F667" s="128">
        <f t="shared" si="62"/>
        <v>34.256</v>
      </c>
      <c r="G667" s="122">
        <f t="shared" si="63"/>
        <v>0.3262824531446924</v>
      </c>
      <c r="H667" s="128">
        <f t="shared" si="64"/>
        <v>112357.97299999998</v>
      </c>
      <c r="I667" s="122">
        <f t="shared" si="65"/>
        <v>-0.12640839293459974</v>
      </c>
      <c r="J667" s="128">
        <f t="shared" si="66"/>
        <v>99.046028435198338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0.52426415094339629</v>
      </c>
      <c r="F668" s="128">
        <f t="shared" si="62"/>
        <v>55.57200000000001</v>
      </c>
      <c r="G668" s="122">
        <f t="shared" si="63"/>
        <v>0.5211222797205235</v>
      </c>
      <c r="H668" s="128">
        <f t="shared" si="64"/>
        <v>179452.62600000002</v>
      </c>
      <c r="I668" s="122">
        <f t="shared" si="65"/>
        <v>0.23883460068960907</v>
      </c>
      <c r="J668" s="128">
        <f t="shared" si="66"/>
        <v>100.60290479703878</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0.10607547169811321</v>
      </c>
      <c r="F669" s="128">
        <f t="shared" si="62"/>
        <v>11.244</v>
      </c>
      <c r="G669" s="122">
        <f t="shared" si="63"/>
        <v>0.11974645862735873</v>
      </c>
      <c r="H669" s="128">
        <f t="shared" si="64"/>
        <v>41235.650999999998</v>
      </c>
      <c r="I669" s="122">
        <f t="shared" si="65"/>
        <v>-0.51913466622285553</v>
      </c>
      <c r="J669" s="128">
        <f t="shared" si="66"/>
        <v>88.583389366203704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7.8301886792452841E-2</v>
      </c>
      <c r="F670" s="128">
        <f t="shared" si="62"/>
        <v>8.3000000000000007</v>
      </c>
      <c r="G670" s="122">
        <f t="shared" si="63"/>
        <v>9.0213469703041602E-2</v>
      </c>
      <c r="H670" s="128">
        <f t="shared" si="64"/>
        <v>31065.73</v>
      </c>
      <c r="I670" s="122">
        <f t="shared" si="65"/>
        <v>-0.29255467644269273</v>
      </c>
      <c r="J670" s="128">
        <f t="shared" si="66"/>
        <v>86.796225719065589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0.23643396226415092</v>
      </c>
      <c r="F671" s="128">
        <f t="shared" si="62"/>
        <v>25.061999999999998</v>
      </c>
      <c r="G671" s="122">
        <f t="shared" si="63"/>
        <v>0.23795315340430598</v>
      </c>
      <c r="H671" s="128">
        <f t="shared" si="64"/>
        <v>81941.072</v>
      </c>
      <c r="I671" s="122">
        <f t="shared" si="65"/>
        <v>-0.22659657476516543</v>
      </c>
      <c r="J671" s="128">
        <f t="shared" si="66"/>
        <v>99.361558727665283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0.14333962264150943</v>
      </c>
      <c r="F672" s="128">
        <f t="shared" si="62"/>
        <v>15.193999999999999</v>
      </c>
      <c r="G672" s="122">
        <f t="shared" si="63"/>
        <v>0.1668264800004646</v>
      </c>
      <c r="H672" s="128">
        <f t="shared" si="64"/>
        <v>57448.032999999989</v>
      </c>
      <c r="I672" s="122">
        <f t="shared" si="65"/>
        <v>-0.56350803987767573</v>
      </c>
      <c r="J672" s="128">
        <f t="shared" si="66"/>
        <v>85.921385286742392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0.42672641509433967</v>
      </c>
      <c r="F673" s="128">
        <f t="shared" si="62"/>
        <v>45.233000000000004</v>
      </c>
      <c r="G673" s="122">
        <f t="shared" si="63"/>
        <v>0.42451987756927384</v>
      </c>
      <c r="H673" s="128">
        <f t="shared" si="64"/>
        <v>146186.81599999999</v>
      </c>
      <c r="I673" s="122">
        <f t="shared" si="65"/>
        <v>0.22166985812983456</v>
      </c>
      <c r="J673" s="128">
        <f t="shared" si="66"/>
        <v>100.51977248690922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0.29897169811320756</v>
      </c>
      <c r="F674" s="128">
        <f t="shared" si="62"/>
        <v>31.690999999999999</v>
      </c>
      <c r="G674" s="122">
        <f t="shared" si="63"/>
        <v>0.29969067946729855</v>
      </c>
      <c r="H674" s="128">
        <f t="shared" si="64"/>
        <v>103200.88299999999</v>
      </c>
      <c r="I674" s="122">
        <f t="shared" si="65"/>
        <v>-7.7594866775996862E-2</v>
      </c>
      <c r="J674" s="128">
        <f t="shared" si="66"/>
        <v>99.760092187261549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0.49344339622641503</v>
      </c>
      <c r="F675" s="128">
        <f t="shared" si="62"/>
        <v>52.304999999999993</v>
      </c>
      <c r="G675" s="122">
        <f t="shared" si="63"/>
        <v>0.49694785949506043</v>
      </c>
      <c r="H675" s="128">
        <f t="shared" si="64"/>
        <v>171127.97100000002</v>
      </c>
      <c r="I675" s="122">
        <f t="shared" si="65"/>
        <v>-0.1580680411160717</v>
      </c>
      <c r="J675" s="128">
        <f t="shared" si="66"/>
        <v>99.294802623316215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8.0235849056603761E-2</v>
      </c>
      <c r="F676" s="128">
        <f t="shared" si="62"/>
        <v>8.504999999999999</v>
      </c>
      <c r="G676" s="122">
        <f t="shared" si="63"/>
        <v>8.8270308806532749E-2</v>
      </c>
      <c r="H676" s="128">
        <f t="shared" si="64"/>
        <v>30396.587000000003</v>
      </c>
      <c r="I676" s="122">
        <f t="shared" si="65"/>
        <v>-0.31582785809627012</v>
      </c>
      <c r="J676" s="128">
        <f t="shared" si="66"/>
        <v>90.897890968594453</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9.0169811320754717E-2</v>
      </c>
      <c r="F677" s="128">
        <f t="shared" si="62"/>
        <v>9.5579999999999998</v>
      </c>
      <c r="G677" s="122">
        <f t="shared" si="63"/>
        <v>0.10484807090295564</v>
      </c>
      <c r="H677" s="128">
        <f t="shared" si="64"/>
        <v>36105.271999999997</v>
      </c>
      <c r="I677" s="122">
        <f t="shared" si="65"/>
        <v>-0.55177794952519854</v>
      </c>
      <c r="J677" s="128">
        <f t="shared" si="66"/>
        <v>86.000448595962524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0.30183018867924527</v>
      </c>
      <c r="F678" s="128">
        <f t="shared" si="62"/>
        <v>31.994</v>
      </c>
      <c r="G678" s="122">
        <f t="shared" si="63"/>
        <v>0.30810866017342414</v>
      </c>
      <c r="H678" s="128">
        <f t="shared" si="64"/>
        <v>106099.68199999999</v>
      </c>
      <c r="I678" s="122">
        <f t="shared" si="65"/>
        <v>-3.1474198154702697E-2</v>
      </c>
      <c r="J678" s="128">
        <f t="shared" si="66"/>
        <v>97.962254131174078</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0.1180188679245283</v>
      </c>
      <c r="F679" s="128">
        <f t="shared" si="62"/>
        <v>12.51</v>
      </c>
      <c r="G679" s="122">
        <f t="shared" si="63"/>
        <v>0.13878995986734738</v>
      </c>
      <c r="H679" s="128">
        <f t="shared" si="64"/>
        <v>47793.433000000005</v>
      </c>
      <c r="I679" s="122">
        <f t="shared" si="65"/>
        <v>-0.42912173830061734</v>
      </c>
      <c r="J679" s="128">
        <f t="shared" si="66"/>
        <v>85.034153794214177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0.22085849056603774</v>
      </c>
      <c r="F680" s="128">
        <f t="shared" si="62"/>
        <v>23.411000000000001</v>
      </c>
      <c r="G680" s="122">
        <f t="shared" si="63"/>
        <v>0.23123159618768843</v>
      </c>
      <c r="H680" s="128">
        <f t="shared" si="64"/>
        <v>79626.450000000012</v>
      </c>
      <c r="I680" s="122">
        <f t="shared" si="65"/>
        <v>-0.25320095982963459</v>
      </c>
      <c r="J680" s="128">
        <f t="shared" si="66"/>
        <v>95.51397568815338</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0.24769811320754717</v>
      </c>
      <c r="F681" s="128">
        <f t="shared" si="62"/>
        <v>26.256</v>
      </c>
      <c r="G681" s="122">
        <f t="shared" si="63"/>
        <v>0.2437573745927204</v>
      </c>
      <c r="H681" s="128">
        <f t="shared" si="64"/>
        <v>83939.802000000011</v>
      </c>
      <c r="I681" s="122">
        <f t="shared" si="65"/>
        <v>0.12452431337936173</v>
      </c>
      <c r="J681" s="128">
        <f t="shared" si="66"/>
        <v>101.6166643661186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0.4907547169811321</v>
      </c>
      <c r="F682" s="128">
        <f t="shared" si="62"/>
        <v>52.02</v>
      </c>
      <c r="G682" s="122">
        <f t="shared" si="63"/>
        <v>0.4896248729519862</v>
      </c>
      <c r="H682" s="128">
        <f t="shared" si="64"/>
        <v>168606.24200000006</v>
      </c>
      <c r="I682" s="122">
        <f t="shared" si="65"/>
        <v>-5.2347369652608278E-2</v>
      </c>
      <c r="J682" s="128">
        <f t="shared" si="66"/>
        <v>100.23075707374383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0.15646226415094336</v>
      </c>
      <c r="F683" s="128">
        <f t="shared" si="62"/>
        <v>16.584999999999997</v>
      </c>
      <c r="G683" s="122">
        <f t="shared" si="63"/>
        <v>0.15259199437794388</v>
      </c>
      <c r="H683" s="128">
        <f t="shared" si="64"/>
        <v>52546.273999999998</v>
      </c>
      <c r="I683" s="122">
        <f t="shared" si="65"/>
        <v>0.12094070235712055</v>
      </c>
      <c r="J683" s="128">
        <f t="shared" si="66"/>
        <v>102.53635178488689</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9.734905660377359E-2</v>
      </c>
      <c r="F684" s="128">
        <f t="shared" si="62"/>
        <v>10.319000000000001</v>
      </c>
      <c r="G684" s="122">
        <f t="shared" si="63"/>
        <v>0.10023453789370364</v>
      </c>
      <c r="H684" s="128">
        <f t="shared" si="64"/>
        <v>34516.564999999995</v>
      </c>
      <c r="I684" s="122">
        <f t="shared" si="65"/>
        <v>-0.14198600557130725</v>
      </c>
      <c r="J684" s="128">
        <f t="shared" si="66"/>
        <v>97.121270421788125</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0.31090566037735851</v>
      </c>
      <c r="F685" s="128">
        <f t="shared" si="62"/>
        <v>32.956000000000003</v>
      </c>
      <c r="G685" s="122">
        <f t="shared" si="63"/>
        <v>0.3094652309515098</v>
      </c>
      <c r="H685" s="128">
        <f t="shared" si="64"/>
        <v>106566.82800000001</v>
      </c>
      <c r="I685" s="122">
        <f t="shared" si="65"/>
        <v>0.19604445335730869</v>
      </c>
      <c r="J685" s="128">
        <f t="shared" si="66"/>
        <v>100.46545759645431</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0.11517924528301889</v>
      </c>
      <c r="F686" s="128">
        <f t="shared" si="62"/>
        <v>12.209000000000001</v>
      </c>
      <c r="G686" s="122">
        <f t="shared" si="63"/>
        <v>0.12876834282926489</v>
      </c>
      <c r="H686" s="128">
        <f t="shared" si="64"/>
        <v>44342.409</v>
      </c>
      <c r="I686" s="122">
        <f t="shared" si="65"/>
        <v>-0.3036056978033464</v>
      </c>
      <c r="J686" s="128">
        <f t="shared" si="66"/>
        <v>89.446864619307945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0.20105660377358489</v>
      </c>
      <c r="F687" s="128">
        <f t="shared" si="62"/>
        <v>21.311999999999998</v>
      </c>
      <c r="G687" s="122">
        <f t="shared" si="63"/>
        <v>0.21698081647587686</v>
      </c>
      <c r="H687" s="128">
        <f t="shared" si="64"/>
        <v>74719.08</v>
      </c>
      <c r="I687" s="122">
        <f t="shared" si="65"/>
        <v>-0.3594777588169113</v>
      </c>
      <c r="J687" s="128">
        <f t="shared" si="66"/>
        <v>92.661004340878051</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0.17487735849056602</v>
      </c>
      <c r="F688" s="128">
        <f t="shared" si="62"/>
        <v>18.536999999999999</v>
      </c>
      <c r="G688" s="122">
        <f t="shared" si="63"/>
        <v>0.1764788475946544</v>
      </c>
      <c r="H688" s="128">
        <f t="shared" si="64"/>
        <v>60771.903000000006</v>
      </c>
      <c r="I688" s="122">
        <f t="shared" si="65"/>
        <v>-0.18371195651770944</v>
      </c>
      <c r="J688" s="128">
        <f t="shared" si="66"/>
        <v>99.092531979941995</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0.6848962264150944</v>
      </c>
      <c r="F689" s="128">
        <f t="shared" si="62"/>
        <v>72.599000000000004</v>
      </c>
      <c r="G689" s="122">
        <f t="shared" si="63"/>
        <v>0.67503632556815862</v>
      </c>
      <c r="H689" s="128">
        <f t="shared" si="64"/>
        <v>232454.15899999999</v>
      </c>
      <c r="I689" s="122">
        <f t="shared" si="65"/>
        <v>0.26541007829029861</v>
      </c>
      <c r="J689" s="128">
        <f t="shared" si="66"/>
        <v>101.46064744569665</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8.0330188679245268E-2</v>
      </c>
      <c r="F690" s="128">
        <f t="shared" si="62"/>
        <v>8.5149999999999988</v>
      </c>
      <c r="G690" s="122">
        <f t="shared" si="63"/>
        <v>8.4239198740845303E-2</v>
      </c>
      <c r="H690" s="128">
        <f t="shared" si="64"/>
        <v>29008.442000000006</v>
      </c>
      <c r="I690" s="122">
        <f t="shared" si="65"/>
        <v>-0.23971916989117265</v>
      </c>
      <c r="J690" s="128">
        <f t="shared" si="66"/>
        <v>95.359630528270131</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6.1405660377358492E-2</v>
      </c>
      <c r="F691" s="128">
        <f t="shared" si="62"/>
        <v>6.5090000000000003</v>
      </c>
      <c r="G691" s="122">
        <f t="shared" si="63"/>
        <v>6.3149452023765984E-2</v>
      </c>
      <c r="H691" s="128">
        <f t="shared" si="64"/>
        <v>21746.019000000008</v>
      </c>
      <c r="I691" s="122">
        <f t="shared" si="65"/>
        <v>-0.21964838333241499</v>
      </c>
      <c r="J691" s="128">
        <f t="shared" si="66"/>
        <v>97.238627429813278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0.39877358490566045</v>
      </c>
      <c r="F692" s="128">
        <f t="shared" si="62"/>
        <v>42.27000000000001</v>
      </c>
      <c r="G692" s="122">
        <f t="shared" si="63"/>
        <v>0.38446753088355723</v>
      </c>
      <c r="H692" s="128">
        <f t="shared" si="64"/>
        <v>132394.47</v>
      </c>
      <c r="I692" s="122">
        <f t="shared" si="65"/>
        <v>0.41944987923934951</v>
      </c>
      <c r="J692" s="128">
        <f t="shared" si="66"/>
        <v>103.72100447318036</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0.12120754716981132</v>
      </c>
      <c r="F693" s="128">
        <f t="shared" si="62"/>
        <v>12.847999999999999</v>
      </c>
      <c r="G693" s="122">
        <f t="shared" si="63"/>
        <v>0.12276038308969156</v>
      </c>
      <c r="H693" s="128">
        <f t="shared" si="64"/>
        <v>42273.520000000004</v>
      </c>
      <c r="I693" s="122">
        <f t="shared" si="65"/>
        <v>-0.23619541715085132</v>
      </c>
      <c r="J693" s="128">
        <f t="shared" si="66"/>
        <v>98.735067551275307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0.40783018867924531</v>
      </c>
      <c r="F694" s="128">
        <f t="shared" si="62"/>
        <v>43.230000000000004</v>
      </c>
      <c r="G694" s="122">
        <f t="shared" si="63"/>
        <v>0.39870904407622304</v>
      </c>
      <c r="H694" s="128">
        <f t="shared" si="64"/>
        <v>137298.649</v>
      </c>
      <c r="I694" s="122">
        <f t="shared" si="65"/>
        <v>0.2412849523539306</v>
      </c>
      <c r="J694" s="128">
        <f t="shared" si="66"/>
        <v>102.28766935150799</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0.31399056603773584</v>
      </c>
      <c r="F695" s="128">
        <f t="shared" si="62"/>
        <v>33.283000000000001</v>
      </c>
      <c r="G695" s="122">
        <f t="shared" si="63"/>
        <v>0.31337709592923646</v>
      </c>
      <c r="H695" s="128">
        <f t="shared" si="64"/>
        <v>107913.91</v>
      </c>
      <c r="I695" s="122">
        <f t="shared" si="65"/>
        <v>-5.8878610066306014E-2</v>
      </c>
      <c r="J695" s="128">
        <f t="shared" si="66"/>
        <v>100.19576099098127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0.33724528301886797</v>
      </c>
      <c r="F696" s="128">
        <f t="shared" si="62"/>
        <v>35.748000000000005</v>
      </c>
      <c r="G696" s="122">
        <f t="shared" si="63"/>
        <v>0.33114991084859363</v>
      </c>
      <c r="H696" s="128">
        <f t="shared" si="64"/>
        <v>114034.12100000001</v>
      </c>
      <c r="I696" s="122">
        <f t="shared" si="65"/>
        <v>8.3064100378665545E-2</v>
      </c>
      <c r="J696" s="128">
        <f t="shared" si="66"/>
        <v>101.84066852219726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0.12243396226415096</v>
      </c>
      <c r="F697" s="128">
        <f t="shared" si="62"/>
        <v>12.978000000000002</v>
      </c>
      <c r="G697" s="122">
        <f t="shared" si="63"/>
        <v>0.12527643034284089</v>
      </c>
      <c r="H697" s="128">
        <f t="shared" si="64"/>
        <v>43139.941000000006</v>
      </c>
      <c r="I697" s="122">
        <f t="shared" si="65"/>
        <v>-0.25218853424793469</v>
      </c>
      <c r="J697" s="128">
        <f t="shared" si="66"/>
        <v>97.731043205085726</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8.4499999999999992E-2</v>
      </c>
      <c r="F698" s="128">
        <f t="shared" si="62"/>
        <v>8.956999999999999</v>
      </c>
      <c r="G698" s="122">
        <f t="shared" si="63"/>
        <v>8.9382799296081422E-2</v>
      </c>
      <c r="H698" s="128">
        <f t="shared" si="64"/>
        <v>30779.682000000004</v>
      </c>
      <c r="I698" s="122">
        <f t="shared" si="65"/>
        <v>-0.24952090101957691</v>
      </c>
      <c r="J698" s="128">
        <f t="shared" si="66"/>
        <v>94.53720477034166</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0.22268867924528302</v>
      </c>
      <c r="F699" s="128">
        <f t="shared" si="62"/>
        <v>23.605</v>
      </c>
      <c r="G699" s="122">
        <f t="shared" si="63"/>
        <v>0.22186827661909983</v>
      </c>
      <c r="H699" s="128">
        <f t="shared" si="64"/>
        <v>76402.11599999998</v>
      </c>
      <c r="I699" s="122">
        <f t="shared" si="65"/>
        <v>9.5519561716062601E-2</v>
      </c>
      <c r="J699" s="128">
        <f t="shared" si="66"/>
        <v>100.36977013509309</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0.1644433962264151</v>
      </c>
      <c r="F700" s="128">
        <f t="shared" si="62"/>
        <v>17.431000000000001</v>
      </c>
      <c r="G700" s="122">
        <f t="shared" si="63"/>
        <v>0.16510659255774518</v>
      </c>
      <c r="H700" s="128">
        <f t="shared" si="64"/>
        <v>56855.776000000013</v>
      </c>
      <c r="I700" s="122">
        <f t="shared" si="65"/>
        <v>-9.3263034791992383E-2</v>
      </c>
      <c r="J700" s="128">
        <f t="shared" si="66"/>
        <v>99.598322319505115</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0.38000000000000006</v>
      </c>
      <c r="F701" s="128">
        <f t="shared" si="62"/>
        <v>40.280000000000008</v>
      </c>
      <c r="G701" s="122">
        <f t="shared" si="63"/>
        <v>0.38221396337532448</v>
      </c>
      <c r="H701" s="128">
        <f t="shared" si="64"/>
        <v>131618.43599999999</v>
      </c>
      <c r="I701" s="122">
        <f t="shared" si="65"/>
        <v>-2.1155922279551664E-2</v>
      </c>
      <c r="J701" s="128">
        <f t="shared" si="66"/>
        <v>99.420752879938519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0.27637735849056605</v>
      </c>
      <c r="F702" s="128">
        <f t="shared" si="62"/>
        <v>29.296000000000003</v>
      </c>
      <c r="G702" s="122">
        <f t="shared" si="63"/>
        <v>0.27676442829845682</v>
      </c>
      <c r="H702" s="128">
        <f t="shared" si="64"/>
        <v>95306.044999999998</v>
      </c>
      <c r="I702" s="122">
        <f t="shared" si="65"/>
        <v>2.6737965023527925E-2</v>
      </c>
      <c r="J702" s="128">
        <f t="shared" si="66"/>
        <v>99.860144668781871</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0.40081132075471693</v>
      </c>
      <c r="F703" s="128">
        <f t="shared" si="62"/>
        <v>42.485999999999997</v>
      </c>
      <c r="G703" s="122">
        <f t="shared" si="63"/>
        <v>0.4029699411658797</v>
      </c>
      <c r="H703" s="128">
        <f t="shared" si="64"/>
        <v>138765.92300000001</v>
      </c>
      <c r="I703" s="122">
        <f t="shared" si="65"/>
        <v>-0.16651703842883384</v>
      </c>
      <c r="J703" s="128">
        <f t="shared" si="66"/>
        <v>99.464322225891735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0.11888679245283018</v>
      </c>
      <c r="F704" s="128">
        <f t="shared" si="62"/>
        <v>12.601999999999999</v>
      </c>
      <c r="G704" s="122">
        <f t="shared" si="63"/>
        <v>0.11949797594364003</v>
      </c>
      <c r="H704" s="128">
        <f t="shared" si="64"/>
        <v>41150.083999999995</v>
      </c>
      <c r="I704" s="122">
        <f t="shared" si="65"/>
        <v>-0.15723892861337246</v>
      </c>
      <c r="J704" s="128">
        <f t="shared" si="66"/>
        <v>99.488540717126355</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0.10395283018867923</v>
      </c>
      <c r="F705" s="128">
        <f t="shared" si="62"/>
        <v>11.018999999999998</v>
      </c>
      <c r="G705" s="122">
        <f t="shared" si="63"/>
        <v>0.1051040312697832</v>
      </c>
      <c r="H705" s="128">
        <f t="shared" si="64"/>
        <v>36193.414000000004</v>
      </c>
      <c r="I705" s="122">
        <f t="shared" si="65"/>
        <v>-0.29360123557369994</v>
      </c>
      <c r="J705" s="128">
        <f t="shared" si="66"/>
        <v>98.904703209576212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0.2681415094339622</v>
      </c>
      <c r="F706" s="128">
        <f t="shared" si="62"/>
        <v>28.422999999999995</v>
      </c>
      <c r="G706" s="122">
        <f t="shared" si="63"/>
        <v>0.26789842837976757</v>
      </c>
      <c r="H706" s="128">
        <f t="shared" si="64"/>
        <v>92252.967000000004</v>
      </c>
      <c r="I706" s="122">
        <f t="shared" si="65"/>
        <v>0.18304081124957958</v>
      </c>
      <c r="J706" s="128">
        <f t="shared" si="66"/>
        <v>100.09073627481308</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0.12755660377358491</v>
      </c>
      <c r="F707" s="128">
        <f t="shared" si="62"/>
        <v>13.521000000000001</v>
      </c>
      <c r="G707" s="122">
        <f t="shared" si="63"/>
        <v>0.13624762892106471</v>
      </c>
      <c r="H707" s="128">
        <f t="shared" si="64"/>
        <v>46917.961000000003</v>
      </c>
      <c r="I707" s="122">
        <f t="shared" si="65"/>
        <v>-0.30634536474237906</v>
      </c>
      <c r="J707" s="128">
        <f t="shared" si="66"/>
        <v>93.621154939499931</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0.25948113207547174</v>
      </c>
      <c r="F708" s="128">
        <f t="shared" si="62"/>
        <v>27.505000000000003</v>
      </c>
      <c r="G708" s="122">
        <f t="shared" si="63"/>
        <v>0.25901523704981438</v>
      </c>
      <c r="H708" s="128">
        <f t="shared" si="64"/>
        <v>89193.968999999983</v>
      </c>
      <c r="I708" s="122">
        <f t="shared" si="65"/>
        <v>-0.13441231723008554</v>
      </c>
      <c r="J708" s="128">
        <f t="shared" si="66"/>
        <v>100.17987166738294</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34.767999999999994</v>
      </c>
      <c r="G709" s="122">
        <f t="shared" si="63"/>
        <v>0.32799999999999996</v>
      </c>
      <c r="H709" s="128">
        <f t="shared" si="64"/>
        <v>112949.42399999998</v>
      </c>
      <c r="I709" s="122">
        <f t="shared" si="65"/>
        <v>0.11223776725943416</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0.25528301886792448</v>
      </c>
      <c r="F710" s="128">
        <f t="shared" si="62"/>
        <v>27.059999999999995</v>
      </c>
      <c r="G710" s="122">
        <f t="shared" si="63"/>
        <v>0.26271369621150081</v>
      </c>
      <c r="H710" s="128">
        <f t="shared" si="64"/>
        <v>90467.562999999995</v>
      </c>
      <c r="I710" s="122">
        <f t="shared" si="65"/>
        <v>-0.28569253180509119</v>
      </c>
      <c r="J710" s="128">
        <f t="shared" si="66"/>
        <v>97.171568345795663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0.18316981132075472</v>
      </c>
      <c r="F711" s="128">
        <f t="shared" si="62"/>
        <v>19.416</v>
      </c>
      <c r="G711" s="122">
        <f t="shared" si="63"/>
        <v>0.17909578403870388</v>
      </c>
      <c r="H711" s="128">
        <f t="shared" si="64"/>
        <v>61673.065999999992</v>
      </c>
      <c r="I711" s="122">
        <f t="shared" si="65"/>
        <v>-2.772079424148903E-2</v>
      </c>
      <c r="J711" s="128">
        <f t="shared" si="66"/>
        <v>102.27477564808025</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0.13348113207547171</v>
      </c>
      <c r="F712" s="128">
        <f t="shared" si="62"/>
        <v>14.149000000000003</v>
      </c>
      <c r="G712" s="122">
        <f t="shared" si="63"/>
        <v>0.13890601350919685</v>
      </c>
      <c r="H712" s="128">
        <f t="shared" si="64"/>
        <v>47833.397000000012</v>
      </c>
      <c r="I712" s="122">
        <f t="shared" si="65"/>
        <v>-0.28905642218954153</v>
      </c>
      <c r="J712" s="128">
        <f t="shared" si="66"/>
        <v>96.094566896942908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0.26364150943396225</v>
      </c>
      <c r="F713" s="128">
        <f t="shared" ref="F713:F776" si="68">SUMPRODUCT($K$2:$AI$2,$K713:$AI713)</f>
        <v>27.946000000000002</v>
      </c>
      <c r="G713" s="122">
        <f t="shared" ref="G713:G776" si="69">SUMPRODUCT($K$3:$AI$3,$K713:$AI713)/$J$3</f>
        <v>0.26167490518588216</v>
      </c>
      <c r="H713" s="128">
        <f t="shared" ref="H713:H776" si="70">SUMPRODUCT($K$3:$AI$3,$K713:$AI713)</f>
        <v>90109.847000000009</v>
      </c>
      <c r="I713" s="122">
        <f t="shared" ref="I713:I776" si="71">CORREL($K$4:$AI$4,$K713:$AI713)</f>
        <v>0.17063309640205473</v>
      </c>
      <c r="J713" s="128">
        <f t="shared" si="66"/>
        <v>100.75154484022192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0.11371698113207548</v>
      </c>
      <c r="F714" s="128">
        <f t="shared" si="68"/>
        <v>12.054000000000002</v>
      </c>
      <c r="G714" s="122">
        <f t="shared" si="69"/>
        <v>0.13033759343473947</v>
      </c>
      <c r="H714" s="128">
        <f t="shared" si="70"/>
        <v>44882.793000000012</v>
      </c>
      <c r="I714" s="122">
        <f t="shared" si="71"/>
        <v>-0.41120125365259019</v>
      </c>
      <c r="J714" s="128">
        <f t="shared" ref="J714:J777" si="72">$E714/$G714*100</f>
        <v>87.248028857471581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0.32189622641509436</v>
      </c>
      <c r="F715" s="128">
        <f t="shared" si="68"/>
        <v>34.121000000000002</v>
      </c>
      <c r="G715" s="122">
        <f t="shared" si="69"/>
        <v>0.32266527857636534</v>
      </c>
      <c r="H715" s="128">
        <f t="shared" si="70"/>
        <v>111112.37000000001</v>
      </c>
      <c r="I715" s="122">
        <f t="shared" si="71"/>
        <v>-7.9097194128318324E-2</v>
      </c>
      <c r="J715" s="128">
        <f t="shared" si="72"/>
        <v>99.761656362697551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0.19849999999999998</v>
      </c>
      <c r="F716" s="128">
        <f t="shared" si="68"/>
        <v>21.040999999999997</v>
      </c>
      <c r="G716" s="122">
        <f t="shared" si="69"/>
        <v>0.20440495356576585</v>
      </c>
      <c r="H716" s="128">
        <f t="shared" si="70"/>
        <v>70388.481</v>
      </c>
      <c r="I716" s="122">
        <f t="shared" si="71"/>
        <v>-0.35986924551888494</v>
      </c>
      <c r="J716" s="128">
        <f t="shared" si="72"/>
        <v>97.111149479131385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0.29974528301886794</v>
      </c>
      <c r="F717" s="128">
        <f t="shared" si="68"/>
        <v>31.773000000000003</v>
      </c>
      <c r="G717" s="122">
        <f t="shared" si="69"/>
        <v>0.29489868392777285</v>
      </c>
      <c r="H717" s="128">
        <f t="shared" si="70"/>
        <v>101550.72100000001</v>
      </c>
      <c r="I717" s="122">
        <f t="shared" si="71"/>
        <v>-4.5204657927668333E-2</v>
      </c>
      <c r="J717" s="128">
        <f t="shared" si="72"/>
        <v>101.64347938978328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7.3952830188679236E-2</v>
      </c>
      <c r="F718" s="128">
        <f t="shared" si="68"/>
        <v>7.8389999999999986</v>
      </c>
      <c r="G718" s="122">
        <f t="shared" si="69"/>
        <v>7.6902177385163098E-2</v>
      </c>
      <c r="H718" s="128">
        <f t="shared" si="70"/>
        <v>26481.879999999994</v>
      </c>
      <c r="I718" s="122">
        <f t="shared" si="71"/>
        <v>-0.33301467592072348</v>
      </c>
      <c r="J718" s="128">
        <f t="shared" si="72"/>
        <v>96.164806645575055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7.9084905660377347E-2</v>
      </c>
      <c r="F719" s="128">
        <f t="shared" si="68"/>
        <v>8.3829999999999991</v>
      </c>
      <c r="G719" s="122">
        <f t="shared" si="69"/>
        <v>8.5989235040277848E-2</v>
      </c>
      <c r="H719" s="128">
        <f t="shared" si="70"/>
        <v>29611.080999999998</v>
      </c>
      <c r="I719" s="122">
        <f t="shared" si="71"/>
        <v>-0.36910054608628651</v>
      </c>
      <c r="J719" s="128">
        <f t="shared" si="72"/>
        <v>91.970704964794166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0.33361320754716983</v>
      </c>
      <c r="F720" s="128">
        <f t="shared" si="68"/>
        <v>35.363</v>
      </c>
      <c r="G720" s="122">
        <f t="shared" si="69"/>
        <v>0.33239118301302711</v>
      </c>
      <c r="H720" s="128">
        <f t="shared" si="70"/>
        <v>114461.56299999999</v>
      </c>
      <c r="I720" s="122">
        <f t="shared" si="71"/>
        <v>1.820102731060547E-2</v>
      </c>
      <c r="J720" s="128">
        <f t="shared" si="72"/>
        <v>100.36764649503198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0.10343396226415094</v>
      </c>
      <c r="F721" s="128">
        <f t="shared" si="68"/>
        <v>10.964</v>
      </c>
      <c r="G721" s="122">
        <f t="shared" si="69"/>
        <v>0.10871947508116554</v>
      </c>
      <c r="H721" s="128">
        <f t="shared" si="70"/>
        <v>37438.421000000002</v>
      </c>
      <c r="I721" s="122">
        <f t="shared" si="71"/>
        <v>-0.40504668903768976</v>
      </c>
      <c r="J721" s="128">
        <f t="shared" si="72"/>
        <v>95.138393730222987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0.35239622641509433</v>
      </c>
      <c r="F722" s="128">
        <f t="shared" si="68"/>
        <v>37.353999999999999</v>
      </c>
      <c r="G722" s="122">
        <f t="shared" si="69"/>
        <v>0.34678180556281551</v>
      </c>
      <c r="H722" s="128">
        <f t="shared" si="70"/>
        <v>119417.08900000002</v>
      </c>
      <c r="I722" s="122">
        <f t="shared" si="71"/>
        <v>-1.3171657907112527E-2</v>
      </c>
      <c r="J722" s="128">
        <f t="shared" si="72"/>
        <v>101.61900675358871</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0.40449056603773581</v>
      </c>
      <c r="F723" s="128">
        <f t="shared" si="68"/>
        <v>42.875999999999998</v>
      </c>
      <c r="G723" s="122">
        <f t="shared" si="69"/>
        <v>0.40003551246086921</v>
      </c>
      <c r="H723" s="128">
        <f t="shared" si="70"/>
        <v>137755.429</v>
      </c>
      <c r="I723" s="122">
        <f t="shared" si="71"/>
        <v>0.28927661632307289</v>
      </c>
      <c r="J723" s="128">
        <f t="shared" si="72"/>
        <v>101.11366452179726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0.18470754716981125</v>
      </c>
      <c r="F724" s="128">
        <f t="shared" si="68"/>
        <v>19.578999999999994</v>
      </c>
      <c r="G724" s="122">
        <f t="shared" si="69"/>
        <v>0.19531317117650818</v>
      </c>
      <c r="H724" s="128">
        <f t="shared" si="70"/>
        <v>67257.653000000006</v>
      </c>
      <c r="I724" s="122">
        <f t="shared" si="71"/>
        <v>-0.33864641254950278</v>
      </c>
      <c r="J724" s="128">
        <f t="shared" si="72"/>
        <v>94.569939168561021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0.11772641509433962</v>
      </c>
      <c r="F725" s="128">
        <f t="shared" si="68"/>
        <v>12.478999999999999</v>
      </c>
      <c r="G725" s="122">
        <f t="shared" si="69"/>
        <v>0.11846041329081942</v>
      </c>
      <c r="H725" s="128">
        <f t="shared" si="70"/>
        <v>40792.790999999997</v>
      </c>
      <c r="I725" s="122">
        <f t="shared" si="71"/>
        <v>-0.10723991665297017</v>
      </c>
      <c r="J725" s="128">
        <f t="shared" si="72"/>
        <v>99.380385247620367</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5.7783018867924522E-2</v>
      </c>
      <c r="F726" s="128">
        <f t="shared" si="68"/>
        <v>6.1249999999999991</v>
      </c>
      <c r="G726" s="122">
        <f t="shared" si="69"/>
        <v>6.4378611793540458E-2</v>
      </c>
      <c r="H726" s="128">
        <f t="shared" si="70"/>
        <v>22169.290000000005</v>
      </c>
      <c r="I726" s="122">
        <f t="shared" si="71"/>
        <v>-0.3614056988775608</v>
      </c>
      <c r="J726" s="128">
        <f t="shared" si="72"/>
        <v>89.754993557848479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0.25577358490566038</v>
      </c>
      <c r="F727" s="128">
        <f t="shared" si="68"/>
        <v>27.112000000000002</v>
      </c>
      <c r="G727" s="122">
        <f t="shared" si="69"/>
        <v>0.249816336487028</v>
      </c>
      <c r="H727" s="128">
        <f t="shared" si="70"/>
        <v>86026.253999999986</v>
      </c>
      <c r="I727" s="122">
        <f t="shared" si="71"/>
        <v>0.31333364956142484</v>
      </c>
      <c r="J727" s="128">
        <f t="shared" si="72"/>
        <v>102.38465126116429</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0.13632075471698113</v>
      </c>
      <c r="F728" s="128">
        <f t="shared" si="68"/>
        <v>14.45</v>
      </c>
      <c r="G728" s="122">
        <f t="shared" si="69"/>
        <v>0.14509936461473236</v>
      </c>
      <c r="H728" s="128">
        <f t="shared" si="70"/>
        <v>49966.127000000008</v>
      </c>
      <c r="I728" s="122">
        <f t="shared" si="71"/>
        <v>-0.43550094921992655</v>
      </c>
      <c r="J728" s="128">
        <f t="shared" si="72"/>
        <v>93.949932226746697</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0.18243396226415093</v>
      </c>
      <c r="F729" s="128">
        <f t="shared" si="68"/>
        <v>19.337999999999997</v>
      </c>
      <c r="G729" s="122">
        <f t="shared" si="69"/>
        <v>0.18565456879178069</v>
      </c>
      <c r="H729" s="128">
        <f t="shared" si="70"/>
        <v>63931.636000000013</v>
      </c>
      <c r="I729" s="122">
        <f t="shared" si="71"/>
        <v>-0.29462688337786963</v>
      </c>
      <c r="J729" s="128">
        <f t="shared" si="72"/>
        <v>98.265269447130166</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0.33226415094339623</v>
      </c>
      <c r="F730" s="128">
        <f t="shared" si="68"/>
        <v>35.22</v>
      </c>
      <c r="G730" s="122">
        <f t="shared" si="69"/>
        <v>0.33010140609481986</v>
      </c>
      <c r="H730" s="128">
        <f t="shared" si="70"/>
        <v>113673.05999999998</v>
      </c>
      <c r="I730" s="122">
        <f t="shared" si="71"/>
        <v>0.30512193597264986</v>
      </c>
      <c r="J730" s="128">
        <f t="shared" si="72"/>
        <v>100.65517589705605</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0.14799056603773586</v>
      </c>
      <c r="F731" s="128">
        <f t="shared" si="68"/>
        <v>15.687000000000001</v>
      </c>
      <c r="G731" s="122">
        <f t="shared" si="69"/>
        <v>0.15976067929306126</v>
      </c>
      <c r="H731" s="128">
        <f t="shared" si="70"/>
        <v>55014.867999999988</v>
      </c>
      <c r="I731" s="122">
        <f t="shared" si="71"/>
        <v>-0.35554539506007138</v>
      </c>
      <c r="J731" s="128">
        <f t="shared" si="72"/>
        <v>92.632659483292144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0.12681132075471696</v>
      </c>
      <c r="F732" s="128">
        <f t="shared" si="68"/>
        <v>13.441999999999998</v>
      </c>
      <c r="G732" s="122">
        <f t="shared" si="69"/>
        <v>0.12491124353144115</v>
      </c>
      <c r="H732" s="128">
        <f t="shared" si="70"/>
        <v>43014.186000000009</v>
      </c>
      <c r="I732" s="122">
        <f t="shared" si="71"/>
        <v>-0.12367382080079668</v>
      </c>
      <c r="J732" s="128">
        <f t="shared" si="72"/>
        <v>101.52114186806374</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7.7207547169811291E-2</v>
      </c>
      <c r="F733" s="128">
        <f t="shared" si="68"/>
        <v>8.1839999999999975</v>
      </c>
      <c r="G733" s="122">
        <f t="shared" si="69"/>
        <v>8.393962678375412E-2</v>
      </c>
      <c r="H733" s="128">
        <f t="shared" si="70"/>
        <v>28905.281999999999</v>
      </c>
      <c r="I733" s="122">
        <f t="shared" si="71"/>
        <v>-0.31482852020620355</v>
      </c>
      <c r="J733" s="128">
        <f t="shared" si="72"/>
        <v>91.979855198443929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0.28533018867924531</v>
      </c>
      <c r="F734" s="128">
        <f t="shared" si="68"/>
        <v>30.245000000000001</v>
      </c>
      <c r="G734" s="122">
        <f t="shared" si="69"/>
        <v>0.28311022830891108</v>
      </c>
      <c r="H734" s="128">
        <f t="shared" si="70"/>
        <v>97491.272000000012</v>
      </c>
      <c r="I734" s="122">
        <f t="shared" si="71"/>
        <v>0.1916942285073914</v>
      </c>
      <c r="J734" s="128">
        <f t="shared" si="72"/>
        <v>100.78413287417929</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0.12963207547169814</v>
      </c>
      <c r="F735" s="128">
        <f t="shared" si="68"/>
        <v>13.741000000000003</v>
      </c>
      <c r="G735" s="122">
        <f t="shared" si="69"/>
        <v>0.13266585936728637</v>
      </c>
      <c r="H735" s="128">
        <f t="shared" si="70"/>
        <v>45684.549999999996</v>
      </c>
      <c r="I735" s="122">
        <f t="shared" si="71"/>
        <v>-0.31892614074199649</v>
      </c>
      <c r="J735" s="128">
        <f t="shared" si="72"/>
        <v>97.71321430392338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0.15661320754716981</v>
      </c>
      <c r="F736" s="128">
        <f t="shared" si="68"/>
        <v>16.600999999999999</v>
      </c>
      <c r="G736" s="122">
        <f t="shared" si="69"/>
        <v>0.15792262122558501</v>
      </c>
      <c r="H736" s="128">
        <f t="shared" si="70"/>
        <v>54381.918000000005</v>
      </c>
      <c r="I736" s="122">
        <f t="shared" si="71"/>
        <v>-0.18037558952624327</v>
      </c>
      <c r="J736" s="128">
        <f t="shared" si="72"/>
        <v>99.170851098941199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0.33547169811320759</v>
      </c>
      <c r="F737" s="128">
        <f t="shared" si="68"/>
        <v>35.56</v>
      </c>
      <c r="G737" s="122">
        <f t="shared" si="69"/>
        <v>0.34068084377305013</v>
      </c>
      <c r="H737" s="128">
        <f t="shared" si="70"/>
        <v>117316.174</v>
      </c>
      <c r="I737" s="122">
        <f t="shared" si="71"/>
        <v>-0.51401705698772493</v>
      </c>
      <c r="J737" s="128">
        <f t="shared" si="72"/>
        <v>98.470960209517173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0.13128301886792451</v>
      </c>
      <c r="F738" s="128">
        <f t="shared" si="68"/>
        <v>13.915999999999999</v>
      </c>
      <c r="G738" s="122">
        <f t="shared" si="69"/>
        <v>0.13522699051568426</v>
      </c>
      <c r="H738" s="128">
        <f t="shared" si="70"/>
        <v>46566.495999999999</v>
      </c>
      <c r="I738" s="122">
        <f t="shared" si="71"/>
        <v>-0.23629741652864392</v>
      </c>
      <c r="J738" s="128">
        <f t="shared" si="72"/>
        <v>97.083443451104301</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0.15635849056603776</v>
      </c>
      <c r="F739" s="128">
        <f t="shared" si="68"/>
        <v>16.574000000000002</v>
      </c>
      <c r="G739" s="122">
        <f t="shared" si="69"/>
        <v>0.15750277908455737</v>
      </c>
      <c r="H739" s="128">
        <f t="shared" si="70"/>
        <v>54237.342000000004</v>
      </c>
      <c r="I739" s="122">
        <f t="shared" si="71"/>
        <v>-8.9951350007455633E-2</v>
      </c>
      <c r="J739" s="128">
        <f t="shared" si="72"/>
        <v>99.273480426713434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9.9028301886792472E-2</v>
      </c>
      <c r="F740" s="128">
        <f t="shared" si="68"/>
        <v>10.497000000000002</v>
      </c>
      <c r="G740" s="122">
        <f t="shared" si="69"/>
        <v>0.10502448614523258</v>
      </c>
      <c r="H740" s="128">
        <f t="shared" si="70"/>
        <v>36166.021999999997</v>
      </c>
      <c r="I740" s="122">
        <f t="shared" si="71"/>
        <v>-0.37864592172657779</v>
      </c>
      <c r="J740" s="128">
        <f t="shared" si="72"/>
        <v>94.290679746675153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0.24744339622641512</v>
      </c>
      <c r="F741" s="128">
        <f t="shared" si="68"/>
        <v>26.229000000000003</v>
      </c>
      <c r="G741" s="122">
        <f t="shared" si="69"/>
        <v>0.24550224766086448</v>
      </c>
      <c r="H741" s="128">
        <f t="shared" si="70"/>
        <v>84540.662999999971</v>
      </c>
      <c r="I741" s="122">
        <f t="shared" si="71"/>
        <v>0.11443495670351152</v>
      </c>
      <c r="J741" s="128">
        <f t="shared" si="72"/>
        <v>100.79068464099446</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0.11808490566037737</v>
      </c>
      <c r="F742" s="128">
        <f t="shared" si="68"/>
        <v>12.517000000000001</v>
      </c>
      <c r="G742" s="122">
        <f t="shared" si="69"/>
        <v>0.12313273105314818</v>
      </c>
      <c r="H742" s="128">
        <f t="shared" si="70"/>
        <v>42401.741000000002</v>
      </c>
      <c r="I742" s="122">
        <f t="shared" si="71"/>
        <v>-0.32145903537250015</v>
      </c>
      <c r="J742" s="128">
        <f t="shared" si="72"/>
        <v>95.900500744524223</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0.15852830188679248</v>
      </c>
      <c r="F743" s="128">
        <f t="shared" si="68"/>
        <v>16.804000000000002</v>
      </c>
      <c r="G743" s="122">
        <f t="shared" si="69"/>
        <v>0.16365345948112139</v>
      </c>
      <c r="H743" s="128">
        <f t="shared" si="70"/>
        <v>56355.377999999997</v>
      </c>
      <c r="I743" s="122">
        <f t="shared" si="71"/>
        <v>-0.30545222324851184</v>
      </c>
      <c r="J743" s="128">
        <f t="shared" si="72"/>
        <v>96.868286432453857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0.25084905660377355</v>
      </c>
      <c r="F744" s="128">
        <f t="shared" si="68"/>
        <v>26.589999999999996</v>
      </c>
      <c r="G744" s="122">
        <f t="shared" si="69"/>
        <v>0.25539419150999837</v>
      </c>
      <c r="H744" s="128">
        <f t="shared" si="70"/>
        <v>87947.033000000025</v>
      </c>
      <c r="I744" s="122">
        <f t="shared" si="71"/>
        <v>-0.29080602781517834</v>
      </c>
      <c r="J744" s="128">
        <f t="shared" si="72"/>
        <v>98.220345232069661</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0.11069811320754715</v>
      </c>
      <c r="F745" s="128">
        <f t="shared" si="68"/>
        <v>11.733999999999998</v>
      </c>
      <c r="G745" s="122">
        <f t="shared" si="69"/>
        <v>0.11397156738045872</v>
      </c>
      <c r="H745" s="128">
        <f t="shared" si="70"/>
        <v>39247.021000000001</v>
      </c>
      <c r="I745" s="122">
        <f t="shared" si="71"/>
        <v>-0.31349272307964687</v>
      </c>
      <c r="J745" s="128">
        <f t="shared" si="72"/>
        <v>97.12783262690057</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7.097169811320754E-2</v>
      </c>
      <c r="F746" s="128">
        <f t="shared" si="68"/>
        <v>7.5229999999999997</v>
      </c>
      <c r="G746" s="122">
        <f t="shared" si="69"/>
        <v>7.5809506385796185E-2</v>
      </c>
      <c r="H746" s="128">
        <f t="shared" si="70"/>
        <v>26105.61</v>
      </c>
      <c r="I746" s="122">
        <f t="shared" si="71"/>
        <v>-0.33771073230520871</v>
      </c>
      <c r="J746" s="128">
        <f t="shared" si="72"/>
        <v>93.618467520459859</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5.9339622641509444E-2</v>
      </c>
      <c r="F747" s="128">
        <f t="shared" si="68"/>
        <v>6.2900000000000009</v>
      </c>
      <c r="G747" s="122">
        <f t="shared" si="69"/>
        <v>6.6339382270776348E-2</v>
      </c>
      <c r="H747" s="128">
        <f t="shared" si="70"/>
        <v>22844.496999999999</v>
      </c>
      <c r="I747" s="122">
        <f t="shared" si="71"/>
        <v>-0.37613080145003497</v>
      </c>
      <c r="J747" s="128">
        <f t="shared" si="72"/>
        <v>89.448560734713951</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0.31034905660377354</v>
      </c>
      <c r="F748" s="128">
        <f t="shared" si="68"/>
        <v>32.896999999999998</v>
      </c>
      <c r="G748" s="122">
        <f t="shared" si="69"/>
        <v>0.31187081757937957</v>
      </c>
      <c r="H748" s="128">
        <f t="shared" si="70"/>
        <v>107395.211</v>
      </c>
      <c r="I748" s="122">
        <f t="shared" si="71"/>
        <v>-1.6295560820994384E-2</v>
      </c>
      <c r="J748" s="128">
        <f t="shared" si="72"/>
        <v>99.512054065392419</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0.13741509433962265</v>
      </c>
      <c r="F749" s="128">
        <f t="shared" si="68"/>
        <v>14.566000000000001</v>
      </c>
      <c r="G749" s="122">
        <f t="shared" si="69"/>
        <v>0.14079967069154778</v>
      </c>
      <c r="H749" s="128">
        <f t="shared" si="70"/>
        <v>48485.493000000009</v>
      </c>
      <c r="I749" s="122">
        <f t="shared" si="71"/>
        <v>-0.22196097721205935</v>
      </c>
      <c r="J749" s="128">
        <f t="shared" si="72"/>
        <v>97.596175946078901</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0.36196226415094335</v>
      </c>
      <c r="F750" s="128">
        <f t="shared" si="68"/>
        <v>38.367999999999995</v>
      </c>
      <c r="G750" s="122">
        <f t="shared" si="69"/>
        <v>0.3586770279766987</v>
      </c>
      <c r="H750" s="128">
        <f t="shared" si="70"/>
        <v>123513.304</v>
      </c>
      <c r="I750" s="122">
        <f t="shared" si="71"/>
        <v>0.19921842776715798</v>
      </c>
      <c r="J750" s="128">
        <f t="shared" si="72"/>
        <v>100.91593158133843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0.37000000000000005</v>
      </c>
      <c r="F751" s="128">
        <f t="shared" si="68"/>
        <v>39.220000000000006</v>
      </c>
      <c r="G751" s="122">
        <f t="shared" si="69"/>
        <v>0.36997343171931535</v>
      </c>
      <c r="H751" s="128">
        <f t="shared" si="70"/>
        <v>127403.31099999999</v>
      </c>
      <c r="I751" s="122">
        <f t="shared" si="71"/>
        <v>0.14030623111276222</v>
      </c>
      <c r="J751" s="128">
        <f t="shared" si="72"/>
        <v>100.00718113205083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0.19073584905660376</v>
      </c>
      <c r="F752" s="128">
        <f t="shared" si="68"/>
        <v>20.218</v>
      </c>
      <c r="G752" s="122">
        <f t="shared" si="69"/>
        <v>0.20203560538741661</v>
      </c>
      <c r="H752" s="128">
        <f t="shared" si="70"/>
        <v>69572.577000000005</v>
      </c>
      <c r="I752" s="122">
        <f t="shared" si="71"/>
        <v>-0.28914513990646579</v>
      </c>
      <c r="J752" s="128">
        <f t="shared" si="72"/>
        <v>94.407047060271964</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0.13660377358490566</v>
      </c>
      <c r="F753" s="128">
        <f t="shared" si="68"/>
        <v>14.48</v>
      </c>
      <c r="G753" s="122">
        <f t="shared" si="69"/>
        <v>0.13717821279017764</v>
      </c>
      <c r="H753" s="128">
        <f t="shared" si="70"/>
        <v>47238.414999999994</v>
      </c>
      <c r="I753" s="122">
        <f t="shared" si="71"/>
        <v>0.20645386903826266</v>
      </c>
      <c r="J753" s="128">
        <f t="shared" si="72"/>
        <v>99.581246034929322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6.6745283018867937E-2</v>
      </c>
      <c r="F754" s="128">
        <f t="shared" si="68"/>
        <v>7.0750000000000011</v>
      </c>
      <c r="G754" s="122">
        <f t="shared" si="69"/>
        <v>7.4226403916853992E-2</v>
      </c>
      <c r="H754" s="128">
        <f t="shared" si="70"/>
        <v>25560.456000000006</v>
      </c>
      <c r="I754" s="122">
        <f t="shared" si="71"/>
        <v>-0.47956370744392046</v>
      </c>
      <c r="J754" s="128">
        <f t="shared" si="72"/>
        <v>89.921213337552814</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0.29349999999999998</v>
      </c>
      <c r="F755" s="128">
        <f t="shared" si="68"/>
        <v>31.111000000000001</v>
      </c>
      <c r="G755" s="122">
        <f t="shared" si="69"/>
        <v>0.2921212168731378</v>
      </c>
      <c r="H755" s="128">
        <f t="shared" si="70"/>
        <v>100594.27799999999</v>
      </c>
      <c r="I755" s="122">
        <f t="shared" si="71"/>
        <v>0.21888289263375282</v>
      </c>
      <c r="J755" s="128">
        <f t="shared" si="72"/>
        <v>100.47199006687042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0.18578301886792453</v>
      </c>
      <c r="F756" s="128">
        <f t="shared" si="68"/>
        <v>19.693000000000001</v>
      </c>
      <c r="G756" s="122">
        <f t="shared" si="69"/>
        <v>0.19378257511078587</v>
      </c>
      <c r="H756" s="128">
        <f t="shared" si="70"/>
        <v>66730.58</v>
      </c>
      <c r="I756" s="122">
        <f t="shared" si="71"/>
        <v>-0.2562136356978591</v>
      </c>
      <c r="J756" s="128">
        <f t="shared" si="72"/>
        <v>95.871890835237394</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0.25060377358490565</v>
      </c>
      <c r="F757" s="128">
        <f t="shared" si="68"/>
        <v>26.564</v>
      </c>
      <c r="G757" s="122">
        <f t="shared" si="69"/>
        <v>0.26261995655683912</v>
      </c>
      <c r="H757" s="128">
        <f t="shared" si="70"/>
        <v>90435.28300000001</v>
      </c>
      <c r="I757" s="122">
        <f t="shared" si="71"/>
        <v>-0.33554152910293106</v>
      </c>
      <c r="J757" s="128">
        <f t="shared" si="72"/>
        <v>95.42449738798399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0.28154716981132077</v>
      </c>
      <c r="F758" s="128">
        <f t="shared" si="68"/>
        <v>29.844000000000001</v>
      </c>
      <c r="G758" s="122">
        <f t="shared" si="69"/>
        <v>0.28706151737436036</v>
      </c>
      <c r="H758" s="128">
        <f t="shared" si="70"/>
        <v>98851.93</v>
      </c>
      <c r="I758" s="122">
        <f t="shared" si="71"/>
        <v>-0.33202151166891575</v>
      </c>
      <c r="J758" s="128">
        <f t="shared" si="72"/>
        <v>98.079036293865798</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0.18125471698113207</v>
      </c>
      <c r="F759" s="128">
        <f t="shared" si="68"/>
        <v>19.213000000000001</v>
      </c>
      <c r="G759" s="122">
        <f t="shared" si="69"/>
        <v>0.19035216838290381</v>
      </c>
      <c r="H759" s="128">
        <f t="shared" si="70"/>
        <v>65549.291999999987</v>
      </c>
      <c r="I759" s="122">
        <f t="shared" si="71"/>
        <v>-0.26838771563053165</v>
      </c>
      <c r="J759" s="128">
        <f t="shared" si="72"/>
        <v>95.220726152448279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v>
      </c>
      <c r="F760" s="128">
        <f t="shared" si="68"/>
        <v>13.144</v>
      </c>
      <c r="G760" s="122">
        <f t="shared" si="69"/>
        <v>0.12405006708135138</v>
      </c>
      <c r="H760" s="128">
        <f t="shared" si="70"/>
        <v>42717.633000000002</v>
      </c>
      <c r="I760" s="122">
        <f t="shared" si="71"/>
        <v>-0.13128825688269011</v>
      </c>
      <c r="J760" s="128">
        <f t="shared" si="72"/>
        <v>99.959639617672636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7.4349056603773583E-2</v>
      </c>
      <c r="F761" s="128">
        <f t="shared" si="68"/>
        <v>7.8809999999999993</v>
      </c>
      <c r="G761" s="122">
        <f t="shared" si="69"/>
        <v>8.3479776860128127E-2</v>
      </c>
      <c r="H761" s="128">
        <f t="shared" si="70"/>
        <v>28746.929000000004</v>
      </c>
      <c r="I761" s="122">
        <f t="shared" si="71"/>
        <v>-0.64637155908720534</v>
      </c>
      <c r="J761" s="128">
        <f t="shared" si="72"/>
        <v>89.062356657165935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0.33061320754716983</v>
      </c>
      <c r="F762" s="128">
        <f t="shared" si="68"/>
        <v>35.045000000000002</v>
      </c>
      <c r="G762" s="122">
        <f t="shared" si="69"/>
        <v>0.33017960959234283</v>
      </c>
      <c r="H762" s="128">
        <f t="shared" si="70"/>
        <v>113699.98999999999</v>
      </c>
      <c r="I762" s="122">
        <f t="shared" si="71"/>
        <v>-7.3474854609736198E-2</v>
      </c>
      <c r="J762" s="128">
        <f t="shared" si="72"/>
        <v>100.1313218449081</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0.1505471698113208</v>
      </c>
      <c r="F763" s="128">
        <f t="shared" si="68"/>
        <v>15.958000000000004</v>
      </c>
      <c r="G763" s="122">
        <f t="shared" si="69"/>
        <v>0.15290134395019137</v>
      </c>
      <c r="H763" s="128">
        <f t="shared" si="70"/>
        <v>52652.800999999999</v>
      </c>
      <c r="I763" s="122">
        <f t="shared" si="71"/>
        <v>-0.17876917548426077</v>
      </c>
      <c r="J763" s="128">
        <f t="shared" si="72"/>
        <v>98.460331297259586</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0.2111603773584905</v>
      </c>
      <c r="F764" s="128">
        <f t="shared" si="68"/>
        <v>22.382999999999992</v>
      </c>
      <c r="G764" s="122">
        <f t="shared" si="69"/>
        <v>0.21602269440524099</v>
      </c>
      <c r="H764" s="128">
        <f t="shared" si="70"/>
        <v>74389.142999999982</v>
      </c>
      <c r="I764" s="122">
        <f t="shared" si="71"/>
        <v>-0.25074888395209294</v>
      </c>
      <c r="J764" s="128">
        <f t="shared" si="72"/>
        <v>97.74916378108442</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0.3260754716981133</v>
      </c>
      <c r="F765" s="128">
        <f t="shared" si="68"/>
        <v>34.564000000000007</v>
      </c>
      <c r="G765" s="122">
        <f t="shared" si="69"/>
        <v>0.32671957962353132</v>
      </c>
      <c r="H765" s="128">
        <f t="shared" si="70"/>
        <v>112508.50099999999</v>
      </c>
      <c r="I765" s="122">
        <f t="shared" si="71"/>
        <v>-0.21622544930616686</v>
      </c>
      <c r="J765" s="128">
        <f t="shared" si="72"/>
        <v>99.80285603753525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0.15433018867924531</v>
      </c>
      <c r="F766" s="128">
        <f t="shared" si="68"/>
        <v>16.359000000000002</v>
      </c>
      <c r="G766" s="122">
        <f t="shared" si="69"/>
        <v>0.16646938941450468</v>
      </c>
      <c r="H766" s="128">
        <f t="shared" si="70"/>
        <v>57325.065999999999</v>
      </c>
      <c r="I766" s="122">
        <f t="shared" si="71"/>
        <v>-0.32186657179501044</v>
      </c>
      <c r="J766" s="128">
        <f t="shared" si="72"/>
        <v>92.707848104714884</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0.19429245283018867</v>
      </c>
      <c r="F767" s="128">
        <f t="shared" si="68"/>
        <v>20.594999999999999</v>
      </c>
      <c r="G767" s="122">
        <f t="shared" si="69"/>
        <v>0.19341597407349329</v>
      </c>
      <c r="H767" s="128">
        <f t="shared" si="70"/>
        <v>66604.338000000003</v>
      </c>
      <c r="I767" s="122">
        <f t="shared" si="71"/>
        <v>8.3005831149807804E-3</v>
      </c>
      <c r="J767" s="128">
        <f t="shared" si="72"/>
        <v>100.45315737797455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7.79622641509434E-2</v>
      </c>
      <c r="F768" s="128">
        <f t="shared" si="68"/>
        <v>8.2640000000000011</v>
      </c>
      <c r="G768" s="122">
        <f t="shared" si="69"/>
        <v>8.8614203822765844E-2</v>
      </c>
      <c r="H768" s="128">
        <f t="shared" si="70"/>
        <v>30515.01</v>
      </c>
      <c r="I768" s="122">
        <f t="shared" si="71"/>
        <v>-0.36226880974987447</v>
      </c>
      <c r="J768" s="128">
        <f t="shared" si="72"/>
        <v>87.979421794358146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0.31026415094339621</v>
      </c>
      <c r="F769" s="128">
        <f t="shared" si="68"/>
        <v>32.887999999999998</v>
      </c>
      <c r="G769" s="122">
        <f t="shared" si="69"/>
        <v>0.31057015954326606</v>
      </c>
      <c r="H769" s="128">
        <f t="shared" si="70"/>
        <v>106947.319</v>
      </c>
      <c r="I769" s="122">
        <f t="shared" si="71"/>
        <v>-8.7727323963729439E-2</v>
      </c>
      <c r="J769" s="128">
        <f t="shared" si="72"/>
        <v>99.901468769465851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0.13780188679245287</v>
      </c>
      <c r="F770" s="128">
        <f t="shared" si="68"/>
        <v>14.607000000000003</v>
      </c>
      <c r="G770" s="122">
        <f t="shared" si="69"/>
        <v>0.14265029417060157</v>
      </c>
      <c r="H770" s="128">
        <f t="shared" si="70"/>
        <v>49122.770000000011</v>
      </c>
      <c r="I770" s="122">
        <f t="shared" si="71"/>
        <v>-0.3763375120067492</v>
      </c>
      <c r="J770" s="128">
        <f t="shared" si="72"/>
        <v>96.601193564767357</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0.21890566037735845</v>
      </c>
      <c r="F771" s="128">
        <f t="shared" si="68"/>
        <v>23.203999999999997</v>
      </c>
      <c r="G771" s="122">
        <f t="shared" si="69"/>
        <v>0.22431416432898318</v>
      </c>
      <c r="H771" s="128">
        <f t="shared" si="70"/>
        <v>77244.376999999993</v>
      </c>
      <c r="I771" s="122">
        <f t="shared" si="71"/>
        <v>-0.23452796813658161</v>
      </c>
      <c r="J771" s="128">
        <f t="shared" si="72"/>
        <v>97.588870962382686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0.22807547169811324</v>
      </c>
      <c r="F772" s="128">
        <f t="shared" si="68"/>
        <v>24.176000000000002</v>
      </c>
      <c r="G772" s="122">
        <f t="shared" si="69"/>
        <v>0.23077428432038752</v>
      </c>
      <c r="H772" s="128">
        <f t="shared" si="70"/>
        <v>79468.971000000005</v>
      </c>
      <c r="I772" s="122">
        <f t="shared" si="71"/>
        <v>-0.23918351939268917</v>
      </c>
      <c r="J772" s="128">
        <f t="shared" si="72"/>
        <v>98.8305401400238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0.1268679245283019</v>
      </c>
      <c r="F773" s="128">
        <f t="shared" si="68"/>
        <v>13.448000000000002</v>
      </c>
      <c r="G773" s="122">
        <f t="shared" si="69"/>
        <v>0.13210848012823864</v>
      </c>
      <c r="H773" s="128">
        <f t="shared" si="70"/>
        <v>45492.612000000001</v>
      </c>
      <c r="I773" s="122">
        <f t="shared" si="71"/>
        <v>-0.3653711599251665</v>
      </c>
      <c r="J773" s="128">
        <f t="shared" si="72"/>
        <v>96.03314216101063</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7.9650943396226415E-2</v>
      </c>
      <c r="F774" s="128">
        <f t="shared" si="68"/>
        <v>8.4429999999999996</v>
      </c>
      <c r="G774" s="122">
        <f t="shared" si="69"/>
        <v>8.2399049826053117E-2</v>
      </c>
      <c r="H774" s="128">
        <f t="shared" si="70"/>
        <v>28374.772000000001</v>
      </c>
      <c r="I774" s="122">
        <f t="shared" si="71"/>
        <v>-0.27203930714177177</v>
      </c>
      <c r="J774" s="128">
        <f t="shared" si="72"/>
        <v>96.664880923229049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5.5915094339622641E-2</v>
      </c>
      <c r="F775" s="128">
        <f t="shared" si="68"/>
        <v>5.9269999999999996</v>
      </c>
      <c r="G775" s="122">
        <f t="shared" si="69"/>
        <v>6.7763051823973894E-2</v>
      </c>
      <c r="H775" s="128">
        <f t="shared" si="70"/>
        <v>23334.749</v>
      </c>
      <c r="I775" s="122">
        <f t="shared" si="71"/>
        <v>-0.49286102493303974</v>
      </c>
      <c r="J775" s="128">
        <f t="shared" si="72"/>
        <v>82.515608188473649</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0.41885849056603774</v>
      </c>
      <c r="F776" s="128">
        <f t="shared" si="68"/>
        <v>44.399000000000001</v>
      </c>
      <c r="G776" s="122">
        <f t="shared" si="69"/>
        <v>0.41912293311030968</v>
      </c>
      <c r="H776" s="128">
        <f t="shared" si="70"/>
        <v>144328.33500000002</v>
      </c>
      <c r="I776" s="122">
        <f t="shared" si="71"/>
        <v>0.19833626880627483</v>
      </c>
      <c r="J776" s="128">
        <f t="shared" si="72"/>
        <v>99.936905732571219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0.18827358490566035</v>
      </c>
      <c r="F777" s="128">
        <f t="shared" ref="F777:F803" si="74">SUMPRODUCT($K$2:$AI$2,$K777:$AI777)</f>
        <v>19.956999999999997</v>
      </c>
      <c r="G777" s="122">
        <f t="shared" ref="G777:G803" si="75">SUMPRODUCT($K$3:$AI$3,$K777:$AI777)/$J$3</f>
        <v>0.19465673223796168</v>
      </c>
      <c r="H777" s="128">
        <f t="shared" ref="H777:H803" si="76">SUMPRODUCT($K$3:$AI$3,$K777:$AI777)</f>
        <v>67031.603000000003</v>
      </c>
      <c r="I777" s="122">
        <f t="shared" ref="I777:I803" si="77">CORREL($K$4:$AI$4,$K777:$AI777)</f>
        <v>-0.36804435607394337</v>
      </c>
      <c r="J777" s="128">
        <f t="shared" si="72"/>
        <v>96.720818612891264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0.40123584905660375</v>
      </c>
      <c r="F778" s="128">
        <f t="shared" si="74"/>
        <v>42.530999999999999</v>
      </c>
      <c r="G778" s="122">
        <f t="shared" si="75"/>
        <v>0.39943902276119625</v>
      </c>
      <c r="H778" s="128">
        <f t="shared" si="76"/>
        <v>137550.02300000002</v>
      </c>
      <c r="I778" s="122">
        <f t="shared" si="77"/>
        <v>2.6688011105279779E-2</v>
      </c>
      <c r="J778" s="128">
        <f t="shared" ref="J778:J803" si="78">$E778/$G778*100</f>
        <v>100.44983744527178</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0.4585283018867925</v>
      </c>
      <c r="F779" s="128">
        <f t="shared" si="74"/>
        <v>48.604000000000006</v>
      </c>
      <c r="G779" s="122">
        <f t="shared" si="75"/>
        <v>0.46212393787860301</v>
      </c>
      <c r="H779" s="128">
        <f t="shared" si="76"/>
        <v>159136.07499999998</v>
      </c>
      <c r="I779" s="122">
        <f t="shared" si="77"/>
        <v>-0.436600149094026</v>
      </c>
      <c r="J779" s="128">
        <f t="shared" si="78"/>
        <v>99.221932538635329</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0.38372641509433969</v>
      </c>
      <c r="F780" s="128">
        <f t="shared" si="74"/>
        <v>40.675000000000004</v>
      </c>
      <c r="G780" s="122">
        <f t="shared" si="75"/>
        <v>0.38344459254612928</v>
      </c>
      <c r="H780" s="128">
        <f t="shared" si="76"/>
        <v>132042.21299999999</v>
      </c>
      <c r="I780" s="122">
        <f t="shared" si="77"/>
        <v>-7.9051263139147454E-2</v>
      </c>
      <c r="J780" s="128">
        <f t="shared" si="78"/>
        <v>100.07349759357385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0.15738679245283019</v>
      </c>
      <c r="F781" s="128">
        <f t="shared" si="74"/>
        <v>16.683</v>
      </c>
      <c r="G781" s="122">
        <f t="shared" si="75"/>
        <v>0.16460955459144261</v>
      </c>
      <c r="H781" s="128">
        <f t="shared" si="76"/>
        <v>56684.616999999991</v>
      </c>
      <c r="I781" s="122">
        <f t="shared" si="77"/>
        <v>-0.31720282651437604</v>
      </c>
      <c r="J781" s="128">
        <f t="shared" si="78"/>
        <v>95.612185357928254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9.6698113207547176E-2</v>
      </c>
      <c r="F782" s="128">
        <f t="shared" si="74"/>
        <v>10.25</v>
      </c>
      <c r="G782" s="122">
        <f t="shared" si="75"/>
        <v>0.11289886687691299</v>
      </c>
      <c r="H782" s="128">
        <f t="shared" si="76"/>
        <v>38877.628000000004</v>
      </c>
      <c r="I782" s="122">
        <f t="shared" si="77"/>
        <v>-0.41783957252833792</v>
      </c>
      <c r="J782" s="128">
        <f t="shared" si="78"/>
        <v>85.650207023752913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0.38143396226415094</v>
      </c>
      <c r="F783" s="128">
        <f t="shared" si="74"/>
        <v>40.432000000000002</v>
      </c>
      <c r="G783" s="122">
        <f t="shared" si="75"/>
        <v>0.38827859669297654</v>
      </c>
      <c r="H783" s="128">
        <f t="shared" si="76"/>
        <v>133706.84100000001</v>
      </c>
      <c r="I783" s="122">
        <f t="shared" si="77"/>
        <v>-0.18311473899915648</v>
      </c>
      <c r="J783" s="128">
        <f t="shared" si="78"/>
        <v>98.237184720681924</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0.25238679245283013</v>
      </c>
      <c r="F784" s="128">
        <f t="shared" si="74"/>
        <v>26.752999999999997</v>
      </c>
      <c r="G784" s="122">
        <f t="shared" si="75"/>
        <v>0.25858963055889511</v>
      </c>
      <c r="H784" s="128">
        <f t="shared" si="76"/>
        <v>89047.40800000001</v>
      </c>
      <c r="I784" s="122">
        <f t="shared" si="77"/>
        <v>-0.34314161215011468</v>
      </c>
      <c r="J784" s="128">
        <f t="shared" si="78"/>
        <v>97.601281191106295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0.38134905660377361</v>
      </c>
      <c r="F785" s="128">
        <f t="shared" si="74"/>
        <v>40.423000000000002</v>
      </c>
      <c r="G785" s="122">
        <f t="shared" si="75"/>
        <v>0.37364267419371699</v>
      </c>
      <c r="H785" s="128">
        <f t="shared" si="76"/>
        <v>128666.844</v>
      </c>
      <c r="I785" s="122">
        <f t="shared" si="77"/>
        <v>0.11669816191109676</v>
      </c>
      <c r="J785" s="128">
        <f t="shared" si="78"/>
        <v>102.06250060346727</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0.37017924528301882</v>
      </c>
      <c r="F786" s="128">
        <f t="shared" si="74"/>
        <v>39.238999999999997</v>
      </c>
      <c r="G786" s="122">
        <f t="shared" si="75"/>
        <v>0.3685558517589253</v>
      </c>
      <c r="H786" s="128">
        <f t="shared" si="76"/>
        <v>126915.156</v>
      </c>
      <c r="I786" s="122">
        <f t="shared" si="77"/>
        <v>7.6123144726864517E-2</v>
      </c>
      <c r="J786" s="128">
        <f t="shared" si="78"/>
        <v>100.44047422292874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0.39171698113207537</v>
      </c>
      <c r="F787" s="128">
        <f t="shared" si="74"/>
        <v>41.521999999999991</v>
      </c>
      <c r="G787" s="122">
        <f t="shared" si="75"/>
        <v>0.39290110292195912</v>
      </c>
      <c r="H787" s="128">
        <f t="shared" si="76"/>
        <v>135298.63800000001</v>
      </c>
      <c r="I787" s="122">
        <f t="shared" si="77"/>
        <v>-0.12349184069189283</v>
      </c>
      <c r="J787" s="128">
        <f t="shared" si="78"/>
        <v>99.6986209045794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0.1249245283018868</v>
      </c>
      <c r="F788" s="128">
        <f t="shared" si="74"/>
        <v>13.242000000000001</v>
      </c>
      <c r="G788" s="122">
        <f t="shared" si="75"/>
        <v>0.12711017894168281</v>
      </c>
      <c r="H788" s="128">
        <f t="shared" si="76"/>
        <v>43771.407000000007</v>
      </c>
      <c r="I788" s="122">
        <f t="shared" si="77"/>
        <v>-0.23200420442902825</v>
      </c>
      <c r="J788" s="128">
        <f t="shared" si="78"/>
        <v>98.280506991655827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0.11135849056603772</v>
      </c>
      <c r="F789" s="128">
        <f t="shared" si="74"/>
        <v>11.803999999999998</v>
      </c>
      <c r="G789" s="122">
        <f t="shared" si="75"/>
        <v>0.11673594921564188</v>
      </c>
      <c r="H789" s="128">
        <f t="shared" si="76"/>
        <v>40198.958000000006</v>
      </c>
      <c r="I789" s="122">
        <f t="shared" si="77"/>
        <v>-0.25867675118913769</v>
      </c>
      <c r="J789" s="128">
        <f t="shared" si="78"/>
        <v>95.393485309593373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0.43747169811320746</v>
      </c>
      <c r="F790" s="128">
        <f t="shared" si="74"/>
        <v>46.371999999999993</v>
      </c>
      <c r="G790" s="122">
        <f t="shared" si="75"/>
        <v>0.43871547343171929</v>
      </c>
      <c r="H790" s="128">
        <f t="shared" si="76"/>
        <v>151075.18299999999</v>
      </c>
      <c r="I790" s="122">
        <f t="shared" si="77"/>
        <v>0.15390917517931316</v>
      </c>
      <c r="J790" s="128">
        <f t="shared" si="78"/>
        <v>99.716496136144286</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0.20720754716981135</v>
      </c>
      <c r="F791" s="128">
        <f t="shared" si="74"/>
        <v>21.964000000000002</v>
      </c>
      <c r="G791" s="122">
        <f t="shared" si="75"/>
        <v>0.2178966424476852</v>
      </c>
      <c r="H791" s="128">
        <f t="shared" si="76"/>
        <v>75034.451999999976</v>
      </c>
      <c r="I791" s="122">
        <f t="shared" si="77"/>
        <v>-0.24897904912576929</v>
      </c>
      <c r="J791" s="128">
        <f t="shared" si="78"/>
        <v>95.09441946521035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0.2155566037735849</v>
      </c>
      <c r="F792" s="128">
        <f t="shared" si="74"/>
        <v>22.849</v>
      </c>
      <c r="G792" s="122">
        <f t="shared" si="75"/>
        <v>0.21916697158190021</v>
      </c>
      <c r="H792" s="128">
        <f t="shared" si="76"/>
        <v>75471.899999999994</v>
      </c>
      <c r="I792" s="122">
        <f t="shared" si="77"/>
        <v>-0.22440079665206644</v>
      </c>
      <c r="J792" s="128">
        <f t="shared" si="78"/>
        <v>98.352686181564479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0.38308490566037734</v>
      </c>
      <c r="F793" s="128">
        <f t="shared" si="74"/>
        <v>40.606999999999999</v>
      </c>
      <c r="G793" s="122">
        <f t="shared" si="75"/>
        <v>0.38223842628892019</v>
      </c>
      <c r="H793" s="128">
        <f t="shared" si="76"/>
        <v>131626.85999999999</v>
      </c>
      <c r="I793" s="122">
        <f t="shared" si="77"/>
        <v>-4.321761741171793E-2</v>
      </c>
      <c r="J793" s="128">
        <f t="shared" si="78"/>
        <v>100.22145323788492</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0.29866037735849055</v>
      </c>
      <c r="F794" s="128">
        <f t="shared" si="74"/>
        <v>31.657999999999998</v>
      </c>
      <c r="G794" s="122">
        <f t="shared" si="75"/>
        <v>0.3048715958392138</v>
      </c>
      <c r="H794" s="128">
        <f t="shared" si="76"/>
        <v>104984.97299999998</v>
      </c>
      <c r="I794" s="122">
        <f t="shared" si="77"/>
        <v>-0.24879302481274149</v>
      </c>
      <c r="J794" s="128">
        <f t="shared" si="78"/>
        <v>97.962677217067153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0.19917924528301886</v>
      </c>
      <c r="F795" s="128">
        <f t="shared" si="74"/>
        <v>21.113</v>
      </c>
      <c r="G795" s="122">
        <f t="shared" si="75"/>
        <v>0.20333243891531488</v>
      </c>
      <c r="H795" s="128">
        <f t="shared" si="76"/>
        <v>70019.152000000002</v>
      </c>
      <c r="I795" s="122">
        <f t="shared" si="77"/>
        <v>-0.15237699963963744</v>
      </c>
      <c r="J795" s="128">
        <f t="shared" si="78"/>
        <v>97.957436769828064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0.11364150943396227</v>
      </c>
      <c r="F796" s="128">
        <f t="shared" si="74"/>
        <v>12.046000000000001</v>
      </c>
      <c r="G796" s="122">
        <f t="shared" si="75"/>
        <v>0.1228028389060222</v>
      </c>
      <c r="H796" s="128">
        <f t="shared" si="76"/>
        <v>42288.139999999992</v>
      </c>
      <c r="I796" s="122">
        <f t="shared" si="77"/>
        <v>-0.38647383172143784</v>
      </c>
      <c r="J796" s="128">
        <f t="shared" si="78"/>
        <v>92.539806446110859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0.37586792452830181</v>
      </c>
      <c r="F797" s="128">
        <f t="shared" si="74"/>
        <v>39.841999999999992</v>
      </c>
      <c r="G797" s="122">
        <f t="shared" si="75"/>
        <v>0.37634847745660038</v>
      </c>
      <c r="H797" s="128">
        <f t="shared" si="76"/>
        <v>129598.609</v>
      </c>
      <c r="I797" s="122">
        <f t="shared" si="77"/>
        <v>-7.0548001920250653E-2</v>
      </c>
      <c r="J797" s="128">
        <f t="shared" si="78"/>
        <v>99.872311711861784</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0.22797169811320753</v>
      </c>
      <c r="F798" s="128">
        <f t="shared" si="74"/>
        <v>24.164999999999999</v>
      </c>
      <c r="G798" s="122">
        <f t="shared" si="75"/>
        <v>0.23345694596902064</v>
      </c>
      <c r="H798" s="128">
        <f t="shared" si="76"/>
        <v>80392.767000000007</v>
      </c>
      <c r="I798" s="122">
        <f t="shared" si="77"/>
        <v>-0.31652922117973142</v>
      </c>
      <c r="J798" s="128">
        <f t="shared" si="78"/>
        <v>97.650424221457527</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0.22066981132075472</v>
      </c>
      <c r="F799" s="128">
        <f t="shared" si="74"/>
        <v>23.391000000000002</v>
      </c>
      <c r="G799" s="122">
        <f t="shared" si="75"/>
        <v>0.22566008049762165</v>
      </c>
      <c r="H799" s="128">
        <f t="shared" si="76"/>
        <v>77707.853999999992</v>
      </c>
      <c r="I799" s="122">
        <f t="shared" si="77"/>
        <v>-0.22941552230269746</v>
      </c>
      <c r="J799" s="128">
        <f t="shared" si="78"/>
        <v>97.788590181363716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0.25564150943396224</v>
      </c>
      <c r="F800" s="128">
        <f t="shared" si="74"/>
        <v>27.097999999999999</v>
      </c>
      <c r="G800" s="122">
        <f t="shared" si="75"/>
        <v>0.2558706143025572</v>
      </c>
      <c r="H800" s="128">
        <f t="shared" si="76"/>
        <v>88111.092999999993</v>
      </c>
      <c r="I800" s="122">
        <f t="shared" si="77"/>
        <v>-0.11031016529571792</v>
      </c>
      <c r="J800" s="128">
        <f t="shared" si="78"/>
        <v>99.910460656367505</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0.38054716981132075</v>
      </c>
      <c r="F801" s="128">
        <f t="shared" si="74"/>
        <v>40.338000000000001</v>
      </c>
      <c r="G801" s="122">
        <f t="shared" si="75"/>
        <v>0.38206877726087385</v>
      </c>
      <c r="H801" s="128">
        <f t="shared" si="76"/>
        <v>131568.44</v>
      </c>
      <c r="I801" s="122">
        <f t="shared" si="77"/>
        <v>-0.10601462521028253</v>
      </c>
      <c r="J801" s="128">
        <f t="shared" si="78"/>
        <v>99.601745146394364</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8.9433962264150943E-2</v>
      </c>
      <c r="F802" s="128">
        <f t="shared" si="74"/>
        <v>9.48</v>
      </c>
      <c r="G802" s="122">
        <f t="shared" si="75"/>
        <v>0.10107587742988401</v>
      </c>
      <c r="H802" s="128">
        <f t="shared" si="76"/>
        <v>34806.286999999997</v>
      </c>
      <c r="I802" s="122">
        <f t="shared" si="77"/>
        <v>-0.40072465575601174</v>
      </c>
      <c r="J802" s="128">
        <f t="shared" si="78"/>
        <v>88.482004349842001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7.3773584905660383E-2</v>
      </c>
      <c r="F803" s="128">
        <f t="shared" si="74"/>
        <v>7.82</v>
      </c>
      <c r="G803" s="122">
        <f t="shared" si="75"/>
        <v>8.448585483711718E-2</v>
      </c>
      <c r="H803" s="128">
        <f t="shared" si="76"/>
        <v>29093.379999999997</v>
      </c>
      <c r="I803" s="122">
        <f t="shared" si="77"/>
        <v>-0.44302635976758242</v>
      </c>
      <c r="J803" s="128">
        <f t="shared" si="78"/>
        <v>87.320634972434959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0.51500943396226417</v>
      </c>
      <c r="F804" s="128">
        <f>SUMPRODUCT($K$2:$AI$2,$K804:$AI804)</f>
        <v>54.591000000000008</v>
      </c>
      <c r="G804" s="122">
        <f>SUMPRODUCT($K$3:$AI$3,$K804:$AI804)/$J$3</f>
        <v>0.51269301134284673</v>
      </c>
      <c r="H804" s="128">
        <f>SUMPRODUCT($K$3:$AI$3,$K804:$AI804)</f>
        <v>176549.94</v>
      </c>
      <c r="I804" s="122">
        <f>CORREL($K$4:$AI$4,$K804:$AI804)</f>
        <v>0.29357119527237963</v>
      </c>
      <c r="J804" s="128">
        <f>$E804/$G804*100</f>
        <v>100.45181474452913</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6562-C3F1-4015-85BF-7CADF86255DE}">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DA54-B9B6-4D74-8148-A90FC98B1D6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229.12717778055472</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74.534083088783248</v>
      </c>
    </row>
    <row r="30" spans="13:16" ht="21" customHeight="1">
      <c r="M30" s="149" t="s">
        <v>1719</v>
      </c>
      <c r="N30" s="22"/>
      <c r="O30" s="22"/>
      <c r="P30" s="150">
        <f t="shared" si="0"/>
        <v>21.537985025214539</v>
      </c>
    </row>
    <row r="31" spans="13:16" ht="21" customHeight="1">
      <c r="M31" s="149" t="s">
        <v>1720</v>
      </c>
      <c r="N31" s="22"/>
      <c r="O31" s="22"/>
      <c r="P31" s="150">
        <f t="shared" si="0"/>
        <v>246.91195225252525</v>
      </c>
    </row>
    <row r="32" spans="13:16" ht="21" customHeight="1">
      <c r="M32" s="149" t="s">
        <v>1721</v>
      </c>
      <c r="N32" s="22"/>
      <c r="O32" s="22"/>
      <c r="P32" s="150">
        <f t="shared" si="0"/>
        <v>418.47996322873468</v>
      </c>
    </row>
    <row r="33" spans="1:16" ht="21" customHeight="1" thickBot="1">
      <c r="M33" s="151" t="s">
        <v>1722</v>
      </c>
      <c r="N33" s="152"/>
      <c r="O33" s="152"/>
      <c r="P33" s="153">
        <f t="shared" si="0"/>
        <v>0</v>
      </c>
    </row>
    <row r="34" spans="1:16" ht="21" customHeight="1" thickTop="1">
      <c r="M34" s="154" t="s">
        <v>1723</v>
      </c>
      <c r="N34" s="29"/>
      <c r="O34" s="29"/>
      <c r="P34" s="155">
        <f t="shared" si="0"/>
        <v>79.976186426913785</v>
      </c>
    </row>
    <row r="35" spans="1:16" ht="21" customHeight="1">
      <c r="M35" s="154" t="s">
        <v>1724</v>
      </c>
      <c r="N35" s="29"/>
      <c r="O35" s="29"/>
      <c r="P35" s="155">
        <f t="shared" si="0"/>
        <v>103.83980852373406</v>
      </c>
    </row>
    <row r="36" spans="1:16" ht="21" customHeight="1">
      <c r="M36" s="154" t="s">
        <v>1725</v>
      </c>
      <c r="N36" s="29"/>
      <c r="O36" s="29"/>
      <c r="P36" s="155">
        <f t="shared" si="0"/>
        <v>495.85337083749204</v>
      </c>
    </row>
    <row r="37" spans="1:16" ht="21" customHeight="1">
      <c r="M37" s="154" t="s">
        <v>1726</v>
      </c>
      <c r="N37" s="29"/>
      <c r="O37" s="29"/>
      <c r="P37" s="155">
        <f t="shared" si="0"/>
        <v>0</v>
      </c>
    </row>
    <row r="38" spans="1:16" ht="21" customHeight="1">
      <c r="M38" s="154" t="s">
        <v>1727</v>
      </c>
      <c r="N38" s="29"/>
      <c r="O38" s="29"/>
      <c r="P38" s="155">
        <f t="shared" si="0"/>
        <v>63.991690178099105</v>
      </c>
    </row>
    <row r="39" spans="1:16" ht="21" customHeight="1">
      <c r="M39" s="154" t="s">
        <v>1728</v>
      </c>
      <c r="N39" s="29"/>
      <c r="O39" s="29"/>
      <c r="P39" s="155">
        <f t="shared" si="0"/>
        <v>0</v>
      </c>
    </row>
    <row r="40" spans="1:16" ht="21" customHeight="1">
      <c r="M40" s="154" t="s">
        <v>1729</v>
      </c>
      <c r="N40" s="29"/>
      <c r="O40" s="29"/>
      <c r="P40" s="155">
        <f t="shared" si="0"/>
        <v>140.06871139004872</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10</v>
      </c>
      <c r="C52" s="158">
        <f>'Wellbeing Acorn Type'!F17</f>
        <v>9.3457943925233641E-2</v>
      </c>
      <c r="D52" s="159">
        <f>'Wellbeing Acorn Type'!K17</f>
        <v>229.12717778055472</v>
      </c>
      <c r="E52" s="158">
        <f t="shared" si="1"/>
        <v>9.3457943925233641E-2</v>
      </c>
      <c r="F52" s="159">
        <f t="shared" si="2"/>
        <v>200</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3</v>
      </c>
      <c r="C62" s="158">
        <f>'Wellbeing Acorn Type'!F31</f>
        <v>2.8037383177570093E-2</v>
      </c>
      <c r="D62" s="159">
        <f>'Wellbeing Acorn Type'!K31</f>
        <v>74.534083088783248</v>
      </c>
      <c r="E62" s="158">
        <f t="shared" si="1"/>
        <v>2.8037383177570093E-2</v>
      </c>
      <c r="F62" s="159">
        <f t="shared" si="2"/>
        <v>74.534083088783248</v>
      </c>
      <c r="G62" s="156">
        <v>3.14</v>
      </c>
      <c r="H62" s="38"/>
      <c r="I62" s="48"/>
    </row>
    <row r="63" spans="1:9" ht="14.5">
      <c r="A63" s="156">
        <v>3.15</v>
      </c>
      <c r="B63" s="157">
        <f>'Wellbeing Acorn Type'!E32</f>
        <v>1</v>
      </c>
      <c r="C63" s="158">
        <f>'Wellbeing Acorn Type'!F32</f>
        <v>9.3457943925233638E-3</v>
      </c>
      <c r="D63" s="159">
        <f>'Wellbeing Acorn Type'!K32</f>
        <v>21.537985025214539</v>
      </c>
      <c r="E63" s="158">
        <f t="shared" si="1"/>
        <v>9.3457943925233638E-3</v>
      </c>
      <c r="F63" s="159">
        <f t="shared" si="2"/>
        <v>21.537985025214539</v>
      </c>
      <c r="G63" s="156">
        <v>3.15</v>
      </c>
      <c r="H63" s="38"/>
      <c r="I63" s="48"/>
    </row>
    <row r="64" spans="1:9" ht="14.5">
      <c r="A64" s="156">
        <v>3.16</v>
      </c>
      <c r="B64" s="157">
        <f>'Wellbeing Acorn Type'!E33</f>
        <v>17</v>
      </c>
      <c r="C64" s="158">
        <f>'Wellbeing Acorn Type'!F33</f>
        <v>0.15887850467289719</v>
      </c>
      <c r="D64" s="159">
        <f>'Wellbeing Acorn Type'!K33</f>
        <v>246.91195225252525</v>
      </c>
      <c r="E64" s="158">
        <f t="shared" si="1"/>
        <v>0.1</v>
      </c>
      <c r="F64" s="159">
        <f t="shared" si="2"/>
        <v>200</v>
      </c>
      <c r="G64" s="156">
        <v>3.16</v>
      </c>
      <c r="H64" s="38"/>
      <c r="I64" s="48"/>
    </row>
    <row r="65" spans="1:9" ht="15" customHeight="1">
      <c r="A65" s="156">
        <v>3.17</v>
      </c>
      <c r="B65" s="157">
        <f>'Wellbeing Acorn Type'!E34</f>
        <v>34</v>
      </c>
      <c r="C65" s="158">
        <f>'Wellbeing Acorn Type'!F34</f>
        <v>0.31775700934579437</v>
      </c>
      <c r="D65" s="159">
        <f>'Wellbeing Acorn Type'!K34</f>
        <v>418.47996322873468</v>
      </c>
      <c r="E65" s="158">
        <f t="shared" si="1"/>
        <v>0.1</v>
      </c>
      <c r="F65" s="159">
        <f t="shared" si="2"/>
        <v>200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12</v>
      </c>
      <c r="C67" s="158">
        <f>'Wellbeing Acorn Type'!F38</f>
        <v>0.11214953271028037</v>
      </c>
      <c r="D67" s="159">
        <f>'Wellbeing Acorn Type'!K38</f>
        <v>79.976186426913785</v>
      </c>
      <c r="E67" s="158">
        <f t="shared" si="1"/>
        <v>0.1</v>
      </c>
      <c r="F67" s="159">
        <f t="shared" si="2"/>
        <v>79.976186426913785</v>
      </c>
      <c r="G67" s="156">
        <v>4.1900000000000004</v>
      </c>
      <c r="H67" s="38"/>
      <c r="I67" s="48"/>
    </row>
    <row r="68" spans="1:9" ht="15" customHeight="1">
      <c r="A68" s="160">
        <v>4.2</v>
      </c>
      <c r="B68" s="157">
        <f>'Wellbeing Acorn Type'!E39</f>
        <v>8</v>
      </c>
      <c r="C68" s="158">
        <f>'Wellbeing Acorn Type'!F39</f>
        <v>7.476635514018691E-2</v>
      </c>
      <c r="D68" s="159">
        <f>'Wellbeing Acorn Type'!K39</f>
        <v>103.83980852373406</v>
      </c>
      <c r="E68" s="158">
        <f t="shared" si="1"/>
        <v>7.476635514018691E-2</v>
      </c>
      <c r="F68" s="159">
        <f t="shared" si="2"/>
        <v>103.83980852373406</v>
      </c>
      <c r="G68" s="160">
        <v>4.2</v>
      </c>
      <c r="H68" s="38"/>
      <c r="I68" s="48"/>
    </row>
    <row r="69" spans="1:9" ht="15" customHeight="1">
      <c r="A69" s="156">
        <v>4.21</v>
      </c>
      <c r="B69" s="157">
        <f>'Wellbeing Acorn Type'!E40</f>
        <v>8</v>
      </c>
      <c r="C69" s="158">
        <f>'Wellbeing Acorn Type'!F40</f>
        <v>7.476635514018691E-2</v>
      </c>
      <c r="D69" s="159">
        <f>'Wellbeing Acorn Type'!K40</f>
        <v>495.85337083749204</v>
      </c>
      <c r="E69" s="158">
        <f t="shared" si="1"/>
        <v>7.476635514018691E-2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3</v>
      </c>
      <c r="C71" s="158">
        <f>'Wellbeing Acorn Type'!F42</f>
        <v>2.8037383177570093E-2</v>
      </c>
      <c r="D71" s="159">
        <f>'Wellbeing Acorn Type'!K42</f>
        <v>63.991690178099105</v>
      </c>
      <c r="E71" s="158">
        <f t="shared" si="1"/>
        <v>2.8037383177570093E-2</v>
      </c>
      <c r="F71" s="159">
        <f t="shared" si="2"/>
        <v>63.991690178099105</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10</v>
      </c>
      <c r="C73" s="158">
        <f>'Wellbeing Acorn Type'!F44</f>
        <v>9.3457943925233641E-2</v>
      </c>
      <c r="D73" s="159">
        <f>'Wellbeing Acorn Type'!K44</f>
        <v>140.06871139004872</v>
      </c>
      <c r="E73" s="158">
        <f t="shared" si="1"/>
        <v>9.3457943925233641E-2</v>
      </c>
      <c r="F73" s="159">
        <f t="shared" si="2"/>
        <v>140.06871139004872</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DC139-6E64-4667-ADB9-B75259A5DF56}">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94.313519152455797</v>
      </c>
      <c r="B19" s="40" t="str">
        <f>'Features Data'!AD18</f>
        <v>Asthma</v>
      </c>
      <c r="C19" s="173"/>
      <c r="D19" s="173"/>
      <c r="E19" s="173"/>
      <c r="F19" s="173"/>
      <c r="G19" s="173"/>
      <c r="H19" s="173"/>
      <c r="K19" s="174">
        <f>'Features Data'!AE18</f>
        <v>94.313519152455797</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93.149256096479192</v>
      </c>
      <c r="B20" s="40" t="str">
        <f>'Features Data'!AD19</f>
        <v>Congestive heart failure</v>
      </c>
      <c r="C20" s="173"/>
      <c r="D20" s="173"/>
      <c r="E20" s="173"/>
      <c r="F20" s="173"/>
      <c r="G20" s="173"/>
      <c r="H20" s="173"/>
      <c r="K20" s="174">
        <f>'Features Data'!AE19</f>
        <v>93.149256096479192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97.103887443475628</v>
      </c>
      <c r="B21" s="40" t="str">
        <f>'Features Data'!AD20</f>
        <v>Coronary heart disease</v>
      </c>
      <c r="C21" s="173"/>
      <c r="D21" s="173"/>
      <c r="E21" s="173"/>
      <c r="F21" s="173"/>
      <c r="G21" s="173"/>
      <c r="H21" s="173"/>
      <c r="K21" s="174">
        <f>'Features Data'!AE20</f>
        <v>97.103887443475628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93.471504313139391</v>
      </c>
      <c r="B22" s="40" t="str">
        <f>'Features Data'!AD21</f>
        <v>Angina</v>
      </c>
      <c r="C22" s="173"/>
      <c r="D22" s="173"/>
      <c r="E22" s="173"/>
      <c r="F22" s="173"/>
      <c r="G22" s="173"/>
      <c r="H22" s="173"/>
      <c r="K22" s="174">
        <f>'Features Data'!AE21</f>
        <v>93.471504313139391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95.053220564869619</v>
      </c>
      <c r="B23" s="40" t="str">
        <f>'Features Data'!AD22</f>
        <v>Heart attack or myocardial infarction</v>
      </c>
      <c r="C23" s="173"/>
      <c r="D23" s="173"/>
      <c r="E23" s="173"/>
      <c r="F23" s="173"/>
      <c r="G23" s="173"/>
      <c r="H23" s="173"/>
      <c r="K23" s="174">
        <f>'Features Data'!AE22</f>
        <v>95.053220564869619</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93.38599445447619</v>
      </c>
      <c r="B24" s="40" t="str">
        <f>'Features Data'!AD23</f>
        <v>Stroke</v>
      </c>
      <c r="C24" s="173"/>
      <c r="D24" s="173"/>
      <c r="E24" s="173"/>
      <c r="F24" s="173"/>
      <c r="G24" s="173"/>
      <c r="H24" s="173"/>
      <c r="K24" s="174">
        <f>'Features Data'!AE23</f>
        <v>93.38599445447619</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86.255997412668094</v>
      </c>
      <c r="B25" s="40" t="str">
        <f>'Features Data'!AD24</f>
        <v>Emphysema</v>
      </c>
      <c r="C25" s="173"/>
      <c r="D25" s="173"/>
      <c r="E25" s="173"/>
      <c r="F25" s="173"/>
      <c r="G25" s="173"/>
      <c r="H25" s="173"/>
      <c r="K25" s="174">
        <f>'Features Data'!AE24</f>
        <v>86.255997412668094</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104.75067903267276</v>
      </c>
      <c r="B26" s="40" t="str">
        <f>'Features Data'!AD25</f>
        <v>Hypothyroidism or an under-active thyroid</v>
      </c>
      <c r="C26" s="173"/>
      <c r="D26" s="173"/>
      <c r="E26" s="173"/>
      <c r="F26" s="173"/>
      <c r="G26" s="173"/>
      <c r="H26" s="173"/>
      <c r="K26" s="174">
        <f>'Features Data'!AE25</f>
        <v>104.75067903267276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87.108292553649548</v>
      </c>
      <c r="B27" s="40" t="str">
        <f>'Features Data'!AD26</f>
        <v>Chronic bronchitis</v>
      </c>
      <c r="C27" s="173"/>
      <c r="D27" s="173"/>
      <c r="E27" s="173"/>
      <c r="F27" s="173"/>
      <c r="G27" s="173"/>
      <c r="H27" s="173"/>
      <c r="K27" s="174">
        <f>'Features Data'!AE26</f>
        <v>87.108292553649548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99.057618601839749</v>
      </c>
      <c r="B28" s="40" t="str">
        <f>'Features Data'!AD27</f>
        <v>Any kind of liver condition</v>
      </c>
      <c r="C28" s="173"/>
      <c r="D28" s="173"/>
      <c r="E28" s="173"/>
      <c r="F28" s="173"/>
      <c r="G28" s="173"/>
      <c r="H28" s="173"/>
      <c r="K28" s="174">
        <f>'Features Data'!AE27</f>
        <v>99.057618601839749</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92.782399252889789</v>
      </c>
      <c r="B29" s="40" t="str">
        <f>'Features Data'!AD28</f>
        <v>Epilepsy</v>
      </c>
      <c r="C29" s="173"/>
      <c r="D29" s="173"/>
      <c r="E29" s="173"/>
      <c r="F29" s="173"/>
      <c r="G29" s="173"/>
      <c r="H29" s="173"/>
      <c r="K29" s="174">
        <f>'Features Data'!AE28</f>
        <v>92.782399252889789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101.15387469603729</v>
      </c>
      <c r="B30" s="40" t="str">
        <f>'Features Data'!AD29</f>
        <v>High blood pressure/hypertension</v>
      </c>
      <c r="C30" s="173"/>
      <c r="D30" s="173"/>
      <c r="E30" s="173"/>
      <c r="F30" s="173"/>
      <c r="G30" s="173"/>
      <c r="H30" s="173"/>
      <c r="K30" s="174">
        <f>'Features Data'!AE29</f>
        <v>101.15387469603729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98.485641478837607</v>
      </c>
      <c r="B31" s="40" t="str">
        <f>'Features Data'!AD30</f>
        <v>Multiple Sclerosis</v>
      </c>
      <c r="C31" s="173"/>
      <c r="D31" s="173"/>
      <c r="E31" s="173"/>
      <c r="F31" s="173"/>
      <c r="G31" s="173"/>
      <c r="H31" s="173"/>
      <c r="K31" s="174">
        <f>'Features Data'!AE30</f>
        <v>98.485641478837607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82.887542410725317</v>
      </c>
      <c r="B32" s="40" t="str">
        <f>'Features Data'!AD31</f>
        <v>COPD (Chronic Obstructive Pulmonary Disease)</v>
      </c>
      <c r="C32" s="173"/>
      <c r="D32" s="173"/>
      <c r="E32" s="173"/>
      <c r="F32" s="173"/>
      <c r="G32" s="173"/>
      <c r="H32" s="173"/>
      <c r="K32" s="174">
        <f>'Features Data'!AE31</f>
        <v>82.887542410725317</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97.968243086189915</v>
      </c>
      <c r="B33" s="40" t="str">
        <f>'Features Data'!AD32</f>
        <v>Osteoarthritis</v>
      </c>
      <c r="C33" s="173"/>
      <c r="D33" s="173"/>
      <c r="E33" s="173"/>
      <c r="F33" s="173"/>
      <c r="G33" s="173"/>
      <c r="H33" s="173"/>
      <c r="K33" s="174">
        <f>'Features Data'!AE32</f>
        <v>97.968243086189915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97.518852626094628</v>
      </c>
      <c r="B34" s="40" t="str">
        <f>'Features Data'!AD33</f>
        <v>Rheumatoid arthritis</v>
      </c>
      <c r="C34" s="173"/>
      <c r="D34" s="173"/>
      <c r="E34" s="173"/>
      <c r="F34" s="173"/>
      <c r="G34" s="173"/>
      <c r="H34" s="173"/>
      <c r="K34" s="174">
        <f>'Features Data'!AE33</f>
        <v>97.518852626094628</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104.88559914636268</v>
      </c>
      <c r="B35" s="40" t="str">
        <f>'Features Data'!AD34</f>
        <v>Other arthritis</v>
      </c>
      <c r="C35" s="173"/>
      <c r="D35" s="173"/>
      <c r="E35" s="173"/>
      <c r="F35" s="173"/>
      <c r="G35" s="173"/>
      <c r="H35" s="173"/>
      <c r="K35" s="174">
        <f>'Features Data'!AE34</f>
        <v>104.88559914636268</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105.59385175553378</v>
      </c>
      <c r="B36" s="40" t="str">
        <f>'Features Data'!AD35</f>
        <v>Bowel/colorectal cancer</v>
      </c>
      <c r="C36" s="173"/>
      <c r="D36" s="173"/>
      <c r="E36" s="173"/>
      <c r="F36" s="173"/>
      <c r="G36" s="173"/>
      <c r="H36" s="173"/>
      <c r="K36" s="174">
        <f>'Features Data'!AE35</f>
        <v>105.59385175553378</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97.84787970403373</v>
      </c>
      <c r="B37" s="40" t="str">
        <f>'Features Data'!AD36</f>
        <v>Lung cancer</v>
      </c>
      <c r="C37" s="173"/>
      <c r="D37" s="173"/>
      <c r="E37" s="173"/>
      <c r="F37" s="173"/>
      <c r="G37" s="173"/>
      <c r="H37" s="173"/>
      <c r="K37" s="174">
        <f>'Features Data'!AE36</f>
        <v>97.84787970403373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99.286261780365209</v>
      </c>
      <c r="B38" s="40" t="str">
        <f>'Features Data'!AD37</f>
        <v>Breast cancer</v>
      </c>
      <c r="C38" s="173"/>
      <c r="D38" s="173"/>
      <c r="E38" s="173"/>
      <c r="F38" s="173"/>
      <c r="G38" s="173"/>
      <c r="H38" s="173"/>
      <c r="K38" s="174">
        <f>'Features Data'!AE37</f>
        <v>99.286261780365209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101.70197347776781</v>
      </c>
      <c r="B39" s="40" t="str">
        <f>'Features Data'!AD38</f>
        <v>Prostate cancer</v>
      </c>
      <c r="C39" s="173"/>
      <c r="D39" s="173"/>
      <c r="E39" s="173"/>
      <c r="F39" s="173"/>
      <c r="G39" s="173"/>
      <c r="H39" s="173"/>
      <c r="K39" s="174">
        <f>'Features Data'!AE38</f>
        <v>101.70197347776781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110.04713040223353</v>
      </c>
      <c r="B41" s="40" t="str">
        <f>'Features Data'!AD40</f>
        <v>Skin cancer or melanoma</v>
      </c>
      <c r="C41" s="173"/>
      <c r="D41" s="173"/>
      <c r="E41" s="173"/>
      <c r="F41" s="173"/>
      <c r="G41" s="173"/>
      <c r="H41" s="173"/>
      <c r="K41" s="174">
        <f>'Features Data'!AE40</f>
        <v>110.04713040223353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95.856246582206182</v>
      </c>
      <c r="B42" s="40" t="str">
        <f>'Features Data'!AD41</f>
        <v>Other cancer</v>
      </c>
      <c r="C42" s="173"/>
      <c r="D42" s="173"/>
      <c r="E42" s="173"/>
      <c r="F42" s="173"/>
      <c r="G42" s="173"/>
      <c r="H42" s="173"/>
      <c r="K42" s="174">
        <f>'Features Data'!AE41</f>
        <v>95.856246582206182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100.06469111174636</v>
      </c>
      <c r="B43" s="40" t="str">
        <f>'Features Data'!AD42</f>
        <v>Type 1 diabetes</v>
      </c>
      <c r="C43" s="173"/>
      <c r="D43" s="173"/>
      <c r="E43" s="173"/>
      <c r="F43" s="173"/>
      <c r="G43" s="173"/>
      <c r="H43" s="173"/>
      <c r="K43" s="174">
        <f>'Features Data'!AE42</f>
        <v>100.06469111174636</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91.994407564125694</v>
      </c>
      <c r="B44" s="40" t="str">
        <f>'Features Data'!AD43</f>
        <v>Type 2 diabetes</v>
      </c>
      <c r="C44" s="173"/>
      <c r="D44" s="173"/>
      <c r="E44" s="173"/>
      <c r="F44" s="173"/>
      <c r="G44" s="173"/>
      <c r="H44" s="173"/>
      <c r="K44" s="174">
        <f>'Features Data'!AE43</f>
        <v>91.994407564125694</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96.698424195662696</v>
      </c>
      <c r="B45" s="40" t="str">
        <f>'Features Data'!AD44</f>
        <v>Gestational diabetes/during pregnancy</v>
      </c>
      <c r="C45" s="173"/>
      <c r="D45" s="173"/>
      <c r="E45" s="173"/>
      <c r="F45" s="173"/>
      <c r="G45" s="173"/>
      <c r="H45" s="173"/>
      <c r="K45" s="174">
        <f>'Features Data'!AE44</f>
        <v>96.698424195662696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95.101573082359323</v>
      </c>
      <c r="B47" s="40" t="str">
        <f>'Features Data'!AD46</f>
        <v>Anxiety</v>
      </c>
      <c r="C47" s="173"/>
      <c r="D47" s="173"/>
      <c r="E47" s="173"/>
      <c r="F47" s="173"/>
      <c r="G47" s="173"/>
      <c r="H47" s="173"/>
      <c r="K47" s="174">
        <f>'Features Data'!AE46</f>
        <v>95.101573082359323</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93.444907050023801</v>
      </c>
      <c r="B48" s="40" t="str">
        <f>'Features Data'!AD47</f>
        <v>Depression</v>
      </c>
      <c r="C48" s="173"/>
      <c r="D48" s="173"/>
      <c r="E48" s="173"/>
      <c r="F48" s="173"/>
      <c r="G48" s="173"/>
      <c r="H48" s="173"/>
      <c r="K48" s="174">
        <f>'Features Data'!AE47</f>
        <v>93.444907050023801</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71.54703641707269</v>
      </c>
      <c r="B49" s="40" t="str">
        <f>'Features Data'!AD48</f>
        <v>Psychosis or schizophrenia</v>
      </c>
      <c r="C49" s="173"/>
      <c r="D49" s="173"/>
      <c r="E49" s="173"/>
      <c r="F49" s="173"/>
      <c r="G49" s="173"/>
      <c r="H49" s="173"/>
      <c r="K49" s="174">
        <f>'Features Data'!AE48</f>
        <v>71.54703641707269</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91.072944357114878</v>
      </c>
      <c r="B50" s="40" t="str">
        <f>'Features Data'!AD49</f>
        <v>Bipolar disorder or manic depression</v>
      </c>
      <c r="C50" s="173"/>
      <c r="D50" s="173"/>
      <c r="E50" s="173"/>
      <c r="F50" s="173"/>
      <c r="G50" s="173"/>
      <c r="H50" s="173"/>
      <c r="K50" s="174">
        <f>'Features Data'!AE49</f>
        <v>91.072944357114878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95.969203935344694</v>
      </c>
      <c r="B51" s="40" t="str">
        <f>'Features Data'!AD50</f>
        <v>An eating disorder</v>
      </c>
      <c r="C51" s="173"/>
      <c r="D51" s="173"/>
      <c r="E51" s="173"/>
      <c r="F51" s="173"/>
      <c r="G51" s="173"/>
      <c r="H51" s="173"/>
      <c r="K51" s="174">
        <f>'Features Data'!AE50</f>
        <v>95.969203935344694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88.629488799591897</v>
      </c>
      <c r="B52" s="40" t="str">
        <f>'Features Data'!AD51</f>
        <v>Post-traumatic stress disorder</v>
      </c>
      <c r="C52" s="173"/>
      <c r="D52" s="173"/>
      <c r="E52" s="173"/>
      <c r="F52" s="173"/>
      <c r="G52" s="173"/>
      <c r="H52" s="173"/>
      <c r="K52" s="174">
        <f>'Features Data'!AE51</f>
        <v>88.629488799591897</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99.938196405596727</v>
      </c>
      <c r="B53" s="40" t="str">
        <f>'Features Data'!AD52</f>
        <v>Other emotional, nervous or psychiatric problem</v>
      </c>
      <c r="C53" s="173"/>
      <c r="D53" s="173"/>
      <c r="E53" s="173"/>
      <c r="F53" s="173"/>
      <c r="G53" s="173"/>
      <c r="H53" s="173"/>
      <c r="K53" s="174">
        <f>'Features Data'!AE52</f>
        <v>99.938196405596727</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892BA0A-E4CF-44D3-8F63-7E7552991034}">
          <x14:formula1>
            <xm:f>'Features Data'!$R$2:$R$17</xm:f>
          </x14:formula1>
          <xm:sqref>B14:O14</xm:sqref>
        </x14:dataValidation>
        <x14:dataValidation type="list" allowBlank="1" showInputMessage="1" showErrorMessage="1" xr:uid="{D74D8EBB-A8E3-4529-B4F4-CBC40EFCC2B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7FA38-04A5-4728-B849-7BC6716CD85D}">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10</v>
      </c>
      <c r="F13" s="189">
        <f>IF($E$19&lt;&gt;0,E13/$E$19,0)</f>
        <v>9.3457943925233641E-2</v>
      </c>
      <c r="G13" s="188">
        <f>SUM('Wellbeing Acorn Type'!$G$14:$G$18)</f>
        <v>58330</v>
      </c>
      <c r="H13" s="189">
        <f>IF($G$19=0,0,G13/$G$19)</f>
        <v>0.16743163375729445</v>
      </c>
      <c r="I13" s="189">
        <f>IF(G13&gt;0,E13/G13,0)</f>
        <v>1.7143836790673754E-4</v>
      </c>
      <c r="J13" s="190">
        <f>IF(AND((SQRT((H13*(1-H13))/$E$19))&gt;0, $E$19&gt;0),(F13-H13)/(SQRT((H13*(1-H13))/$E$19)),0)</f>
        <v>-2.0494647852973382</v>
      </c>
      <c r="K13" s="191">
        <f>IF(AND(I13&gt;0,$I$19&gt;0),F13/H13*100,0)</f>
        <v>55.818570139922549</v>
      </c>
      <c r="L13" s="161"/>
      <c r="M13" s="161"/>
      <c r="N13" s="161"/>
    </row>
    <row r="14" spans="1:17" ht="18.75" customHeight="1">
      <c r="B14" s="186" t="s">
        <v>1746</v>
      </c>
      <c r="C14" s="192"/>
      <c r="D14" s="176"/>
      <c r="E14" s="188">
        <f>SUM('Wellbeing Acorn Type'!$E$21:$E$28)</f>
        <v>0</v>
      </c>
      <c r="F14" s="189">
        <f>IF($E$19&lt;&gt;0,E14/$E$19,0)</f>
        <v>0</v>
      </c>
      <c r="G14" s="188">
        <f>SUM('Wellbeing Acorn Type'!$G$21:$G$28)</f>
        <v>59442</v>
      </c>
      <c r="H14" s="189">
        <f>IF($G$19=0,0,G14/$G$19)</f>
        <v>0.17062354146753123</v>
      </c>
      <c r="I14" s="189">
        <f t="shared" ref="I14:I19" si="0">IF(G14&gt;0,E14/G14,0)</f>
        <v>0</v>
      </c>
      <c r="J14" s="190">
        <f>IF(AND((SQRT((H14*(1-H14))/$E$19))&gt;0, $E$19&gt;0),(F14-H14)/(SQRT((H14*(1-H14))/$E$19)),0)</f>
        <v>-4.6917570238676234</v>
      </c>
      <c r="K14" s="191">
        <f>IF(AND(I14&gt;0,$I$19&gt;0),F14/H14*100,0)</f>
        <v>0</v>
      </c>
      <c r="L14" s="161"/>
      <c r="M14" s="161"/>
      <c r="N14" s="161"/>
      <c r="Q14" s="176"/>
    </row>
    <row r="15" spans="1:17" ht="18.75" customHeight="1">
      <c r="B15" s="186" t="s">
        <v>1747</v>
      </c>
      <c r="C15" s="192"/>
      <c r="D15" s="176"/>
      <c r="E15" s="188">
        <f>SUM('Wellbeing Acorn Type'!$E$31:$E$35)</f>
        <v>55</v>
      </c>
      <c r="F15" s="189">
        <f>IF($E$19&lt;&gt;0,E15/$E$19,0)</f>
        <v>0.51401869158878499</v>
      </c>
      <c r="G15" s="188">
        <f>SUM('Wellbeing Acorn Type'!$G$31:$G$35)</f>
        <v>77198</v>
      </c>
      <c r="H15" s="189">
        <f>IF($G$19=0,0,G15/$G$19)</f>
        <v>0.22159072968962143</v>
      </c>
      <c r="I15" s="189">
        <f t="shared" si="0"/>
        <v>7.1245369051011679E-4</v>
      </c>
      <c r="J15" s="190">
        <f>IF(AND((SQRT((H15*(1-H15))/$E$19))&gt;0, $E$19&gt;0),(F15-H15)/(SQRT((H15*(1-H15))/$E$19)),0)</f>
        <v>7.28334685292696</v>
      </c>
      <c r="K15" s="191">
        <f>IF(AND(I15&gt;0,$I$19&gt;0),F15/H15*100,0)</f>
        <v>231.96759733981773</v>
      </c>
      <c r="L15" s="161"/>
      <c r="M15" s="161"/>
      <c r="N15" s="161"/>
      <c r="Q15" s="176"/>
    </row>
    <row r="16" spans="1:17" ht="18.75" customHeight="1">
      <c r="B16" s="186" t="s">
        <v>1748</v>
      </c>
      <c r="C16" s="192"/>
      <c r="D16" s="176"/>
      <c r="E16" s="188">
        <f>SUM('Wellbeing Acorn Type'!$E$38:$E$44)</f>
        <v>41</v>
      </c>
      <c r="F16" s="189">
        <f>IF($E$19&lt;&gt;0,E16/$E$19,0)</f>
        <v>0.38317757009345793</v>
      </c>
      <c r="G16" s="188">
        <f>SUM('Wellbeing Acorn Type'!$G$38:$G$44)</f>
        <v>149388</v>
      </c>
      <c r="H16" s="189">
        <f>IF($G$19=0,0,G16/$G$19)</f>
        <v>0.42880639300076639</v>
      </c>
      <c r="I16" s="189">
        <f t="shared" si="0"/>
        <v>2.7445310198945027E-4</v>
      </c>
      <c r="J16" s="190">
        <f>IF(AND((SQRT((H16*(1-H16))/$E$19))&gt;0, $E$19&gt;0),(F16-H16)/(SQRT((H16*(1-H16))/$E$19)),0)</f>
        <v>-0.95369358071917831</v>
      </c>
      <c r="K16" s="191">
        <f>IF(AND(I16&gt;0,$I$19&gt;0),F16/H16*100,0)</f>
        <v>89.359108527277272</v>
      </c>
      <c r="L16" s="161"/>
      <c r="M16" s="161"/>
      <c r="N16" s="161"/>
      <c r="Q16" s="176"/>
    </row>
    <row r="17" spans="1:17" ht="18.75" customHeight="1">
      <c r="B17" s="193" t="s">
        <v>1749</v>
      </c>
      <c r="C17" s="192"/>
      <c r="D17" s="176"/>
      <c r="E17" s="188">
        <f>SUM('Wellbeing Acorn Type'!$E$47:$E$48)</f>
        <v>1</v>
      </c>
      <c r="F17" s="189">
        <f>IF($E$19&lt;&gt;0,E17/$E$19,0)</f>
        <v>9.3457943925233638E-3</v>
      </c>
      <c r="G17" s="188">
        <f>SUM('Wellbeing Acorn Type'!$G$47:$G$48)</f>
        <v>4023</v>
      </c>
      <c r="H17" s="189">
        <f>IF($G$19=0,0,G17/$G$19)</f>
        <v>1.1547702084786483E-2</v>
      </c>
      <c r="I17" s="189">
        <f t="shared" si="0"/>
        <v>2.4857071836937607E-4</v>
      </c>
      <c r="J17" s="190">
        <f>IF(AND((SQRT((H17*(1-H17))/$E$19))&gt;0, $E$19&gt;0),(F17-H17)/(SQRT((H17*(1-H17))/$E$19)),0)</f>
        <v>-0.21318927576594762</v>
      </c>
      <c r="K17" s="191">
        <f>IF(AND(I17&gt;0,$I$19&gt;0),F17/H17*100,0)</f>
        <v>80.932070501160382</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107</v>
      </c>
      <c r="F19" s="198"/>
      <c r="G19" s="197">
        <f>SUM(G13:G18)</f>
        <v>348381</v>
      </c>
      <c r="H19" s="199"/>
      <c r="I19" s="200">
        <f t="shared" si="0"/>
        <v>3.0713500449220825E-4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9.3457943925233641E-2</v>
      </c>
      <c r="C24" s="38">
        <f>IF($A$23,D24,"")</f>
        <v>0.16743163375729445</v>
      </c>
      <c r="D24" s="39">
        <f>H13</f>
        <v>0.16743163375729445</v>
      </c>
    </row>
    <row r="25" spans="1:17" ht="15" customHeight="1">
      <c r="A25" s="38" t="s">
        <v>1752</v>
      </c>
      <c r="B25" s="39">
        <f>F14</f>
        <v>0</v>
      </c>
      <c r="C25" s="38">
        <f>IF($A$23,D25,"")</f>
        <v>0.17062354146753123</v>
      </c>
      <c r="D25" s="39">
        <f>H14</f>
        <v>0.17062354146753123</v>
      </c>
    </row>
    <row r="26" spans="1:17" ht="15" customHeight="1">
      <c r="A26" s="38" t="s">
        <v>1753</v>
      </c>
      <c r="B26" s="39">
        <f>F15</f>
        <v>0.51401869158878499</v>
      </c>
      <c r="C26" s="38">
        <f>IF($A$23,D26,"")</f>
        <v>0.22159072968962143</v>
      </c>
      <c r="D26" s="39">
        <f>H15</f>
        <v>0.22159072968962143</v>
      </c>
    </row>
    <row r="27" spans="1:17" ht="15" customHeight="1">
      <c r="A27" s="38" t="s">
        <v>1754</v>
      </c>
      <c r="B27" s="39">
        <f>F16</f>
        <v>0.38317757009345793</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72FD9-ECF0-42C9-9A04-442E92FC2893}">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-1.0843904538769629</v>
      </c>
      <c r="K14" s="208">
        <f>IF(AND(I14&gt;0,$I$51&gt;0),F14/H14*100,0)</f>
        <v>0</v>
      </c>
      <c r="P14" s="1">
        <f ca="1">IF(K14="",0,IF($P$11=2,K14+RAND()/1000,F14+RAND()/1000))</f>
        <v>9.3665714423840348E-4</v>
      </c>
      <c r="Q14" s="176">
        <f ca="1">RANK(P14,$P$14:$P$48)+COUNTIF($P14:P$14,P14)-1</f>
        <v>12</v>
      </c>
      <c r="R14" s="40">
        <v>1</v>
      </c>
    </row>
    <row r="15" spans="1:18" ht="14.5">
      <c r="C15" s="205" t="s">
        <v>1757</v>
      </c>
      <c r="D15" s="40" t="s">
        <v>2</v>
      </c>
      <c r="E15" s="206">
        <f>'Input Sheet'!B9</f>
        <v>0</v>
      </c>
      <c r="F15" s="207">
        <f>IF($E$51=0,0,E15/$E$51)</f>
        <v>0</v>
      </c>
      <c r="G15" s="206">
        <f>'Input Sheet'!C9</f>
        <v>11136</v>
      </c>
      <c r="H15" s="207">
        <f>IF($G$51=0,0,G15/$G$51)</f>
        <v>3.1965003832011507E-2</v>
      </c>
      <c r="I15" s="207">
        <f>IF(G15&gt;0,E15/G15,0)</f>
        <v>0</v>
      </c>
      <c r="J15" s="190">
        <f>IF(AND((SQRT((H15*(1-H15))/$E$51))&gt;0, $E$51&gt;0),(F15-H15)/(SQRT((H15*(1-H15))/$E$51)),0)</f>
        <v>-1.8796792196479719</v>
      </c>
      <c r="K15" s="208">
        <f>IF(AND(I15&gt;0,$I$51&gt;0),F15/H15*100,0)</f>
        <v>0</v>
      </c>
      <c r="P15" s="1">
        <f t="shared" ref="P15:P48" ca="1" si="0">IF(K15="",0,IF($P$11=2,K15+RAND()/1000,F15+RAND()/1000))</f>
        <v>5.5601219572273212E-4</v>
      </c>
      <c r="Q15" s="176">
        <f ca="1">RANK(P15,$P$14:$P$48)+COUNTIF($P$14:P15,P15)-1</f>
        <v>16</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-2.3500566168914685</v>
      </c>
      <c r="K16" s="208">
        <f>IF(AND(I16&gt;0,$I$51&gt;0),F16/H16*100,0)</f>
        <v>0</v>
      </c>
      <c r="P16" s="1">
        <f t="shared" ca="1" si="0"/>
        <v>5.5382175066283172E-4</v>
      </c>
      <c r="Q16" s="176">
        <f ca="1">RANK(P16,$P$14:$P$48)+COUNTIF($P$14:P16,P16)-1</f>
        <v>17</v>
      </c>
      <c r="R16" s="40">
        <v>3</v>
      </c>
    </row>
    <row r="17" spans="1:18" ht="14.5">
      <c r="C17" s="205" t="s">
        <v>1759</v>
      </c>
      <c r="D17" s="40" t="s">
        <v>4</v>
      </c>
      <c r="E17" s="206">
        <f>'Input Sheet'!B11</f>
        <v>10</v>
      </c>
      <c r="F17" s="207">
        <f>IF($E$51=0,0,E17/$E$51)</f>
        <v>9.3457943925233641E-2</v>
      </c>
      <c r="G17" s="206">
        <f>'Input Sheet'!C11</f>
        <v>14210</v>
      </c>
      <c r="H17" s="207">
        <f>IF($G$51=0,0,G17/$G$51)</f>
        <v>4.0788676764806346E-2</v>
      </c>
      <c r="I17" s="207">
        <f>IF(G17&gt;0,E17/G17,0)</f>
        <v>7.0372976776917663E-4</v>
      </c>
      <c r="J17" s="190">
        <f>IF(AND((SQRT((H17*(1-H17))/$E$51))&gt;0, $E$51&gt;0),(F17-H17)/(SQRT((H17*(1-H17))/$E$51)),0)</f>
        <v>2.7543695453874975</v>
      </c>
      <c r="K17" s="208">
        <f>IF(AND(I17&gt;0,$I$51&gt;0),F17/H17*100,0)</f>
        <v>229.12717778055472</v>
      </c>
      <c r="P17" s="1">
        <f t="shared" ca="1" si="0"/>
        <v>229.12792659720213</v>
      </c>
      <c r="Q17" s="176">
        <f ca="1">RANK(P17,$P$14:$P$48)+COUNTIF($P$14:P17,P17)-1</f>
        <v>4</v>
      </c>
      <c r="R17" s="40">
        <v>4</v>
      </c>
    </row>
    <row r="18" spans="1:18" ht="14.5">
      <c r="C18" s="205" t="s">
        <v>1760</v>
      </c>
      <c r="D18" s="40" t="s">
        <v>5</v>
      </c>
      <c r="E18" s="206">
        <f>'Input Sheet'!B12</f>
        <v>0</v>
      </c>
      <c r="F18" s="207">
        <f>IF($E$51=0,0,E18/$E$51)</f>
        <v>0</v>
      </c>
      <c r="G18" s="206">
        <f>'Input Sheet'!C12</f>
        <v>12098</v>
      </c>
      <c r="H18" s="207">
        <f>IF($G$51=0,0,G18/$G$51)</f>
        <v>3.4726348451838647E-2</v>
      </c>
      <c r="I18" s="207">
        <f>IF(G18&gt;0,E18/G18,0)</f>
        <v>0</v>
      </c>
      <c r="J18" s="190">
        <f>IF(AND((SQRT((H18*(1-H18))/$E$51))&gt;0, $E$51&gt;0),(F18-H18)/(SQRT((H18*(1-H18))/$E$51)),0)</f>
        <v>-1.9619874378406308</v>
      </c>
      <c r="K18" s="208">
        <f>IF(AND(I18&gt;0,$I$51&gt;0),F18/H18*100,0)</f>
        <v>0</v>
      </c>
      <c r="P18" s="1">
        <f t="shared" ca="1" si="0"/>
        <v>3.0177905177138352E-4</v>
      </c>
      <c r="Q18" s="176">
        <f ca="1">RANK(P18,$P$14:$P$48)+COUNTIF($P$14:P18,P18)-1</f>
        <v>22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-1.0207955373151776</v>
      </c>
      <c r="K21" s="208">
        <f t="shared" ref="K21:K28" si="5">IF(AND(I21&gt;0,$I$51&gt;0),F21/H21*100,0)</f>
        <v>0</v>
      </c>
      <c r="P21" s="1">
        <f t="shared" ca="1" si="0"/>
        <v>7.4908633937438736E-4</v>
      </c>
      <c r="Q21" s="176">
        <f ca="1">RANK(P21,$P$14:$P$48)+COUNTIF($P$14:P21,P21)-1</f>
        <v>15</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-1.4895181433187443</v>
      </c>
      <c r="K22" s="208">
        <f t="shared" si="5"/>
        <v>0</v>
      </c>
      <c r="P22" s="1">
        <f t="shared" ca="1" si="0"/>
        <v>4.4255882238337219E-4</v>
      </c>
      <c r="Q22" s="176">
        <f ca="1">RANK(P22,$P$14:$P$48)+COUNTIF($P$14:P22,P22)-1</f>
        <v>19</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6.620869476473923E-5</v>
      </c>
      <c r="Q23" s="176">
        <f ca="1">RANK(P23,$P$14:$P$48)+COUNTIF($P$14:P23,P23)-1</f>
        <v>26</v>
      </c>
      <c r="R23" s="40">
        <v>8</v>
      </c>
    </row>
    <row r="24" spans="1:18" ht="14.5">
      <c r="C24" s="205" t="s">
        <v>1764</v>
      </c>
      <c r="D24" s="40" t="s">
        <v>10</v>
      </c>
      <c r="E24" s="206">
        <f>'Input Sheet'!B16</f>
        <v>0</v>
      </c>
      <c r="F24" s="207">
        <f t="shared" si="1"/>
        <v>0</v>
      </c>
      <c r="G24" s="206">
        <f>'Input Sheet'!C16</f>
        <v>16337</v>
      </c>
      <c r="H24" s="207">
        <f t="shared" si="2"/>
        <v>4.6894061386815011E-2</v>
      </c>
      <c r="I24" s="207">
        <f t="shared" si="3"/>
        <v>0</v>
      </c>
      <c r="J24" s="190">
        <f t="shared" si="4"/>
        <v>-2.2944585944520157</v>
      </c>
      <c r="K24" s="208">
        <f t="shared" si="5"/>
        <v>0</v>
      </c>
      <c r="P24" s="1">
        <f t="shared" ca="1" si="0"/>
        <v>1.5918345345428676E-4</v>
      </c>
      <c r="Q24" s="176">
        <f ca="1">RANK(P24,$P$14:$P$48)+COUNTIF($P$14:P24,P24)-1</f>
        <v>24</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-1.9577833364758093</v>
      </c>
      <c r="K25" s="208">
        <f t="shared" si="5"/>
        <v>0</v>
      </c>
      <c r="P25" s="1">
        <f t="shared" ca="1" si="0"/>
        <v>8.459724232970663E-4</v>
      </c>
      <c r="Q25" s="176">
        <f ca="1">RANK(P25,$P$14:$P$48)+COUNTIF($P$14:P25,P25)-1</f>
        <v>14</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-1.4732158889397644</v>
      </c>
      <c r="K26" s="208">
        <f t="shared" si="5"/>
        <v>0</v>
      </c>
      <c r="P26" s="1">
        <f t="shared" ca="1" si="0"/>
        <v>3.4658695216785548E-4</v>
      </c>
      <c r="Q26" s="176">
        <f ca="1">RANK(P26,$P$14:$P$48)+COUNTIF($P$14:P26,P26)-1</f>
        <v>21</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-1.4017318857767602</v>
      </c>
      <c r="K27" s="208">
        <f t="shared" si="5"/>
        <v>0</v>
      </c>
      <c r="P27" s="1">
        <f t="shared" ca="1" si="0"/>
        <v>1.3460827290442067E-4</v>
      </c>
      <c r="Q27" s="176">
        <f ca="1">RANK(P27,$P$14:$P$48)+COUNTIF($P$14:P27,P27)-1</f>
        <v>25</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-1.5251134327319091</v>
      </c>
      <c r="K28" s="208">
        <f t="shared" si="5"/>
        <v>0</v>
      </c>
      <c r="P28" s="1">
        <f t="shared" ca="1" si="0"/>
        <v>4.7042152007887857E-6</v>
      </c>
      <c r="Q28" s="176">
        <f ca="1">RANK(P28,$P$14:$P$48)+COUNTIF($P$14:P28,P28)-1</f>
        <v>27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v>
      </c>
      <c r="F31" s="207">
        <f>IF($E$51=0,0,E31/$E$51)</f>
        <v>2.8037383177570093E-2</v>
      </c>
      <c r="G31" s="206">
        <f>'Input Sheet'!C21</f>
        <v>13105</v>
      </c>
      <c r="H31" s="207">
        <f>IF($G$51=0,0,G31/$G$51)</f>
        <v>3.7616861998788685E-2</v>
      </c>
      <c r="I31" s="207">
        <f>IF(G31&gt;0,E31/G31,0)</f>
        <v>2.2892025944296071E-4</v>
      </c>
      <c r="J31" s="190">
        <f>IF(AND((SQRT((H31*(1-H31))/$E$51))&gt;0, $E$51&gt;0),(F31-H31)/(SQRT((H31*(1-H31))/$E$51)),0)</f>
        <v>-0.52079701453344029</v>
      </c>
      <c r="K31" s="208">
        <f>IF(AND(I31&gt;0,$I$51&gt;0),F31/H31*100,0)</f>
        <v>74.534083088783248</v>
      </c>
      <c r="P31" s="1">
        <f t="shared" ca="1" si="0"/>
        <v>74.5344913911823</v>
      </c>
      <c r="Q31" s="176">
        <f ca="1">RANK(P31,$P$14:$P$48)+COUNTIF($P$14:P31,P31)-1</f>
        <v>9</v>
      </c>
      <c r="R31" s="40">
        <v>14</v>
      </c>
    </row>
    <row r="32" spans="1:18" ht="14.5">
      <c r="C32" s="213" t="s">
        <v>1771</v>
      </c>
      <c r="D32" s="40" t="s">
        <v>17</v>
      </c>
      <c r="E32" s="206">
        <f>'Input Sheet'!B22</f>
        <v>1</v>
      </c>
      <c r="F32" s="207">
        <f>IF($E$51=0,0,E32/$E$51)</f>
        <v>9.3457943925233638E-3</v>
      </c>
      <c r="G32" s="206">
        <f>'Input Sheet'!C22</f>
        <v>15117</v>
      </c>
      <c r="H32" s="207">
        <f>IF($G$51=0,0,G32/$G$51)</f>
        <v>4.3392148251483291E-2</v>
      </c>
      <c r="I32" s="207">
        <f>IF(G32&gt;0,E32/G32,0)</f>
        <v>6.6150691274723819E-5</v>
      </c>
      <c r="J32" s="190">
        <f>IF(AND((SQRT((H32*(1-H32))/$E$51))&gt;0, $E$51&gt;0),(F32-H32)/(SQRT((H32*(1-H32))/$E$51)),0)</f>
        <v>-1.7285818597460789</v>
      </c>
      <c r="K32" s="208">
        <f>IF(AND(I32&gt;0,$I$51&gt;0),F32/H32*100,0)</f>
        <v>21.537985025214539</v>
      </c>
      <c r="P32" s="1">
        <f t="shared" ca="1" si="0"/>
        <v>21.538722140446165</v>
      </c>
      <c r="Q32" s="176">
        <f ca="1">RANK(P32,$P$14:$P$48)+COUNTIF($P$14:P32,P32)-1</f>
        <v>11</v>
      </c>
      <c r="R32" s="40">
        <v>15</v>
      </c>
    </row>
    <row r="33" spans="1:18" ht="14.5">
      <c r="C33" s="213" t="s">
        <v>1772</v>
      </c>
      <c r="D33" s="40" t="s">
        <v>18</v>
      </c>
      <c r="E33" s="206">
        <f>'Input Sheet'!B23</f>
        <v>17</v>
      </c>
      <c r="F33" s="207">
        <f>IF($E$51=0,0,E33/$E$51)</f>
        <v>0.15887850467289719</v>
      </c>
      <c r="G33" s="206">
        <f>'Input Sheet'!C23</f>
        <v>22417</v>
      </c>
      <c r="H33" s="207">
        <f>IF($G$51=0,0,G33/$G$51)</f>
        <v>6.4346218651418999E-2</v>
      </c>
      <c r="I33" s="207">
        <f>IF(G33&gt;0,E33/G33,0)</f>
        <v>7.5835303564259263E-4</v>
      </c>
      <c r="J33" s="190">
        <f>IF(AND((SQRT((H33*(1-H33))/$E$51))&gt;0, $E$51&gt;0),(F33-H33)/(SQRT((H33*(1-H33))/$E$51)),0)</f>
        <v>3.9852259118509847</v>
      </c>
      <c r="K33" s="208">
        <f>IF(AND(I33&gt;0,$I$51&gt;0),F33/H33*100,0)</f>
        <v>246.91195225252525</v>
      </c>
      <c r="P33" s="1">
        <f t="shared" ca="1" si="0"/>
        <v>246.91279549562034</v>
      </c>
      <c r="Q33" s="176">
        <f ca="1">RANK(P33,$P$14:$P$48)+COUNTIF($P$14:P33,P33)-1</f>
        <v>3</v>
      </c>
      <c r="R33" s="40">
        <v>16</v>
      </c>
    </row>
    <row r="34" spans="1:18" ht="14.5">
      <c r="C34" s="213" t="s">
        <v>1773</v>
      </c>
      <c r="D34" s="40" t="s">
        <v>19</v>
      </c>
      <c r="E34" s="206">
        <f>'Input Sheet'!B24</f>
        <v>34</v>
      </c>
      <c r="F34" s="207">
        <f>IF($E$51=0,0,E34/$E$51)</f>
        <v>0.31775700934579437</v>
      </c>
      <c r="G34" s="206">
        <f>'Input Sheet'!C24</f>
        <v>26453</v>
      </c>
      <c r="H34" s="207">
        <f>IF($G$51=0,0,G34/$G$51)</f>
        <v>7.5931236204040978E-2</v>
      </c>
      <c r="I34" s="207">
        <f>IF(G34&gt;0,E34/G34,0)</f>
        <v>1.2852984538615658E-3</v>
      </c>
      <c r="J34" s="190">
        <f>IF(AND((SQRT((H34*(1-H34))/$E$51))&gt;0, $E$51&gt;0),(F34-H34)/(SQRT((H34*(1-H34))/$E$51)),0)</f>
        <v>9.4434806220076144</v>
      </c>
      <c r="K34" s="208">
        <f>IF(AND(I34&gt;0,$I$51&gt;0),F34/H34*100,0)</f>
        <v>418.47996322873468</v>
      </c>
      <c r="P34" s="1">
        <f t="shared" ca="1" si="0"/>
        <v>418.48011550458426</v>
      </c>
      <c r="Q34" s="176">
        <f ca="1">RANK(P34,$P$14:$P$48)+COUNTIF($P$14:P34,P34)-1</f>
        <v>2</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-0.18046112939720541</v>
      </c>
      <c r="K35" s="208">
        <f>IF(AND(I35&gt;0,$I$51&gt;0),F35/H35*100,0)</f>
        <v>0</v>
      </c>
      <c r="P35" s="1">
        <f t="shared" ca="1" si="0"/>
        <v>5.0587199068707824E-4</v>
      </c>
      <c r="Q35" s="176">
        <f ca="1">RANK(P35,$P$14:$P$48)+COUNTIF($P$14:P35,P35)-1</f>
        <v>18</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12</v>
      </c>
      <c r="F38" s="207">
        <f t="shared" ref="F38:F44" si="6">IF($E$51=0,0,E38/$E$51)</f>
        <v>0.11214953271028037</v>
      </c>
      <c r="G38" s="206">
        <f>'Input Sheet'!C26</f>
        <v>48853</v>
      </c>
      <c r="H38" s="207">
        <f t="shared" ref="H38:H44" si="7">IF($G$51=0,0,G38/$G$51)</f>
        <v>0.14022865770521353</v>
      </c>
      <c r="I38" s="207">
        <f t="shared" ref="I38:I44" si="8">IF(G38&gt;0,E38/G38,0)</f>
        <v>2.4563486377499847E-4</v>
      </c>
      <c r="J38" s="190">
        <f t="shared" ref="J38:J44" si="9">IF(AND((SQRT((H38*(1-H38))/$E$51))&gt;0, $E$51&gt;0),(F38-H38)/(SQRT((H38*(1-H38))/$E$51)),0)</f>
        <v>-0.83649931163507507</v>
      </c>
      <c r="K38" s="208">
        <f t="shared" ref="K38:K44" si="10">IF(AND(I38&gt;0,$I$51&gt;0),F38/H38*100,0)</f>
        <v>79.976186426913785</v>
      </c>
      <c r="P38" s="1">
        <f t="shared" ca="1" si="0"/>
        <v>79.976299821007501</v>
      </c>
      <c r="Q38" s="176">
        <f ca="1">RANK(P38,$P$14:$P$48)+COUNTIF($P$14:P38,P38)-1</f>
        <v>8</v>
      </c>
      <c r="R38" s="40">
        <v>19</v>
      </c>
    </row>
    <row r="39" spans="1:18" ht="14.5">
      <c r="C39" s="213" t="s">
        <v>1777</v>
      </c>
      <c r="D39" s="40" t="s">
        <v>23</v>
      </c>
      <c r="E39" s="206">
        <f>'Input Sheet'!B27</f>
        <v>8</v>
      </c>
      <c r="F39" s="207">
        <f t="shared" si="6"/>
        <v>7.476635514018691E-2</v>
      </c>
      <c r="G39" s="206">
        <f>'Input Sheet'!C27</f>
        <v>25084</v>
      </c>
      <c r="H39" s="207">
        <f t="shared" si="7"/>
        <v>7.2001630398902353E-2</v>
      </c>
      <c r="I39" s="207">
        <f t="shared" si="8"/>
        <v>3.189284005740711E-4</v>
      </c>
      <c r="J39" s="190">
        <f t="shared" si="9"/>
        <v>0.11063664967943108</v>
      </c>
      <c r="K39" s="208">
        <f t="shared" si="10"/>
        <v>103.83980852373406</v>
      </c>
      <c r="P39" s="1">
        <f t="shared" ca="1" si="0"/>
        <v>103.84019271569379</v>
      </c>
      <c r="Q39" s="176">
        <f ca="1">RANK(P39,$P$14:$P$48)+COUNTIF($P$14:P39,P39)-1</f>
        <v>6</v>
      </c>
      <c r="R39" s="40">
        <v>20</v>
      </c>
    </row>
    <row r="40" spans="1:18" ht="14.5">
      <c r="C40" s="213" t="s">
        <v>1778</v>
      </c>
      <c r="D40" s="40" t="s">
        <v>24</v>
      </c>
      <c r="E40" s="206">
        <f>'Input Sheet'!B28</f>
        <v>8</v>
      </c>
      <c r="F40" s="207">
        <f t="shared" si="6"/>
        <v>7.476635514018691E-2</v>
      </c>
      <c r="G40" s="206">
        <f>'Input Sheet'!C28</f>
        <v>5253</v>
      </c>
      <c r="H40" s="207">
        <f t="shared" si="7"/>
        <v>1.5078319426145513E-2</v>
      </c>
      <c r="I40" s="207">
        <f t="shared" si="8"/>
        <v>1.5229392727964973E-3</v>
      </c>
      <c r="J40" s="190">
        <f t="shared" si="9"/>
        <v>5.0664277909715159</v>
      </c>
      <c r="K40" s="208">
        <f t="shared" si="10"/>
        <v>495.85337083749204</v>
      </c>
      <c r="P40" s="1">
        <f t="shared" ca="1" si="0"/>
        <v>495.85432004371893</v>
      </c>
      <c r="Q40" s="176">
        <f ca="1">RANK(P40,$P$14:$P$48)+COUNTIF($P$14:P40,P40)-1</f>
        <v>1</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-0.63477328693027213</v>
      </c>
      <c r="K41" s="208">
        <f t="shared" si="10"/>
        <v>0</v>
      </c>
      <c r="P41" s="1">
        <f t="shared" ca="1" si="0"/>
        <v>2.1977022340693042E-4</v>
      </c>
      <c r="Q41" s="176">
        <f ca="1">RANK(P41,$P$14:$P$48)+COUNTIF($P$14:P41,P41)-1</f>
        <v>23</v>
      </c>
      <c r="R41" s="40">
        <v>22</v>
      </c>
    </row>
    <row r="42" spans="1:18" ht="14.5">
      <c r="C42" s="213" t="s">
        <v>1780</v>
      </c>
      <c r="D42" s="40" t="s">
        <v>26</v>
      </c>
      <c r="E42" s="206">
        <f>'Input Sheet'!B30</f>
        <v>3</v>
      </c>
      <c r="F42" s="207">
        <f t="shared" si="6"/>
        <v>2.8037383177570093E-2</v>
      </c>
      <c r="G42" s="206">
        <f>'Input Sheet'!C30</f>
        <v>15264</v>
      </c>
      <c r="H42" s="207">
        <f t="shared" si="7"/>
        <v>4.3814100080084732E-2</v>
      </c>
      <c r="I42" s="207">
        <f t="shared" si="8"/>
        <v>1.9654088050314466E-4</v>
      </c>
      <c r="J42" s="190">
        <f t="shared" si="9"/>
        <v>-0.79731586520303843</v>
      </c>
      <c r="K42" s="208">
        <f t="shared" si="10"/>
        <v>63.991690178099105</v>
      </c>
      <c r="P42" s="1">
        <f t="shared" ca="1" si="0"/>
        <v>63.992627399437794</v>
      </c>
      <c r="Q42" s="176">
        <f ca="1">RANK(P42,$P$14:$P$48)+COUNTIF($P$14:P42,P42)-1</f>
        <v>10</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-3.1973280034023346</v>
      </c>
      <c r="K43" s="208">
        <f t="shared" si="10"/>
        <v>0</v>
      </c>
      <c r="P43" s="1">
        <f t="shared" ca="1" si="0"/>
        <v>8.5597283366305817E-4</v>
      </c>
      <c r="Q43" s="176">
        <f ca="1">RANK(P43,$P$14:$P$48)+COUNTIF($P$14:P43,P43)-1</f>
        <v>13</v>
      </c>
      <c r="R43" s="40">
        <v>24</v>
      </c>
    </row>
    <row r="44" spans="1:18" ht="14.5">
      <c r="C44" s="213" t="s">
        <v>1782</v>
      </c>
      <c r="D44" s="40" t="s">
        <v>28</v>
      </c>
      <c r="E44" s="206">
        <f>'Input Sheet'!B32</f>
        <v>10</v>
      </c>
      <c r="F44" s="207">
        <f t="shared" si="6"/>
        <v>9.3457943925233641E-2</v>
      </c>
      <c r="G44" s="206">
        <f>'Input Sheet'!C32</f>
        <v>23245</v>
      </c>
      <c r="H44" s="207">
        <f t="shared" si="7"/>
        <v>6.6722926910480193E-2</v>
      </c>
      <c r="I44" s="207">
        <f t="shared" si="8"/>
        <v>4.3020004302000433E-4</v>
      </c>
      <c r="J44" s="190">
        <f t="shared" si="9"/>
        <v>1.1082290001499961</v>
      </c>
      <c r="K44" s="208">
        <f t="shared" si="10"/>
        <v>140.06871139004872</v>
      </c>
      <c r="P44" s="1">
        <f t="shared" ca="1" si="0"/>
        <v>140.06966826336281</v>
      </c>
      <c r="Q44" s="176">
        <f ca="1">RANK(P44,$P$14:$P$48)+COUNTIF($P$14:P44,P44)-1</f>
        <v>5</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-0.26988988261595331</v>
      </c>
      <c r="K47" s="208">
        <f>IF(AND(I47&gt;0,$I$51&gt;0),F47/H47*100,0)</f>
        <v>0</v>
      </c>
      <c r="P47" s="1">
        <f t="shared" ca="1" si="0"/>
        <v>4.2781561664930146E-4</v>
      </c>
      <c r="Q47" s="176">
        <f ca="1">RANK(P47,$P$14:$P$48)+COUNTIF($P$14:P47,P47)-1</f>
        <v>20</v>
      </c>
      <c r="R47" s="40">
        <v>60</v>
      </c>
    </row>
    <row r="48" spans="1:18" ht="14.5">
      <c r="C48" s="205" t="s">
        <v>1785</v>
      </c>
      <c r="D48" s="40" t="s">
        <v>1786</v>
      </c>
      <c r="E48" s="206">
        <f>'Input Sheet'!B34</f>
        <v>1</v>
      </c>
      <c r="F48" s="207">
        <f>IF($E$51=0,0,E48/$E$51)</f>
        <v>9.3457943925233638E-3</v>
      </c>
      <c r="G48" s="206">
        <f>'Input Sheet'!C34</f>
        <v>3786</v>
      </c>
      <c r="H48" s="207">
        <f>IF($G$51=0,0,G48/$G$51)</f>
        <v>1.0867412401939256E-2</v>
      </c>
      <c r="I48" s="207">
        <f>IF(G48&gt;0,E48/G48,0)</f>
        <v>2.6413100898045432E-4</v>
      </c>
      <c r="J48" s="190">
        <f>IF(AND((SQRT((H48*(1-H48))/$E$51))&gt;0, $E$51&gt;0),(F48-H48)/(SQRT((H48*(1-H48))/$E$51)),0)</f>
        <v>-0.15181238369998104</v>
      </c>
      <c r="K48" s="208">
        <f>IF(AND(I48&gt;0,$I$51&gt;0),F48/H48*100,0)</f>
        <v>85.998341158523033</v>
      </c>
      <c r="P48" s="1">
        <f t="shared" ca="1" si="0"/>
        <v>85.999302374953274</v>
      </c>
      <c r="Q48" s="176">
        <f ca="1">RANK(P48,$P$14:$P$48)+COUNTIF($P$14:P48,P48)-1</f>
        <v>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107</v>
      </c>
      <c r="F51" s="42"/>
      <c r="G51" s="220">
        <f>SUM(G14:G48)</f>
        <v>348381</v>
      </c>
      <c r="H51" s="17"/>
      <c r="I51" s="221">
        <f>IF(G51&gt;0,E51/G51,0)</f>
        <v>3.0713500449220825E-4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DD3A6-45A3-4D20-A311-BB306222958B}">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8</v>
      </c>
      <c r="Q13" s="207">
        <f ca="1">INDEX('Wellbeing Acorn Type'!F$14:F$48,'Type Sorted'!$B13)</f>
        <v>7.476635514018691E-2</v>
      </c>
      <c r="R13" s="206">
        <f ca="1">INDEX('Wellbeing Acorn Type'!G$14:G$48,'Type Sorted'!$B13)</f>
        <v>5253</v>
      </c>
      <c r="S13" s="207">
        <f ca="1">INDEX('Wellbeing Acorn Type'!H$14:H$48,'Type Sorted'!$B13)</f>
        <v>1.5078319426145513E-2</v>
      </c>
      <c r="T13" s="207">
        <f ca="1">INDEX('Wellbeing Acorn Type'!I$14:I$48,'Type Sorted'!$B13)</f>
        <v>1.5229392727964973E-3</v>
      </c>
      <c r="U13" s="227">
        <f ca="1">INDEX('Wellbeing Acorn Type'!J$14:J$48,'Type Sorted'!$B13)</f>
        <v>5.0664277909715159</v>
      </c>
      <c r="V13" s="208">
        <f ca="1">INDEX('Wellbeing Acorn Type'!K$14:K$48,'Type Sorted'!$B13)</f>
        <v>495.85337083749204</v>
      </c>
      <c r="W13" s="208"/>
    </row>
    <row r="14" spans="1:28" ht="20.149999999999999" customHeight="1">
      <c r="A14" s="225">
        <v>2</v>
      </c>
      <c r="B14" s="225">
        <f ca="1">MATCH(A14,'Wellbeing Acorn Type'!$Q$14:$Q$48,0)</f>
        <v>21</v>
      </c>
      <c r="C14" s="226" t="str">
        <f ca="1">INDEX('Wellbeing Acorn Type'!$C$14:$C$48,'Type Sorted'!B14)</f>
        <v>3.17</v>
      </c>
      <c r="D14" s="40" t="str">
        <f ca="1">INDEX('Wellbeing Acorn Type'!D$14:D$48,'Type Sorted'!$B14)</f>
        <v>Everthing in Moderation</v>
      </c>
      <c r="E14" s="40"/>
      <c r="F14" s="40"/>
      <c r="G14" s="40"/>
      <c r="H14" s="40"/>
      <c r="I14" s="40"/>
      <c r="J14" s="40"/>
      <c r="K14" s="40"/>
      <c r="L14" s="40"/>
      <c r="M14" s="40"/>
      <c r="N14" s="40"/>
      <c r="O14" s="40"/>
      <c r="P14" s="206">
        <f ca="1">INDEX('Wellbeing Acorn Type'!E$14:E$48,'Type Sorted'!$B14)</f>
        <v>34</v>
      </c>
      <c r="Q14" s="207">
        <f ca="1">INDEX('Wellbeing Acorn Type'!F$14:F$48,'Type Sorted'!$B14)</f>
        <v>0.31775700934579437</v>
      </c>
      <c r="R14" s="206">
        <f ca="1">INDEX('Wellbeing Acorn Type'!G$14:G$48,'Type Sorted'!$B14)</f>
        <v>26453</v>
      </c>
      <c r="S14" s="207">
        <f ca="1">INDEX('Wellbeing Acorn Type'!H$14:H$48,'Type Sorted'!$B14)</f>
        <v>7.5931236204040978E-2</v>
      </c>
      <c r="T14" s="207">
        <f ca="1">INDEX('Wellbeing Acorn Type'!I$14:I$48,'Type Sorted'!$B14)</f>
        <v>1.2852984538615658E-3</v>
      </c>
      <c r="U14" s="227">
        <f ca="1">INDEX('Wellbeing Acorn Type'!J$14:J$48,'Type Sorted'!$B14)</f>
        <v>9.4434806220076144</v>
      </c>
      <c r="V14" s="208">
        <f ca="1">INDEX('Wellbeing Acorn Type'!K$14:K$48,'Type Sorted'!$B14)</f>
        <v>418.47996322873468</v>
      </c>
      <c r="W14" s="208"/>
    </row>
    <row r="15" spans="1:28" ht="20.149999999999999" customHeight="1">
      <c r="A15" s="225">
        <v>3</v>
      </c>
      <c r="B15" s="225">
        <f ca="1">MATCH(A15,'Wellbeing Acorn Type'!$Q$14:$Q$48,0)</f>
        <v>20</v>
      </c>
      <c r="C15" s="226" t="str">
        <f ca="1">INDEX('Wellbeing Acorn Type'!$C$14:$C$48,'Type Sorted'!B15)</f>
        <v>3.16</v>
      </c>
      <c r="D15" s="40" t="str">
        <f ca="1">INDEX('Wellbeing Acorn Type'!D$14:D$48,'Type Sorted'!$B15)</f>
        <v>Countryside Concerns</v>
      </c>
      <c r="E15" s="40"/>
      <c r="F15" s="40"/>
      <c r="G15" s="40"/>
      <c r="H15" s="40"/>
      <c r="I15" s="40"/>
      <c r="J15" s="40"/>
      <c r="K15" s="40"/>
      <c r="L15" s="40"/>
      <c r="M15" s="40"/>
      <c r="N15" s="40"/>
      <c r="O15" s="40"/>
      <c r="P15" s="206">
        <f ca="1">INDEX('Wellbeing Acorn Type'!E$14:E$48,'Type Sorted'!$B15)</f>
        <v>17</v>
      </c>
      <c r="Q15" s="207">
        <f ca="1">INDEX('Wellbeing Acorn Type'!F$14:F$48,'Type Sorted'!$B15)</f>
        <v>0.15887850467289719</v>
      </c>
      <c r="R15" s="206">
        <f ca="1">INDEX('Wellbeing Acorn Type'!G$14:G$48,'Type Sorted'!$B15)</f>
        <v>22417</v>
      </c>
      <c r="S15" s="207">
        <f ca="1">INDEX('Wellbeing Acorn Type'!H$14:H$48,'Type Sorted'!$B15)</f>
        <v>6.4346218651418999E-2</v>
      </c>
      <c r="T15" s="207">
        <f ca="1">INDEX('Wellbeing Acorn Type'!I$14:I$48,'Type Sorted'!$B15)</f>
        <v>7.5835303564259263E-4</v>
      </c>
      <c r="U15" s="227">
        <f ca="1">INDEX('Wellbeing Acorn Type'!J$14:J$48,'Type Sorted'!$B15)</f>
        <v>3.9852259118509847</v>
      </c>
      <c r="V15" s="208">
        <f ca="1">INDEX('Wellbeing Acorn Type'!K$14:K$48,'Type Sorted'!$B15)</f>
        <v>246.91195225252525</v>
      </c>
      <c r="W15" s="208"/>
    </row>
    <row r="16" spans="1:28" ht="20.149999999999999" customHeight="1">
      <c r="A16" s="225">
        <v>4</v>
      </c>
      <c r="B16" s="225">
        <f ca="1">MATCH(A16,'Wellbeing Acorn Type'!$Q$14:$Q$48,0)</f>
        <v>4</v>
      </c>
      <c r="C16" s="226" t="str">
        <f ca="1">INDEX('Wellbeing Acorn Type'!$C$14:$C$48,'Type Sorted'!B16)</f>
        <v>1.4</v>
      </c>
      <c r="D16" s="40" t="str">
        <f ca="1">INDEX('Wellbeing Acorn Type'!D$14:D$48,'Type Sorted'!$B16)</f>
        <v>Elderly Ailments</v>
      </c>
      <c r="E16" s="40"/>
      <c r="F16" s="40"/>
      <c r="G16" s="40"/>
      <c r="H16" s="40"/>
      <c r="I16" s="40"/>
      <c r="J16" s="40"/>
      <c r="K16" s="40"/>
      <c r="L16" s="40"/>
      <c r="M16" s="40"/>
      <c r="N16" s="40"/>
      <c r="O16" s="40"/>
      <c r="P16" s="206">
        <f ca="1">INDEX('Wellbeing Acorn Type'!E$14:E$48,'Type Sorted'!$B16)</f>
        <v>10</v>
      </c>
      <c r="Q16" s="207">
        <f ca="1">INDEX('Wellbeing Acorn Type'!F$14:F$48,'Type Sorted'!$B16)</f>
        <v>9.3457943925233641E-2</v>
      </c>
      <c r="R16" s="206">
        <f ca="1">INDEX('Wellbeing Acorn Type'!G$14:G$48,'Type Sorted'!$B16)</f>
        <v>14210</v>
      </c>
      <c r="S16" s="207">
        <f ca="1">INDEX('Wellbeing Acorn Type'!H$14:H$48,'Type Sorted'!$B16)</f>
        <v>4.0788676764806346E-2</v>
      </c>
      <c r="T16" s="207">
        <f ca="1">INDEX('Wellbeing Acorn Type'!I$14:I$48,'Type Sorted'!$B16)</f>
        <v>7.0372976776917663E-4</v>
      </c>
      <c r="U16" s="227">
        <f ca="1">INDEX('Wellbeing Acorn Type'!J$14:J$48,'Type Sorted'!$B16)</f>
        <v>2.7543695453874975</v>
      </c>
      <c r="V16" s="208">
        <f ca="1">INDEX('Wellbeing Acorn Type'!K$14:K$48,'Type Sorted'!$B16)</f>
        <v>229.12717778055472</v>
      </c>
      <c r="W16" s="208"/>
    </row>
    <row r="17" spans="1:23" ht="20.149999999999999" customHeight="1">
      <c r="A17" s="225">
        <v>5</v>
      </c>
      <c r="B17" s="225">
        <f ca="1">MATCH(A17,'Wellbeing Acorn Type'!$Q$14:$Q$48,0)</f>
        <v>31</v>
      </c>
      <c r="C17" s="226" t="str">
        <f ca="1">INDEX('Wellbeing Acorn Type'!$C$14:$C$48,'Type Sorted'!B17)</f>
        <v>4.25</v>
      </c>
      <c r="D17" s="40" t="str">
        <f ca="1">INDEX('Wellbeing Acorn Type'!D$14:D$48,'Type Sorted'!$B17)</f>
        <v>Healthy, Wealthy &amp; Wine</v>
      </c>
      <c r="E17" s="40"/>
      <c r="F17" s="40"/>
      <c r="G17" s="40"/>
      <c r="H17" s="40"/>
      <c r="I17" s="40"/>
      <c r="J17" s="40"/>
      <c r="K17" s="40"/>
      <c r="L17" s="40"/>
      <c r="M17" s="40"/>
      <c r="N17" s="40"/>
      <c r="O17" s="40"/>
      <c r="P17" s="206">
        <f ca="1">INDEX('Wellbeing Acorn Type'!E$14:E$48,'Type Sorted'!$B17)</f>
        <v>10</v>
      </c>
      <c r="Q17" s="207">
        <f ca="1">INDEX('Wellbeing Acorn Type'!F$14:F$48,'Type Sorted'!$B17)</f>
        <v>9.3457943925233641E-2</v>
      </c>
      <c r="R17" s="206">
        <f ca="1">INDEX('Wellbeing Acorn Type'!G$14:G$48,'Type Sorted'!$B17)</f>
        <v>23245</v>
      </c>
      <c r="S17" s="207">
        <f ca="1">INDEX('Wellbeing Acorn Type'!H$14:H$48,'Type Sorted'!$B17)</f>
        <v>6.6722926910480193E-2</v>
      </c>
      <c r="T17" s="207">
        <f ca="1">INDEX('Wellbeing Acorn Type'!I$14:I$48,'Type Sorted'!$B17)</f>
        <v>4.3020004302000433E-4</v>
      </c>
      <c r="U17" s="227">
        <f ca="1">INDEX('Wellbeing Acorn Type'!J$14:J$48,'Type Sorted'!$B17)</f>
        <v>1.1082290001499961</v>
      </c>
      <c r="V17" s="208">
        <f ca="1">INDEX('Wellbeing Acorn Type'!K$14:K$48,'Type Sorted'!$B17)</f>
        <v>140.06871139004872</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8</v>
      </c>
      <c r="Q18" s="207">
        <f ca="1">INDEX('Wellbeing Acorn Type'!F$14:F$48,'Type Sorted'!$B18)</f>
        <v>7.476635514018691E-2</v>
      </c>
      <c r="R18" s="206">
        <f ca="1">INDEX('Wellbeing Acorn Type'!G$14:G$48,'Type Sorted'!$B18)</f>
        <v>25084</v>
      </c>
      <c r="S18" s="207">
        <f ca="1">INDEX('Wellbeing Acorn Type'!H$14:H$48,'Type Sorted'!$B18)</f>
        <v>7.2001630398902353E-2</v>
      </c>
      <c r="T18" s="207">
        <f ca="1">INDEX('Wellbeing Acorn Type'!I$14:I$48,'Type Sorted'!$B18)</f>
        <v>3.189284005740711E-4</v>
      </c>
      <c r="U18" s="227">
        <f ca="1">INDEX('Wellbeing Acorn Type'!J$14:J$48,'Type Sorted'!$B18)</f>
        <v>0.11063664967943108</v>
      </c>
      <c r="V18" s="208">
        <f ca="1">INDEX('Wellbeing Acorn Type'!K$14:K$48,'Type Sorted'!$B18)</f>
        <v>103.83980852373406</v>
      </c>
      <c r="W18" s="208"/>
    </row>
    <row r="19" spans="1:23" ht="20.149999999999999" customHeight="1">
      <c r="A19" s="225">
        <v>7</v>
      </c>
      <c r="B19" s="225">
        <f ca="1">MATCH(A19,'Wellbeing Acorn Type'!$Q$14:$Q$48,0)</f>
        <v>35</v>
      </c>
      <c r="C19" s="226" t="str">
        <f ca="1">INDEX('Wellbeing Acorn Type'!$C$14:$C$48,'Type Sorted'!B19)</f>
        <v>61</v>
      </c>
      <c r="D19" s="40" t="str">
        <f ca="1">INDEX('Wellbeing Acorn Type'!D$14:D$48,'Type Sorted'!$B19)</f>
        <v>Inactive Communal Population</v>
      </c>
      <c r="E19" s="40"/>
      <c r="F19" s="40"/>
      <c r="G19" s="40"/>
      <c r="H19" s="40"/>
      <c r="I19" s="40"/>
      <c r="J19" s="40"/>
      <c r="K19" s="40"/>
      <c r="L19" s="40"/>
      <c r="M19" s="40"/>
      <c r="N19" s="40"/>
      <c r="O19" s="40"/>
      <c r="P19" s="206">
        <f ca="1">INDEX('Wellbeing Acorn Type'!E$14:E$48,'Type Sorted'!$B19)</f>
        <v>1</v>
      </c>
      <c r="Q19" s="207">
        <f ca="1">INDEX('Wellbeing Acorn Type'!F$14:F$48,'Type Sorted'!$B19)</f>
        <v>9.3457943925233638E-3</v>
      </c>
      <c r="R19" s="206">
        <f ca="1">INDEX('Wellbeing Acorn Type'!G$14:G$48,'Type Sorted'!$B19)</f>
        <v>3786</v>
      </c>
      <c r="S19" s="207">
        <f ca="1">INDEX('Wellbeing Acorn Type'!H$14:H$48,'Type Sorted'!$B19)</f>
        <v>1.0867412401939256E-2</v>
      </c>
      <c r="T19" s="207">
        <f ca="1">INDEX('Wellbeing Acorn Type'!I$14:I$48,'Type Sorted'!$B19)</f>
        <v>2.6413100898045432E-4</v>
      </c>
      <c r="U19" s="227">
        <f ca="1">INDEX('Wellbeing Acorn Type'!J$14:J$48,'Type Sorted'!$B19)</f>
        <v>-0.15181238369998104</v>
      </c>
      <c r="V19" s="208">
        <f ca="1">INDEX('Wellbeing Acorn Type'!K$14:K$48,'Type Sorted'!$B19)</f>
        <v>85.998341158523033</v>
      </c>
      <c r="W19" s="208"/>
    </row>
    <row r="20" spans="1:23" ht="20.149999999999999" customHeight="1">
      <c r="A20" s="225">
        <v>8</v>
      </c>
      <c r="B20" s="225">
        <f ca="1">MATCH(A20,'Wellbeing Acorn Type'!$Q$14:$Q$48,0)</f>
        <v>25</v>
      </c>
      <c r="C20" s="226" t="str">
        <f ca="1">INDEX('Wellbeing Acorn Type'!$C$14:$C$48,'Type Sorted'!B20)</f>
        <v>4.19</v>
      </c>
      <c r="D20" s="40" t="str">
        <f ca="1">INDEX('Wellbeing Acorn Type'!D$14:D$48,'Type Sorted'!$B20)</f>
        <v>Relishing Retirement</v>
      </c>
      <c r="E20" s="40"/>
      <c r="F20" s="40"/>
      <c r="G20" s="40"/>
      <c r="H20" s="40"/>
      <c r="I20" s="40"/>
      <c r="J20" s="40"/>
      <c r="K20" s="40"/>
      <c r="L20" s="40"/>
      <c r="M20" s="40"/>
      <c r="N20" s="40"/>
      <c r="O20" s="40"/>
      <c r="P20" s="206">
        <f ca="1">INDEX('Wellbeing Acorn Type'!E$14:E$48,'Type Sorted'!$B20)</f>
        <v>12</v>
      </c>
      <c r="Q20" s="207">
        <f ca="1">INDEX('Wellbeing Acorn Type'!F$14:F$48,'Type Sorted'!$B20)</f>
        <v>0.11214953271028037</v>
      </c>
      <c r="R20" s="206">
        <f ca="1">INDEX('Wellbeing Acorn Type'!G$14:G$48,'Type Sorted'!$B20)</f>
        <v>48853</v>
      </c>
      <c r="S20" s="207">
        <f ca="1">INDEX('Wellbeing Acorn Type'!H$14:H$48,'Type Sorted'!$B20)</f>
        <v>0.14022865770521353</v>
      </c>
      <c r="T20" s="207">
        <f ca="1">INDEX('Wellbeing Acorn Type'!I$14:I$48,'Type Sorted'!$B20)</f>
        <v>2.4563486377499847E-4</v>
      </c>
      <c r="U20" s="227">
        <f ca="1">INDEX('Wellbeing Acorn Type'!J$14:J$48,'Type Sorted'!$B20)</f>
        <v>-0.83649931163507507</v>
      </c>
      <c r="V20" s="208">
        <f ca="1">INDEX('Wellbeing Acorn Type'!K$14:K$48,'Type Sorted'!$B20)</f>
        <v>79.976186426913785</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3</v>
      </c>
      <c r="Q21" s="207">
        <f ca="1">INDEX('Wellbeing Acorn Type'!F$14:F$48,'Type Sorted'!$B21)</f>
        <v>2.8037383177570093E-2</v>
      </c>
      <c r="R21" s="206">
        <f ca="1">INDEX('Wellbeing Acorn Type'!G$14:G$48,'Type Sorted'!$B21)</f>
        <v>13105</v>
      </c>
      <c r="S21" s="207">
        <f ca="1">INDEX('Wellbeing Acorn Type'!H$14:H$48,'Type Sorted'!$B21)</f>
        <v>3.7616861998788685E-2</v>
      </c>
      <c r="T21" s="207">
        <f ca="1">INDEX('Wellbeing Acorn Type'!I$14:I$48,'Type Sorted'!$B21)</f>
        <v>2.2892025944296071E-4</v>
      </c>
      <c r="U21" s="227">
        <f ca="1">INDEX('Wellbeing Acorn Type'!J$14:J$48,'Type Sorted'!$B21)</f>
        <v>-0.52079701453344029</v>
      </c>
      <c r="V21" s="208">
        <f ca="1">INDEX('Wellbeing Acorn Type'!K$14:K$48,'Type Sorted'!$B21)</f>
        <v>74.534083088783248</v>
      </c>
      <c r="W21" s="208"/>
    </row>
    <row r="22" spans="1:23" ht="20.149999999999999" customHeight="1">
      <c r="A22" s="225">
        <v>10</v>
      </c>
      <c r="B22" s="225">
        <f ca="1">MATCH(A22,'Wellbeing Acorn Type'!$Q$14:$Q$48,0)</f>
        <v>29</v>
      </c>
      <c r="C22" s="226" t="str">
        <f ca="1">INDEX('Wellbeing Acorn Type'!$C$14:$C$48,'Type Sorted'!B22)</f>
        <v>4.23</v>
      </c>
      <c r="D22" s="40" t="str">
        <f ca="1">INDEX('Wellbeing Acorn Type'!D$14:D$48,'Type Sorted'!$B22)</f>
        <v>Happy Families</v>
      </c>
      <c r="E22" s="40"/>
      <c r="F22" s="40"/>
      <c r="G22" s="40"/>
      <c r="H22" s="40"/>
      <c r="I22" s="40"/>
      <c r="J22" s="40"/>
      <c r="K22" s="40"/>
      <c r="L22" s="40"/>
      <c r="M22" s="40"/>
      <c r="N22" s="40"/>
      <c r="O22" s="40"/>
      <c r="P22" s="206">
        <f ca="1">INDEX('Wellbeing Acorn Type'!E$14:E$48,'Type Sorted'!$B22)</f>
        <v>3</v>
      </c>
      <c r="Q22" s="207">
        <f ca="1">INDEX('Wellbeing Acorn Type'!F$14:F$48,'Type Sorted'!$B22)</f>
        <v>2.8037383177570093E-2</v>
      </c>
      <c r="R22" s="206">
        <f ca="1">INDEX('Wellbeing Acorn Type'!G$14:G$48,'Type Sorted'!$B22)</f>
        <v>15264</v>
      </c>
      <c r="S22" s="207">
        <f ca="1">INDEX('Wellbeing Acorn Type'!H$14:H$48,'Type Sorted'!$B22)</f>
        <v>4.3814100080084732E-2</v>
      </c>
      <c r="T22" s="207">
        <f ca="1">INDEX('Wellbeing Acorn Type'!I$14:I$48,'Type Sorted'!$B22)</f>
        <v>1.9654088050314466E-4</v>
      </c>
      <c r="U22" s="227">
        <f ca="1">INDEX('Wellbeing Acorn Type'!J$14:J$48,'Type Sorted'!$B22)</f>
        <v>-0.79731586520303843</v>
      </c>
      <c r="V22" s="208">
        <f ca="1">INDEX('Wellbeing Acorn Type'!K$14:K$48,'Type Sorted'!$B22)</f>
        <v>63.991690178099105</v>
      </c>
      <c r="W22" s="208"/>
    </row>
    <row r="23" spans="1:23" ht="20.149999999999999" customHeight="1">
      <c r="A23" s="225">
        <v>11</v>
      </c>
      <c r="B23" s="225">
        <f ca="1">MATCH(A23,'Wellbeing Acorn Type'!$Q$14:$Q$48,0)</f>
        <v>19</v>
      </c>
      <c r="C23" s="226" t="str">
        <f ca="1">INDEX('Wellbeing Acorn Type'!$C$14:$C$48,'Type Sorted'!B23)</f>
        <v>3.15</v>
      </c>
      <c r="D23" s="40" t="str">
        <f ca="1">INDEX('Wellbeing Acorn Type'!D$14:D$48,'Type Sorted'!$B23)</f>
        <v>Borderline Behaviours</v>
      </c>
      <c r="E23" s="40"/>
      <c r="F23" s="40"/>
      <c r="G23" s="40"/>
      <c r="H23" s="40"/>
      <c r="I23" s="40"/>
      <c r="J23" s="40"/>
      <c r="K23" s="40"/>
      <c r="L23" s="40"/>
      <c r="M23" s="40"/>
      <c r="N23" s="40"/>
      <c r="O23" s="40"/>
      <c r="P23" s="206">
        <f ca="1">INDEX('Wellbeing Acorn Type'!E$14:E$48,'Type Sorted'!$B23)</f>
        <v>1</v>
      </c>
      <c r="Q23" s="207">
        <f ca="1">INDEX('Wellbeing Acorn Type'!F$14:F$48,'Type Sorted'!$B23)</f>
        <v>9.3457943925233638E-3</v>
      </c>
      <c r="R23" s="206">
        <f ca="1">INDEX('Wellbeing Acorn Type'!G$14:G$48,'Type Sorted'!$B23)</f>
        <v>15117</v>
      </c>
      <c r="S23" s="207">
        <f ca="1">INDEX('Wellbeing Acorn Type'!H$14:H$48,'Type Sorted'!$B23)</f>
        <v>4.3392148251483291E-2</v>
      </c>
      <c r="T23" s="207">
        <f ca="1">INDEX('Wellbeing Acorn Type'!I$14:I$48,'Type Sorted'!$B23)</f>
        <v>6.6150691274723819E-5</v>
      </c>
      <c r="U23" s="227">
        <f ca="1">INDEX('Wellbeing Acorn Type'!J$14:J$48,'Type Sorted'!$B23)</f>
        <v>-1.7285818597460789</v>
      </c>
      <c r="V23" s="208">
        <f ca="1">INDEX('Wellbeing Acorn Type'!K$14:K$48,'Type Sorted'!$B23)</f>
        <v>21.537985025214539</v>
      </c>
      <c r="W23" s="208"/>
    </row>
    <row r="24" spans="1:23" ht="20.149999999999999" customHeight="1">
      <c r="A24" s="225">
        <v>12</v>
      </c>
      <c r="B24" s="225">
        <f ca="1">MATCH(A24,'Wellbeing Acorn Type'!$Q$14:$Q$48,0)</f>
        <v>1</v>
      </c>
      <c r="C24" s="226" t="str">
        <f ca="1">INDEX('Wellbeing Acorn Type'!$C$14:$C$48,'Type Sorted'!B24)</f>
        <v>1.1</v>
      </c>
      <c r="D24" s="40" t="str">
        <f ca="1">INDEX('Wellbeing Acorn Type'!D$14:D$48,'Type Sorted'!$B24)</f>
        <v>Limited Living</v>
      </c>
      <c r="E24" s="40"/>
      <c r="F24" s="40"/>
      <c r="G24" s="40"/>
      <c r="H24" s="40"/>
      <c r="I24" s="40"/>
      <c r="J24" s="40"/>
      <c r="K24" s="40"/>
      <c r="L24" s="40"/>
      <c r="M24" s="40"/>
      <c r="N24" s="40"/>
      <c r="O24" s="40"/>
      <c r="P24" s="206">
        <f ca="1">INDEX('Wellbeing Acorn Type'!E$14:E$48,'Type Sorted'!$B24)</f>
        <v>0</v>
      </c>
      <c r="Q24" s="207">
        <f ca="1">INDEX('Wellbeing Acorn Type'!F$14:F$48,'Type Sorted'!$B24)</f>
        <v>0</v>
      </c>
      <c r="R24" s="206">
        <f ca="1">INDEX('Wellbeing Acorn Type'!G$14:G$48,'Type Sorted'!$B24)</f>
        <v>3787</v>
      </c>
      <c r="S24" s="207">
        <f ca="1">INDEX('Wellbeing Acorn Type'!H$14:H$48,'Type Sorted'!$B24)</f>
        <v>1.0870282822541988E-2</v>
      </c>
      <c r="T24" s="207">
        <f ca="1">INDEX('Wellbeing Acorn Type'!I$14:I$48,'Type Sorted'!$B24)</f>
        <v>0</v>
      </c>
      <c r="U24" s="227">
        <f ca="1">INDEX('Wellbeing Acorn Type'!J$14:J$48,'Type Sorted'!$B24)</f>
        <v>-1.0843904538769629</v>
      </c>
      <c r="V24" s="208">
        <f ca="1">INDEX('Wellbeing Acorn Type'!K$14:K$48,'Type Sorted'!$B24)</f>
        <v>0</v>
      </c>
      <c r="W24" s="208"/>
    </row>
    <row r="25" spans="1:23" ht="20.149999999999999" customHeight="1">
      <c r="A25" s="225">
        <v>13</v>
      </c>
      <c r="B25" s="225">
        <f ca="1">MATCH(A25,'Wellbeing Acorn Type'!$Q$14:$Q$48,0)</f>
        <v>30</v>
      </c>
      <c r="C25" s="226" t="str">
        <f ca="1">INDEX('Wellbeing Acorn Type'!$C$14:$C$48,'Type Sorted'!B25)</f>
        <v>4.24</v>
      </c>
      <c r="D25" s="40" t="str">
        <f ca="1">INDEX('Wellbeing Acorn Type'!D$14:D$48,'Type Sorted'!$B25)</f>
        <v>Five-A-Day Greys</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30382</v>
      </c>
      <c r="S25" s="207">
        <f ca="1">INDEX('Wellbeing Acorn Type'!H$14:H$48,'Type Sorted'!$B25)</f>
        <v>8.7209118752170758E-2</v>
      </c>
      <c r="T25" s="207">
        <f ca="1">INDEX('Wellbeing Acorn Type'!I$14:I$48,'Type Sorted'!$B25)</f>
        <v>0</v>
      </c>
      <c r="U25" s="227">
        <f ca="1">INDEX('Wellbeing Acorn Type'!J$14:J$48,'Type Sorted'!$B25)</f>
        <v>-3.1973280034023346</v>
      </c>
      <c r="V25" s="208">
        <f ca="1">INDEX('Wellbeing Acorn Type'!K$14:K$48,'Type Sorted'!$B25)</f>
        <v>0</v>
      </c>
      <c r="W25" s="208"/>
    </row>
    <row r="26" spans="1:23" ht="20.149999999999999" customHeight="1">
      <c r="A26" s="225">
        <v>14</v>
      </c>
      <c r="B26" s="225">
        <f ca="1">MATCH(A26,'Wellbeing Acorn Type'!$Q$14:$Q$48,0)</f>
        <v>12</v>
      </c>
      <c r="C26" s="226" t="str">
        <f ca="1">INDEX('Wellbeing Acorn Type'!$C$14:$C$48,'Type Sorted'!B26)</f>
        <v>2.10</v>
      </c>
      <c r="D26" s="40" t="str">
        <f ca="1">INDEX('Wellbeing Acorn Type'!D$14:D$48,'Type Sorted'!$B26)</f>
        <v>Respiratory Risks</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12048</v>
      </c>
      <c r="S26" s="207">
        <f ca="1">INDEX('Wellbeing Acorn Type'!H$14:H$48,'Type Sorted'!$B26)</f>
        <v>3.45828274217021E-2</v>
      </c>
      <c r="T26" s="207">
        <f ca="1">INDEX('Wellbeing Acorn Type'!I$14:I$48,'Type Sorted'!$B26)</f>
        <v>0</v>
      </c>
      <c r="U26" s="227">
        <f ca="1">INDEX('Wellbeing Acorn Type'!J$14:J$48,'Type Sorted'!$B26)</f>
        <v>-1.9577833364758093</v>
      </c>
      <c r="V26" s="208">
        <f ca="1">INDEX('Wellbeing Acorn Type'!K$14:K$48,'Type Sorted'!$B26)</f>
        <v>0</v>
      </c>
      <c r="W26" s="208"/>
    </row>
    <row r="27" spans="1:23" ht="20.149999999999999" customHeight="1">
      <c r="A27" s="225">
        <v>15</v>
      </c>
      <c r="B27" s="225">
        <f ca="1">MATCH(A27,'Wellbeing Acorn Type'!$Q$14:$Q$48,0)</f>
        <v>8</v>
      </c>
      <c r="C27" s="226" t="str">
        <f ca="1">INDEX('Wellbeing Acorn Type'!$C$14:$C$48,'Type Sorted'!B27)</f>
        <v>2.6</v>
      </c>
      <c r="D27" s="40" t="str">
        <f ca="1">INDEX('Wellbeing Acorn Type'!D$14:D$48,'Type Sorted'!$B27)</f>
        <v>Dangerous Dependencies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3360</v>
      </c>
      <c r="S27" s="207">
        <f ca="1">INDEX('Wellbeing Acorn Type'!H$14:H$48,'Type Sorted'!$B27)</f>
        <v>9.6446132251758847E-3</v>
      </c>
      <c r="T27" s="207">
        <f ca="1">INDEX('Wellbeing Acorn Type'!I$14:I$48,'Type Sorted'!$B27)</f>
        <v>0</v>
      </c>
      <c r="U27" s="227">
        <f ca="1">INDEX('Wellbeing Acorn Type'!J$14:J$48,'Type Sorted'!$B27)</f>
        <v>-1.0207955373151776</v>
      </c>
      <c r="V27" s="208">
        <f ca="1">INDEX('Wellbeing Acorn Type'!K$14:K$48,'Type Sorted'!$B27)</f>
        <v>0</v>
      </c>
      <c r="W27" s="208"/>
    </row>
    <row r="28" spans="1:23" ht="20.149999999999999" customHeight="1">
      <c r="A28" s="225">
        <v>16</v>
      </c>
      <c r="B28" s="225">
        <f ca="1">MATCH(A28,'Wellbeing Acorn Type'!$Q$14:$Q$48,0)</f>
        <v>2</v>
      </c>
      <c r="C28" s="226" t="str">
        <f ca="1">INDEX('Wellbeing Acorn Type'!$C$14:$C$48,'Type Sorted'!B28)</f>
        <v>1.2</v>
      </c>
      <c r="D28" s="40" t="str">
        <f ca="1">INDEX('Wellbeing Acorn Type'!D$14:D$48,'Type Sorted'!$B28)</f>
        <v>Poorly Pensioners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11136</v>
      </c>
      <c r="S28" s="207">
        <f ca="1">INDEX('Wellbeing Acorn Type'!H$14:H$48,'Type Sorted'!$B28)</f>
        <v>3.1965003832011507E-2</v>
      </c>
      <c r="T28" s="207">
        <f ca="1">INDEX('Wellbeing Acorn Type'!I$14:I$48,'Type Sorted'!$B28)</f>
        <v>0</v>
      </c>
      <c r="U28" s="227">
        <f ca="1">INDEX('Wellbeing Acorn Type'!J$14:J$48,'Type Sorted'!$B28)</f>
        <v>-1.8796792196479719</v>
      </c>
      <c r="V28" s="208">
        <f ca="1">INDEX('Wellbeing Acorn Type'!K$14:K$48,'Type Sorted'!$B28)</f>
        <v>0</v>
      </c>
      <c r="W28" s="208"/>
    </row>
    <row r="29" spans="1:23" ht="20.149999999999999" customHeight="1">
      <c r="A29" s="225">
        <v>17</v>
      </c>
      <c r="B29" s="225">
        <f ca="1">MATCH(A29,'Wellbeing Acorn Type'!$Q$14:$Q$48,0)</f>
        <v>3</v>
      </c>
      <c r="C29" s="226" t="str">
        <f ca="1">INDEX('Wellbeing Acorn Type'!$C$14:$C$48,'Type Sorted'!B29)</f>
        <v>1.3</v>
      </c>
      <c r="D29" s="40" t="str">
        <f ca="1">INDEX('Wellbeing Acorn Type'!D$14:D$48,'Type Sorted'!$B29)</f>
        <v>Hardship Heartlands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17099</v>
      </c>
      <c r="S29" s="207">
        <f ca="1">INDEX('Wellbeing Acorn Type'!H$14:H$48,'Type Sorted'!$B29)</f>
        <v>4.9081321886095972E-2</v>
      </c>
      <c r="T29" s="207">
        <f ca="1">INDEX('Wellbeing Acorn Type'!I$14:I$48,'Type Sorted'!$B29)</f>
        <v>0</v>
      </c>
      <c r="U29" s="227">
        <f ca="1">INDEX('Wellbeing Acorn Type'!J$14:J$48,'Type Sorted'!$B29)</f>
        <v>-2.3500566168914685</v>
      </c>
      <c r="V29" s="208">
        <f ca="1">INDEX('Wellbeing Acorn Type'!K$14:K$48,'Type Sorted'!$B29)</f>
        <v>0</v>
      </c>
      <c r="W29" s="208"/>
    </row>
    <row r="30" spans="1:23" ht="20.149999999999999" customHeight="1">
      <c r="A30" s="225">
        <v>18</v>
      </c>
      <c r="B30" s="225">
        <f ca="1">MATCH(A30,'Wellbeing Acorn Type'!$Q$14:$Q$48,0)</f>
        <v>22</v>
      </c>
      <c r="C30" s="226" t="str">
        <f ca="1">INDEX('Wellbeing Acorn Type'!$C$14:$C$48,'Type Sorted'!B30)</f>
        <v>3.18</v>
      </c>
      <c r="D30" s="40" t="str">
        <f ca="1">INDEX('Wellbeing Acorn Type'!D$14:D$48,'Type Sorted'!$B30)</f>
        <v>Cultural Concerns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106</v>
      </c>
      <c r="S30" s="207">
        <f ca="1">INDEX('Wellbeing Acorn Type'!H$14:H$48,'Type Sorted'!$B30)</f>
        <v>3.0426458388947735E-4</v>
      </c>
      <c r="T30" s="207">
        <f ca="1">INDEX('Wellbeing Acorn Type'!I$14:I$48,'Type Sorted'!$B30)</f>
        <v>0</v>
      </c>
      <c r="U30" s="227">
        <f ca="1">INDEX('Wellbeing Acorn Type'!J$14:J$48,'Type Sorted'!$B30)</f>
        <v>-0.18046112939720541</v>
      </c>
      <c r="V30" s="208">
        <f ca="1">INDEX('Wellbeing Acorn Type'!K$14:K$48,'Type Sorted'!$B30)</f>
        <v>0</v>
      </c>
      <c r="W30" s="208"/>
    </row>
    <row r="31" spans="1:23" ht="20.149999999999999" customHeight="1">
      <c r="A31" s="225">
        <v>19</v>
      </c>
      <c r="B31" s="225">
        <f ca="1">MATCH(A31,'Wellbeing Acorn Type'!$Q$14:$Q$48,0)</f>
        <v>9</v>
      </c>
      <c r="C31" s="226" t="str">
        <f ca="1">INDEX('Wellbeing Acorn Type'!$C$14:$C$48,'Type Sorted'!B31)</f>
        <v>2.7</v>
      </c>
      <c r="D31" s="40" t="str">
        <f ca="1">INDEX('Wellbeing Acorn Type'!D$14:D$48,'Type Sorted'!$B31)</f>
        <v>Struggling Smokers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7077</v>
      </c>
      <c r="S31" s="207">
        <f ca="1">INDEX('Wellbeing Acorn Type'!H$14:H$48,'Type Sorted'!$B31)</f>
        <v>2.0313966605526708E-2</v>
      </c>
      <c r="T31" s="207">
        <f ca="1">INDEX('Wellbeing Acorn Type'!I$14:I$48,'Type Sorted'!$B31)</f>
        <v>0</v>
      </c>
      <c r="U31" s="227">
        <f ca="1">INDEX('Wellbeing Acorn Type'!J$14:J$48,'Type Sorted'!$B31)</f>
        <v>-1.4895181433187443</v>
      </c>
      <c r="V31" s="208">
        <f ca="1">INDEX('Wellbeing Acorn Type'!K$14:K$48,'Type Sorted'!$B31)</f>
        <v>0</v>
      </c>
      <c r="W31" s="208"/>
    </row>
    <row r="32" spans="1:23" ht="20.149999999999999" customHeight="1">
      <c r="A32" s="225">
        <v>20</v>
      </c>
      <c r="B32" s="225">
        <f ca="1">MATCH(A32,'Wellbeing Acorn Type'!$Q$14:$Q$48,0)</f>
        <v>34</v>
      </c>
      <c r="C32" s="226" t="str">
        <f ca="1">INDEX('Wellbeing Acorn Type'!$C$14:$C$48,'Type Sorted'!B32)</f>
        <v>60</v>
      </c>
      <c r="D32" s="40" t="str">
        <f ca="1">INDEX('Wellbeing Acorn Type'!D$14:D$48,'Type Sorted'!$B32)</f>
        <v>Active Communal Population</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237</v>
      </c>
      <c r="S32" s="207">
        <f ca="1">INDEX('Wellbeing Acorn Type'!H$14:H$48,'Type Sorted'!$B32)</f>
        <v>6.8028968284722759E-4</v>
      </c>
      <c r="T32" s="207">
        <f ca="1">INDEX('Wellbeing Acorn Type'!I$14:I$48,'Type Sorted'!$B32)</f>
        <v>0</v>
      </c>
      <c r="U32" s="227">
        <f ca="1">INDEX('Wellbeing Acorn Type'!J$14:J$48,'Type Sorted'!$B32)</f>
        <v>-0.26988988261595331</v>
      </c>
      <c r="V32" s="208">
        <f ca="1">INDEX('Wellbeing Acorn Type'!K$14:K$48,'Type Sorted'!$B32)</f>
        <v>0</v>
      </c>
      <c r="W32" s="208"/>
    </row>
    <row r="33" spans="1:28" ht="20.149999999999999" customHeight="1">
      <c r="A33" s="225">
        <v>21</v>
      </c>
      <c r="B33" s="225">
        <f ca="1">MATCH(A33,'Wellbeing Acorn Type'!$Q$14:$Q$48,0)</f>
        <v>13</v>
      </c>
      <c r="C33" s="226" t="str">
        <f ca="1">INDEX('Wellbeing Acorn Type'!$C$14:$C$48,'Type Sorted'!B33)</f>
        <v>2.11</v>
      </c>
      <c r="D33" s="40" t="str">
        <f ca="1">INDEX('Wellbeing Acorn Type'!D$14:D$48,'Type Sorted'!$B33)</f>
        <v>Anxious Adversity</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6926</v>
      </c>
      <c r="S33" s="207">
        <f ca="1">INDEX('Wellbeing Acorn Type'!H$14:H$48,'Type Sorted'!$B33)</f>
        <v>1.988053309451434E-2</v>
      </c>
      <c r="T33" s="207">
        <f ca="1">INDEX('Wellbeing Acorn Type'!I$14:I$48,'Type Sorted'!$B33)</f>
        <v>0</v>
      </c>
      <c r="U33" s="227">
        <f ca="1">INDEX('Wellbeing Acorn Type'!J$14:J$48,'Type Sorted'!$B33)</f>
        <v>-1.4732158889397644</v>
      </c>
      <c r="V33" s="208">
        <f ca="1">INDEX('Wellbeing Acorn Type'!K$14:K$48,'Type Sorted'!$B33)</f>
        <v>0</v>
      </c>
      <c r="W33" s="208"/>
    </row>
    <row r="34" spans="1:28" ht="20.149999999999999" customHeight="1">
      <c r="A34" s="225">
        <v>22</v>
      </c>
      <c r="B34" s="225">
        <f ca="1">MATCH(A34,'Wellbeing Acorn Type'!$Q$14:$Q$48,0)</f>
        <v>5</v>
      </c>
      <c r="C34" s="226" t="str">
        <f ca="1">INDEX('Wellbeing Acorn Type'!$C$14:$C$48,'Type Sorted'!B34)</f>
        <v>1.5</v>
      </c>
      <c r="D34" s="40" t="str">
        <f ca="1">INDEX('Wellbeing Acorn Type'!D$14:D$48,'Type Sorted'!$B34)</f>
        <v>Countryside Complacency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12098</v>
      </c>
      <c r="S34" s="207">
        <f ca="1">INDEX('Wellbeing Acorn Type'!H$14:H$48,'Type Sorted'!$B34)</f>
        <v>3.4726348451838647E-2</v>
      </c>
      <c r="T34" s="207">
        <f ca="1">INDEX('Wellbeing Acorn Type'!I$14:I$48,'Type Sorted'!$B34)</f>
        <v>0</v>
      </c>
      <c r="U34" s="227">
        <f ca="1">INDEX('Wellbeing Acorn Type'!J$14:J$48,'Type Sorted'!$B34)</f>
        <v>-1.9619874378406308</v>
      </c>
      <c r="V34" s="208">
        <f ca="1">INDEX('Wellbeing Acorn Type'!K$14:K$48,'Type Sorted'!$B34)</f>
        <v>0</v>
      </c>
      <c r="W34" s="208"/>
    </row>
    <row r="35" spans="1:28" ht="20.149999999999999" customHeight="1">
      <c r="A35" s="225">
        <v>23</v>
      </c>
      <c r="B35" s="225">
        <f ca="1">MATCH(A35,'Wellbeing Acorn Type'!$Q$14:$Q$48,0)</f>
        <v>28</v>
      </c>
      <c r="C35" s="226" t="str">
        <f ca="1">INDEX('Wellbeing Acorn Type'!$C$14:$C$48,'Type Sorted'!B35)</f>
        <v>4.22</v>
      </c>
      <c r="D35" s="40" t="str">
        <f ca="1">INDEX('Wellbeing Acorn Type'!D$14:D$48,'Type Sorted'!$B35)</f>
        <v>Gym &amp; Juices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1307</v>
      </c>
      <c r="S35" s="207">
        <f ca="1">INDEX('Wellbeing Acorn Type'!H$14:H$48,'Type Sorted'!$B35)</f>
        <v>3.7516397277693098E-3</v>
      </c>
      <c r="T35" s="207">
        <f ca="1">INDEX('Wellbeing Acorn Type'!I$14:I$48,'Type Sorted'!$B35)</f>
        <v>0</v>
      </c>
      <c r="U35" s="227">
        <f ca="1">INDEX('Wellbeing Acorn Type'!J$14:J$48,'Type Sorted'!$B35)</f>
        <v>-0.63477328693027213</v>
      </c>
      <c r="V35" s="208">
        <f ca="1">INDEX('Wellbeing Acorn Type'!K$14:K$48,'Type Sorted'!$B35)</f>
        <v>0</v>
      </c>
      <c r="W35" s="208"/>
    </row>
    <row r="36" spans="1:28" ht="20.149999999999999" customHeight="1">
      <c r="A36" s="225">
        <v>24</v>
      </c>
      <c r="B36" s="225">
        <f ca="1">MATCH(A36,'Wellbeing Acorn Type'!$Q$14:$Q$48,0)</f>
        <v>11</v>
      </c>
      <c r="C36" s="226" t="str">
        <f ca="1">INDEX('Wellbeing Acorn Type'!$C$14:$C$48,'Type Sorted'!B36)</f>
        <v>2.9</v>
      </c>
      <c r="D36" s="40" t="str">
        <f ca="1">INDEX('Wellbeing Acorn Type'!D$14:D$48,'Type Sorted'!$B36)</f>
        <v>Everyday Excesses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16337</v>
      </c>
      <c r="S36" s="207">
        <f ca="1">INDEX('Wellbeing Acorn Type'!H$14:H$48,'Type Sorted'!$B36)</f>
        <v>4.6894061386815011E-2</v>
      </c>
      <c r="T36" s="207">
        <f ca="1">INDEX('Wellbeing Acorn Type'!I$14:I$48,'Type Sorted'!$B36)</f>
        <v>0</v>
      </c>
      <c r="U36" s="227">
        <f ca="1">INDEX('Wellbeing Acorn Type'!J$14:J$48,'Type Sorted'!$B36)</f>
        <v>-2.2944585944520157</v>
      </c>
      <c r="V36" s="208">
        <f ca="1">INDEX('Wellbeing Acorn Type'!K$14:K$48,'Type Sorted'!$B36)</f>
        <v>0</v>
      </c>
      <c r="W36" s="208"/>
    </row>
    <row r="37" spans="1:28" ht="20.149999999999999" customHeight="1">
      <c r="A37" s="225">
        <v>25</v>
      </c>
      <c r="B37" s="225">
        <f ca="1">MATCH(A37,'Wellbeing Acorn Type'!$Q$14:$Q$48,0)</f>
        <v>14</v>
      </c>
      <c r="C37" s="226" t="str">
        <f ca="1">INDEX('Wellbeing Acorn Type'!$C$14:$C$48,'Type Sorted'!B37)</f>
        <v>2.12</v>
      </c>
      <c r="D37" s="40" t="str">
        <f ca="1">INDEX('Wellbeing Acorn Type'!D$14:D$48,'Type Sorted'!$B37)</f>
        <v>Perilous Futures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6282</v>
      </c>
      <c r="S37" s="207">
        <f ca="1">INDEX('Wellbeing Acorn Type'!H$14:H$48,'Type Sorted'!$B37)</f>
        <v>1.8031982226355627E-2</v>
      </c>
      <c r="T37" s="207">
        <f ca="1">INDEX('Wellbeing Acorn Type'!I$14:I$48,'Type Sorted'!$B37)</f>
        <v>0</v>
      </c>
      <c r="U37" s="227">
        <f ca="1">INDEX('Wellbeing Acorn Type'!J$14:J$48,'Type Sorted'!$B37)</f>
        <v>-1.4017318857767602</v>
      </c>
      <c r="V37" s="208">
        <f ca="1">INDEX('Wellbeing Acorn Type'!K$14:K$48,'Type Sorted'!$B37)</f>
        <v>0</v>
      </c>
      <c r="W37" s="208"/>
    </row>
    <row r="38" spans="1:28" ht="20.149999999999999" customHeight="1">
      <c r="A38" s="225">
        <v>26</v>
      </c>
      <c r="B38" s="225">
        <f ca="1">MATCH(A38,'Wellbeing Acorn Type'!$Q$14:$Q$48,0)</f>
        <v>10</v>
      </c>
      <c r="C38" s="226" t="str">
        <f ca="1">INDEX('Wellbeing Acorn Type'!$C$14:$C$48,'Type Sorted'!B38)</f>
        <v>2.8</v>
      </c>
      <c r="D38" s="40" t="str">
        <f ca="1">INDEX('Wellbeing Acorn Type'!D$14:D$48,'Type Sorted'!$B38)</f>
        <v>Despondent Diversity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0</v>
      </c>
      <c r="S38" s="207">
        <f ca="1">INDEX('Wellbeing Acorn Type'!H$14:H$48,'Type Sorted'!$B38)</f>
        <v>0</v>
      </c>
      <c r="T38" s="207">
        <f ca="1">INDEX('Wellbeing Acorn Type'!I$14:I$48,'Type Sorted'!$B38)</f>
        <v>0</v>
      </c>
      <c r="U38" s="227">
        <f ca="1">INDEX('Wellbeing Acorn Type'!J$14:J$48,'Type Sorted'!$B38)</f>
        <v>0</v>
      </c>
      <c r="V38" s="208">
        <f ca="1">INDEX('Wellbeing Acorn Type'!K$14:K$48,'Type Sorted'!$B38)</f>
        <v>0</v>
      </c>
      <c r="W38" s="208"/>
    </row>
    <row r="39" spans="1:28" ht="20.149999999999999" customHeight="1">
      <c r="A39" s="225">
        <v>27</v>
      </c>
      <c r="B39" s="225">
        <f ca="1">MATCH(A39,'Wellbeing Acorn Type'!$Q$14:$Q$48,0)</f>
        <v>15</v>
      </c>
      <c r="C39" s="226" t="str">
        <f ca="1">INDEX('Wellbeing Acorn Type'!$C$14:$C$48,'Type Sorted'!B39)</f>
        <v>2.13</v>
      </c>
      <c r="D39" s="40" t="str">
        <f ca="1">INDEX('Wellbeing Acorn Type'!D$14:D$48,'Type Sorted'!$B39)</f>
        <v>Regular Revellers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7412</v>
      </c>
      <c r="S39" s="207">
        <f ca="1">INDEX('Wellbeing Acorn Type'!H$14:H$48,'Type Sorted'!$B39)</f>
        <v>2.1275557507441565E-2</v>
      </c>
      <c r="T39" s="207">
        <f ca="1">INDEX('Wellbeing Acorn Type'!I$14:I$48,'Type Sorted'!$B39)</f>
        <v>0</v>
      </c>
      <c r="U39" s="227">
        <f ca="1">INDEX('Wellbeing Acorn Type'!J$14:J$48,'Type Sorted'!$B39)</f>
        <v>-1.5251134327319091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107</v>
      </c>
      <c r="Q41" s="230"/>
      <c r="R41" s="229">
        <f ca="1">SUM(R13:R40)</f>
        <v>348381</v>
      </c>
      <c r="S41" s="17"/>
      <c r="T41" s="221">
        <f ca="1">IF(R41&gt;0,P41/R41,0)</f>
        <v>3.0713500449220825E-4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495.85337083749204</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17</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418.47996322873468</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16</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246.91195225252525</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4</v>
      </c>
      <c r="B56" s="231">
        <f t="shared" ca="1" si="1"/>
        <v>100</v>
      </c>
      <c r="C56" s="231">
        <f t="shared" ca="1" si="1"/>
        <v>100</v>
      </c>
      <c r="D56" s="231">
        <f t="shared" ca="1" si="1"/>
        <v>100</v>
      </c>
      <c r="E56" s="231">
        <f t="shared" ca="1" si="1"/>
        <v>229.12717778055472</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140.06871139004872</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103.83980852373406</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61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85.998341158523033</v>
      </c>
    </row>
    <row r="60" spans="1:28" ht="15" hidden="1" customHeight="1">
      <c r="A60" s="231">
        <f ca="1">INDEX('Wellbeing Acorn Type'!$R$14:$R$48,'Type Sorted'!B20)</f>
        <v>19</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79.976186426913785</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74.534083088783248</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23</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63.991690178099105</v>
      </c>
      <c r="Y62" s="231">
        <f t="shared" ca="1" si="1"/>
        <v>100</v>
      </c>
      <c r="Z62" s="231">
        <f t="shared" ca="1" si="1"/>
        <v>100</v>
      </c>
      <c r="AA62" s="231">
        <f t="shared" ca="1" si="1"/>
        <v>100</v>
      </c>
      <c r="AB62" s="231">
        <f t="shared" ca="1" si="1"/>
        <v>100</v>
      </c>
    </row>
    <row r="63" spans="1:28" ht="15" hidden="1" customHeight="1">
      <c r="A63" s="231">
        <f ca="1">INDEX('Wellbeing Acorn Type'!$R$14:$R$48,'Type Sorted'!B23)</f>
        <v>15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21.537985025214539</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v>
      </c>
      <c r="B64" s="231">
        <f t="shared" ref="B64:AB73" ca="1" si="3">IF($A64=B$52,$V24,100)</f>
        <v>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24</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0</v>
      </c>
      <c r="Z65" s="231">
        <f t="shared" ca="1" si="3"/>
        <v>100</v>
      </c>
      <c r="AA65" s="231">
        <f t="shared" ca="1" si="3"/>
        <v>100</v>
      </c>
      <c r="AB65" s="231">
        <f t="shared" ca="1" si="3"/>
        <v>100</v>
      </c>
    </row>
    <row r="66" spans="1:28" ht="15" hidden="1" customHeight="1">
      <c r="A66" s="231">
        <f ca="1">INDEX('Wellbeing Acorn Type'!$R$14:$R$48,'Type Sorted'!B26)</f>
        <v>10</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6</v>
      </c>
      <c r="B67" s="231">
        <f t="shared" ca="1" si="3"/>
        <v>100</v>
      </c>
      <c r="C67" s="231">
        <f t="shared" ca="1" si="3"/>
        <v>100</v>
      </c>
      <c r="D67" s="231">
        <f t="shared" ca="1" si="3"/>
        <v>100</v>
      </c>
      <c r="E67" s="231">
        <f t="shared" ca="1" si="3"/>
        <v>100</v>
      </c>
      <c r="F67" s="231">
        <f t="shared" ca="1" si="3"/>
        <v>100</v>
      </c>
      <c r="G67" s="231">
        <f t="shared" ca="1" si="3"/>
        <v>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v>
      </c>
      <c r="B68" s="231">
        <f t="shared" ca="1" si="3"/>
        <v>100</v>
      </c>
      <c r="C68" s="231">
        <f t="shared" ca="1" si="3"/>
        <v>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3</v>
      </c>
      <c r="B69" s="231">
        <f t="shared" ca="1" si="3"/>
        <v>100</v>
      </c>
      <c r="C69" s="231">
        <f t="shared" ca="1" si="3"/>
        <v>100</v>
      </c>
      <c r="D69" s="231">
        <f t="shared" ca="1" si="3"/>
        <v>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18</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7</v>
      </c>
      <c r="B71" s="231">
        <f t="shared" ca="1" si="3"/>
        <v>100</v>
      </c>
      <c r="C71" s="231">
        <f t="shared" ca="1" si="3"/>
        <v>100</v>
      </c>
      <c r="D71" s="231">
        <f t="shared" ca="1" si="3"/>
        <v>100</v>
      </c>
      <c r="E71" s="231">
        <f t="shared" ca="1" si="3"/>
        <v>100</v>
      </c>
      <c r="F71" s="231">
        <f t="shared" ca="1" si="3"/>
        <v>100</v>
      </c>
      <c r="G71" s="231">
        <f t="shared" ca="1" si="3"/>
        <v>100</v>
      </c>
      <c r="H71" s="231">
        <f t="shared" ca="1" si="3"/>
        <v>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0</v>
      </c>
      <c r="AB72" s="231">
        <f t="shared" ca="1" si="3"/>
        <v>100</v>
      </c>
    </row>
    <row r="73" spans="1:28" ht="15" hidden="1" customHeight="1">
      <c r="A73" s="231">
        <f ca="1">INDEX('Wellbeing Acorn Type'!$R$14:$R$48,'Type Sorted'!B33)</f>
        <v>11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5</v>
      </c>
      <c r="B74" s="231">
        <f t="shared" ref="B74:AB79" ca="1" si="5">IF($A74=B$52,$V34,100)</f>
        <v>100</v>
      </c>
      <c r="C74" s="231">
        <f t="shared" ca="1" si="5"/>
        <v>100</v>
      </c>
      <c r="D74" s="231">
        <f t="shared" ca="1" si="5"/>
        <v>100</v>
      </c>
      <c r="E74" s="231">
        <f t="shared" ca="1" si="5"/>
        <v>100</v>
      </c>
      <c r="F74" s="231">
        <f t="shared" ca="1" si="5"/>
        <v>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9</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12</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13</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503B-C182-4D40-AE55-7AED8DD43FDC}">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4370-A405-4FB4-B8FE-9E67D8242AE6}">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0.12244339622641509</v>
      </c>
      <c r="H2" s="245" cm="1">
        <f t="array" ref="H2:H797">INDEX('Data - Knowledge'!J:J,MATCH(_xlfn.ANCHORARRAY('Features Data'!A2),'Data - Knowledge'!A:A,0))</f>
        <v>94.313519152455797</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6.5849056603773598E-3</v>
      </c>
      <c r="H3" s="245">
        <v>93.149256096479192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1.8018867924528302E-2</v>
      </c>
      <c r="H4" s="245">
        <v>97.103887443475628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1.8924528301886789E-2</v>
      </c>
      <c r="H5" s="245">
        <v>93.471504313139391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1.8301886792452829E-2</v>
      </c>
      <c r="H6" s="245">
        <v>95.053220564869619</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1.7962264150943399E-2</v>
      </c>
      <c r="H7" s="245">
        <v>93.38599445447619</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4.3584905660377362E-3</v>
      </c>
      <c r="H8" s="245">
        <v>86.255997412668094</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4.0792452830188675E-2</v>
      </c>
      <c r="H9" s="245">
        <v>104.75067903267276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7.6698113207547165E-3</v>
      </c>
      <c r="H10" s="245">
        <v>87.108292553649548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1.4207547169811322E-2</v>
      </c>
      <c r="H11" s="245">
        <v>99.057618601839749</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1.0169811320754717E-2</v>
      </c>
      <c r="H12" s="245">
        <v>92.782399252889789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0.17674528301886791</v>
      </c>
      <c r="H13" s="245">
        <v>101.15387469603729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3.0000000000000005E-3</v>
      </c>
      <c r="H14" s="245">
        <v>98.485641478837607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2.2150943396226412E-2</v>
      </c>
      <c r="H15" s="245">
        <v>82.887542410725317</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8.7622641509433982E-2</v>
      </c>
      <c r="H16" s="245">
        <v>97.968243086189915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2.4301886792452834E-2</v>
      </c>
      <c r="H17" s="245">
        <v>97.518852626094628</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1.1424528301886793E-2</v>
      </c>
      <c r="H18" s="245">
        <v>104.88559914636268</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94.313519152455797</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5.3207547169811329E-3</v>
      </c>
      <c r="H19" s="245">
        <v>105.59385175553378</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93.149256096479192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97.84787970403373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97.103887443475628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1.1462264150943395E-2</v>
      </c>
      <c r="H21" s="245">
        <v>99.286261780365209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93.471504313139391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7.6603773584905666E-3</v>
      </c>
      <c r="H22" s="245">
        <v>101.70197347776781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95.053220564869619</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93.38599445447619</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1.0518867924528304E-2</v>
      </c>
      <c r="H24" s="245">
        <v>110.04713040223353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86.255997412668094</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1.55E-2</v>
      </c>
      <c r="H25" s="245">
        <v>95.856246582206182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104.75067903267276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8.0000000000000002E-3</v>
      </c>
      <c r="H26" s="245">
        <v>100.06469111174636</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87.108292553649548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5.3688679245283033E-2</v>
      </c>
      <c r="H27" s="245">
        <v>91.994407564125694</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99.057618601839749</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1.0094339622641509E-3</v>
      </c>
      <c r="H28" s="245">
        <v>96.698424195662696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92.782399252889789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101.15387469603729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4.2179245283018862E-2</v>
      </c>
      <c r="H30" s="245">
        <v>95.101573082359323</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98.485641478837607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4.4641509433962272E-2</v>
      </c>
      <c r="H31" s="245">
        <v>93.444907050023801</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82.887542410725317</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1.8584905660377357E-3</v>
      </c>
      <c r="H32" s="245">
        <v>71.54703641707269</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97.968243086189915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2.6226415094339627E-3</v>
      </c>
      <c r="H33" s="245">
        <v>91.072944357114878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97.518852626094628</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2.9056603773584913E-3</v>
      </c>
      <c r="H34" s="245">
        <v>95.969203935344694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104.88559914636268</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5.6226415094339632E-3</v>
      </c>
      <c r="H35" s="245">
        <v>88.629488799591897</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105.59385175553378</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5.7358490566037741E-3</v>
      </c>
      <c r="H36" s="245">
        <v>99.938196405596727</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0.13808490566037737</v>
      </c>
      <c r="H37" s="245">
        <v>74.025217713549026</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99.286261780365209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0.2155754716981132</v>
      </c>
      <c r="H38" s="245">
        <v>100.17667589459738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101.70197347776781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0.30227358490566036</v>
      </c>
      <c r="H39" s="245">
        <v>108.19155637969988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0.30741509433962261</v>
      </c>
      <c r="H40" s="245">
        <v>101.75297075167973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110.04713040223353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0.41647169811320756</v>
      </c>
      <c r="H41" s="245">
        <v>99.07511679999979</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95.856246582206182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3.8641509433962266E-2</v>
      </c>
      <c r="H42" s="245">
        <v>99.620182975295776</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100.06469111174636</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1.550943396226415E-2</v>
      </c>
      <c r="H43" s="245">
        <v>109.13302187478382</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91.994407564125694</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0.21998113207547171</v>
      </c>
      <c r="H44" s="245">
        <v>109.8195325075682</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96.698424195662696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0.1442075471698113</v>
      </c>
      <c r="H45" s="245">
        <v>88.964843268847446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6.9245283018867926E-2</v>
      </c>
      <c r="H46" s="245">
        <v>100.61263432583371</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95.101573082359323</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2.3584905660377364E-2</v>
      </c>
      <c r="H47" s="245">
        <v>70.627866659746431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93.444907050023801</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0.17212264150943393</v>
      </c>
      <c r="H48" s="245">
        <v>100.74876568239297</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71.54703641707269</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0.19060377358490566</v>
      </c>
      <c r="H49" s="245">
        <v>89.857358028868177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91.072944357114878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0.24346226415094346</v>
      </c>
      <c r="H50" s="245">
        <v>94.420201594315444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95.969203935344694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0.28287735849056606</v>
      </c>
      <c r="H51" s="245">
        <v>94.987563032626142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88.629488799591897</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0.10066037735849058</v>
      </c>
      <c r="H52" s="245">
        <v>87.740107734215727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99.938196405596727</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8.2584905660377378E-2</v>
      </c>
      <c r="H53" s="245">
        <v>83.36070014576508</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7.0245283018867927E-2</v>
      </c>
      <c r="H54" s="245">
        <v>82.980212277811134</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4.7915094339622648E-2</v>
      </c>
      <c r="H55" s="245">
        <v>82.433606165832956</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8.5783018867924526E-2</v>
      </c>
      <c r="H56" s="245">
        <v>85.450787176142569</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0.1494056603773585</v>
      </c>
      <c r="H57" s="245">
        <v>92.517784331056575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0.21571698113207546</v>
      </c>
      <c r="H58" s="245">
        <v>91.982212632161975</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7.3632075471698116E-2</v>
      </c>
      <c r="H59" s="245">
        <v>86.107740774757332</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6.6707547169811324E-2</v>
      </c>
      <c r="H60" s="245">
        <v>80.117636731268831</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0.11847169811320754</v>
      </c>
      <c r="H61" s="245">
        <v>91.685606872566566</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0.1207358490566038</v>
      </c>
      <c r="H62" s="245">
        <v>91.392811167997806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5.1556603773584904E-2</v>
      </c>
      <c r="H63" s="245">
        <v>91.078760061214737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4.1481132075471695E-2</v>
      </c>
      <c r="H64" s="245">
        <v>92.070025336958736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3.1471698113207547E-2</v>
      </c>
      <c r="H65" s="245">
        <v>96.5915643418559</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2.9698113207547172E-2</v>
      </c>
      <c r="H66" s="245">
        <v>94.344416627631887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1.4047169811320755E-2</v>
      </c>
      <c r="H67" s="245">
        <v>92.298637629654763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4.6896226415094347E-2</v>
      </c>
      <c r="H68" s="245">
        <v>86.30571674145699</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8.9339622641509461E-3</v>
      </c>
      <c r="H69" s="245">
        <v>91.150007402808782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4.675471698113208E-2</v>
      </c>
      <c r="H70" s="245">
        <v>90.599024682215187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3.1037735849056614E-2</v>
      </c>
      <c r="H71" s="245">
        <v>84.862110916465042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7.7849056603773573E-2</v>
      </c>
      <c r="H72" s="245">
        <v>92.697083047572391</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6.4386792452830202E-2</v>
      </c>
      <c r="H73" s="245">
        <v>83.588159655900213</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0.33916981132075474</v>
      </c>
      <c r="H74" s="245">
        <v>92.479262834506528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0.19895283018867924</v>
      </c>
      <c r="H75" s="245">
        <v>86.687651619709655</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0.10271698113207547</v>
      </c>
      <c r="H76" s="245">
        <v>77.123774956631308</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2.1537735849056602E-2</v>
      </c>
      <c r="H77" s="245">
        <v>71.429550329631994</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0.10882075471698112</v>
      </c>
      <c r="H78" s="245">
        <v>82.028231586518174</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0.27574528301886797</v>
      </c>
      <c r="H79" s="245">
        <v>92.786875515227891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0.35543396226415092</v>
      </c>
      <c r="H80" s="245">
        <v>93.007939256249799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0.38068867924528305</v>
      </c>
      <c r="H81" s="245">
        <v>93.994692879799828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4.5188679245283022E-3</v>
      </c>
      <c r="H82" s="245">
        <v>112.91144837706292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2.5433962264150945E-2</v>
      </c>
      <c r="H83" s="245">
        <v>106.60525728008092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2.3037735849056606E-2</v>
      </c>
      <c r="H84" s="245">
        <v>92.149412737316624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1.2066037735849055E-2</v>
      </c>
      <c r="H85" s="245">
        <v>91.976807054758325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0.9355471698113208</v>
      </c>
      <c r="H86" s="245">
        <v>100.11608992862992</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0.95353773584905654</v>
      </c>
      <c r="H87" s="245">
        <v>100.11156924107638</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1.4679245283018871E-2</v>
      </c>
      <c r="H88" s="245">
        <v>94.509681882571044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1.3783018867924528E-2</v>
      </c>
      <c r="H89" s="245">
        <v>95.587378236236802</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1.2000000000000002E-2</v>
      </c>
      <c r="H90" s="245">
        <v>99.309211158748795</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4.4433962264150946E-3</v>
      </c>
      <c r="H91" s="245">
        <v>110.68465340935371</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1.8867924528301891E-3</v>
      </c>
      <c r="H92" s="245">
        <v>104.2028841574687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0.96605660377358482</v>
      </c>
      <c r="H93" s="245">
        <v>99.971646532887462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2.4254716981132077E-2</v>
      </c>
      <c r="H94" s="245">
        <v>98.949093316035402</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6.4811320754716989E-3</v>
      </c>
      <c r="H95" s="245">
        <v>108.87510454150583</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1.905660377358491E-3</v>
      </c>
      <c r="H96" s="245">
        <v>104.099614557813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0.15899056603773584</v>
      </c>
      <c r="H100" s="245">
        <v>92.845713227850354</v>
      </c>
    </row>
    <row r="101" spans="1:35">
      <c r="A101" s="86" t="str">
        <v>scghqb_sleeploss</v>
      </c>
      <c r="B101" s="239">
        <v>100</v>
      </c>
      <c r="C101" s="86" t="s">
        <v>373</v>
      </c>
      <c r="D101" s="241">
        <f>COUNTIF($C$1:$C101,C101)</f>
        <v>2</v>
      </c>
      <c r="E101" s="241" t="str">
        <f t="shared" si="13"/>
        <v>Wellbeing (GHQ)2</v>
      </c>
      <c r="F101" s="86" t="s">
        <v>376</v>
      </c>
      <c r="G101" s="242">
        <v>0.13686792452830188</v>
      </c>
      <c r="H101" s="245">
        <v>92.841554481856463</v>
      </c>
    </row>
    <row r="102" spans="1:35">
      <c r="A102" s="86" t="str">
        <v>scghqc_usefulrole</v>
      </c>
      <c r="B102" s="239">
        <v>101</v>
      </c>
      <c r="C102" s="86" t="s">
        <v>373</v>
      </c>
      <c r="D102" s="241">
        <f>COUNTIF($C$1:$C102,C102)</f>
        <v>3</v>
      </c>
      <c r="E102" s="241" t="str">
        <f t="shared" si="13"/>
        <v>Wellbeing (GHQ)3</v>
      </c>
      <c r="F102" s="86" t="s">
        <v>378</v>
      </c>
      <c r="G102" s="242">
        <v>0.13925471698113209</v>
      </c>
      <c r="H102" s="245">
        <v>93.97033580386271</v>
      </c>
    </row>
    <row r="103" spans="1:35">
      <c r="A103" s="86" t="str">
        <v>scghqd_decisions</v>
      </c>
      <c r="B103" s="239">
        <v>102</v>
      </c>
      <c r="C103" s="86" t="s">
        <v>373</v>
      </c>
      <c r="D103" s="241">
        <f>COUNTIF($C$1:$C103,C103)</f>
        <v>4</v>
      </c>
      <c r="E103" s="241" t="str">
        <f t="shared" si="13"/>
        <v>Wellbeing (GHQ)4</v>
      </c>
      <c r="F103" s="86" t="s">
        <v>380</v>
      </c>
      <c r="G103" s="242">
        <v>9.3132075471698106E-2</v>
      </c>
      <c r="H103" s="245">
        <v>93.334422291885915</v>
      </c>
    </row>
    <row r="104" spans="1:35">
      <c r="A104" s="86" t="str">
        <v>scghqe_strain</v>
      </c>
      <c r="B104" s="239">
        <v>103</v>
      </c>
      <c r="C104" s="86" t="s">
        <v>373</v>
      </c>
      <c r="D104" s="241">
        <f>COUNTIF($C$1:$C104,C104)</f>
        <v>5</v>
      </c>
      <c r="E104" s="241" t="str">
        <f t="shared" si="13"/>
        <v>Wellbeing (GHQ)5</v>
      </c>
      <c r="F104" s="86" t="s">
        <v>382</v>
      </c>
      <c r="G104" s="242">
        <v>0.2058396226415094</v>
      </c>
      <c r="H104" s="245">
        <v>95.806997684000777</v>
      </c>
    </row>
    <row r="105" spans="1:35">
      <c r="A105" s="86" t="str">
        <v>scghqf_difficulties</v>
      </c>
      <c r="B105" s="239">
        <v>104</v>
      </c>
      <c r="C105" s="86" t="s">
        <v>373</v>
      </c>
      <c r="D105" s="241">
        <f>COUNTIF($C$1:$C105,C105)</f>
        <v>6</v>
      </c>
      <c r="E105" s="241" t="str">
        <f t="shared" si="13"/>
        <v>Wellbeing (GHQ)6</v>
      </c>
      <c r="F105" s="86" t="s">
        <v>384</v>
      </c>
      <c r="G105" s="242">
        <v>0.13155660377358491</v>
      </c>
      <c r="H105" s="245">
        <v>93.619047759527021</v>
      </c>
    </row>
    <row r="106" spans="1:35">
      <c r="A106" s="86" t="str">
        <v>scghqg_enjoyactivs</v>
      </c>
      <c r="B106" s="239">
        <v>105</v>
      </c>
      <c r="C106" s="86" t="s">
        <v>373</v>
      </c>
      <c r="D106" s="241">
        <f>COUNTIF($C$1:$C106,C106)</f>
        <v>7</v>
      </c>
      <c r="E106" s="241" t="str">
        <f t="shared" si="13"/>
        <v>Wellbeing (GHQ)7</v>
      </c>
      <c r="F106" s="86" t="s">
        <v>386</v>
      </c>
      <c r="G106" s="242">
        <v>0.16216981132075473</v>
      </c>
      <c r="H106" s="245">
        <v>94.065780078059674</v>
      </c>
    </row>
    <row r="107" spans="1:35">
      <c r="A107" s="86" t="str">
        <v>scghqh_faceproblems</v>
      </c>
      <c r="B107" s="239">
        <v>106</v>
      </c>
      <c r="C107" s="86" t="s">
        <v>373</v>
      </c>
      <c r="D107" s="241">
        <f>COUNTIF($C$1:$C107,C107)</f>
        <v>8</v>
      </c>
      <c r="E107" s="241" t="str">
        <f t="shared" si="13"/>
        <v>Wellbeing (GHQ)8</v>
      </c>
      <c r="F107" s="86" t="s">
        <v>388</v>
      </c>
      <c r="G107" s="242">
        <v>0.10017924528301889</v>
      </c>
      <c r="H107" s="245">
        <v>91.601216124388316</v>
      </c>
    </row>
    <row r="108" spans="1:35">
      <c r="A108" s="86" t="str">
        <v>scghqi_depressed</v>
      </c>
      <c r="B108" s="239">
        <v>107</v>
      </c>
      <c r="C108" s="86" t="s">
        <v>373</v>
      </c>
      <c r="D108" s="241">
        <f>COUNTIF($C$1:$C108,C108)</f>
        <v>9</v>
      </c>
      <c r="E108" s="241" t="str">
        <f t="shared" si="13"/>
        <v>Wellbeing (GHQ)9</v>
      </c>
      <c r="F108" s="86" t="s">
        <v>390</v>
      </c>
      <c r="G108" s="242">
        <v>0.19054716981132075</v>
      </c>
      <c r="H108" s="245">
        <v>95.087886870706797</v>
      </c>
    </row>
    <row r="109" spans="1:35">
      <c r="A109" s="86" t="str">
        <v>scghqj_confidence</v>
      </c>
      <c r="B109" s="239">
        <v>108</v>
      </c>
      <c r="C109" s="86" t="s">
        <v>373</v>
      </c>
      <c r="D109" s="241">
        <f>COUNTIF($C$1:$C109,C109)</f>
        <v>10</v>
      </c>
      <c r="E109" s="241" t="str">
        <f t="shared" si="13"/>
        <v>Wellbeing (GHQ)10</v>
      </c>
      <c r="F109" s="86" t="s">
        <v>392</v>
      </c>
      <c r="G109" s="242">
        <v>0.16170754716981131</v>
      </c>
      <c r="H109" s="245">
        <v>95.403199195834745</v>
      </c>
    </row>
    <row r="110" spans="1:35">
      <c r="A110" s="86" t="str">
        <v>scghqk_selfworth</v>
      </c>
      <c r="B110" s="239">
        <v>109</v>
      </c>
      <c r="C110" s="86" t="s">
        <v>373</v>
      </c>
      <c r="D110" s="241">
        <f>COUNTIF($C$1:$C110,C110)</f>
        <v>11</v>
      </c>
      <c r="E110" s="241" t="str">
        <f t="shared" si="13"/>
        <v>Wellbeing (GHQ)11</v>
      </c>
      <c r="F110" s="86" t="s">
        <v>111</v>
      </c>
      <c r="G110" s="242">
        <v>8.5981132075471686E-2</v>
      </c>
      <c r="H110" s="245">
        <v>90.002800793654956</v>
      </c>
    </row>
    <row r="111" spans="1:35">
      <c r="A111" s="86" t="str">
        <v>scghql_happiness</v>
      </c>
      <c r="B111" s="239">
        <v>110</v>
      </c>
      <c r="C111" s="86" t="s">
        <v>373</v>
      </c>
      <c r="D111" s="241">
        <f>COUNTIF($C$1:$C111,C111)</f>
        <v>12</v>
      </c>
      <c r="E111" s="241" t="str">
        <f t="shared" si="13"/>
        <v>Wellbeing (GHQ)12</v>
      </c>
      <c r="F111" s="86" t="s">
        <v>109</v>
      </c>
      <c r="G111" s="242">
        <v>0.14178301886792452</v>
      </c>
      <c r="H111" s="245">
        <v>95.20036380420936</v>
      </c>
    </row>
    <row r="112" spans="1:35">
      <c r="A112" s="86" t="str">
        <v>SCOPNGBHA</v>
      </c>
      <c r="B112" s="239">
        <v>111</v>
      </c>
      <c r="C112" s="86" t="s">
        <v>395</v>
      </c>
      <c r="D112" s="241">
        <f>COUNTIF($C$1:$C112,C112)</f>
        <v>1</v>
      </c>
      <c r="E112" s="241" t="str">
        <f t="shared" si="13"/>
        <v>Isolation1</v>
      </c>
      <c r="F112" s="86" t="s">
        <v>396</v>
      </c>
      <c r="G112" s="242">
        <v>7.1896226415094341E-2</v>
      </c>
      <c r="H112" s="245">
        <v>89.838399411145616</v>
      </c>
    </row>
    <row r="113" spans="1:8">
      <c r="A113" s="86" t="str">
        <v>SCOPNGBHD</v>
      </c>
      <c r="B113" s="239">
        <v>112</v>
      </c>
      <c r="C113" s="86" t="s">
        <v>395</v>
      </c>
      <c r="D113" s="241">
        <f>COUNTIF($C$1:$C113,C113)</f>
        <v>2</v>
      </c>
      <c r="E113" s="241" t="str">
        <f t="shared" si="13"/>
        <v>Isolation2</v>
      </c>
      <c r="F113" s="86" t="s">
        <v>398</v>
      </c>
      <c r="G113" s="242">
        <v>0.35561320754716974</v>
      </c>
      <c r="H113" s="245">
        <v>97.490150814326483</v>
      </c>
    </row>
    <row r="114" spans="1:8">
      <c r="A114" s="86" t="str">
        <v>SCOPNGBHH</v>
      </c>
      <c r="B114" s="239">
        <v>113</v>
      </c>
      <c r="C114" s="86" t="s">
        <v>395</v>
      </c>
      <c r="D114" s="241">
        <f>COUNTIF($C$1:$C114,C114)</f>
        <v>3</v>
      </c>
      <c r="E114" s="241" t="str">
        <f t="shared" si="13"/>
        <v>Isolation3</v>
      </c>
      <c r="F114" s="86" t="s">
        <v>400</v>
      </c>
      <c r="G114" s="242">
        <v>0.14098113207547169</v>
      </c>
      <c r="H114" s="245">
        <v>95.061739007929447</v>
      </c>
    </row>
    <row r="115" spans="1:8">
      <c r="A115" s="86" t="str">
        <v>SCOPNGBHC</v>
      </c>
      <c r="B115" s="239">
        <v>114</v>
      </c>
      <c r="C115" s="86" t="s">
        <v>395</v>
      </c>
      <c r="D115" s="241">
        <f>COUNTIF($C$1:$C115,C115)</f>
        <v>4</v>
      </c>
      <c r="E115" s="241" t="str">
        <f t="shared" si="13"/>
        <v>Isolation4</v>
      </c>
      <c r="F115" s="86" t="s">
        <v>402</v>
      </c>
      <c r="G115" s="242">
        <v>0.25634905660377361</v>
      </c>
      <c r="H115" s="245">
        <v>96.964587163919219</v>
      </c>
    </row>
    <row r="116" spans="1:8">
      <c r="A116" s="86" t="str">
        <v>SCOPNGBHA_x</v>
      </c>
      <c r="B116" s="239">
        <v>115</v>
      </c>
      <c r="C116" s="86" t="s">
        <v>395</v>
      </c>
      <c r="D116" s="241">
        <f>COUNTIF($C$1:$C116,C116)</f>
        <v>5</v>
      </c>
      <c r="E116" s="241" t="str">
        <f t="shared" si="13"/>
        <v>Isolation5</v>
      </c>
      <c r="F116" s="86" t="s">
        <v>404</v>
      </c>
      <c r="G116" s="242">
        <v>0.65444339622641501</v>
      </c>
      <c r="H116" s="245">
        <v>102.31949576521532</v>
      </c>
    </row>
    <row r="117" spans="1:8">
      <c r="A117" s="86" t="str">
        <v>SCOPNGBHD_x</v>
      </c>
      <c r="B117" s="239">
        <v>116</v>
      </c>
      <c r="C117" s="86" t="s">
        <v>395</v>
      </c>
      <c r="D117" s="241">
        <f>COUNTIF($C$1:$C117,C117)</f>
        <v>6</v>
      </c>
      <c r="E117" s="241" t="str">
        <f t="shared" si="13"/>
        <v>Isolation6</v>
      </c>
      <c r="F117" s="86" t="s">
        <v>406</v>
      </c>
      <c r="G117" s="242">
        <v>0.4032264150943396</v>
      </c>
      <c r="H117" s="245">
        <v>101.59496875895148</v>
      </c>
    </row>
    <row r="118" spans="1:8">
      <c r="A118" s="86" t="str">
        <v>SCOPNGBHH_x</v>
      </c>
      <c r="B118" s="239">
        <v>117</v>
      </c>
      <c r="C118" s="86" t="s">
        <v>395</v>
      </c>
      <c r="D118" s="241">
        <f>COUNTIF($C$1:$C118,C118)</f>
        <v>7</v>
      </c>
      <c r="E118" s="241" t="str">
        <f t="shared" si="13"/>
        <v>Isolation7</v>
      </c>
      <c r="F118" s="86" t="s">
        <v>408</v>
      </c>
      <c r="G118" s="242">
        <v>0.65750943396226424</v>
      </c>
      <c r="H118" s="245">
        <v>101.91603833159846</v>
      </c>
    </row>
    <row r="119" spans="1:8">
      <c r="A119" s="86" t="str">
        <v>SCOPNGBHC_x</v>
      </c>
      <c r="B119" s="239">
        <v>118</v>
      </c>
      <c r="C119" s="86" t="s">
        <v>395</v>
      </c>
      <c r="D119" s="241">
        <f>COUNTIF($C$1:$C119,C119)</f>
        <v>8</v>
      </c>
      <c r="E119" s="241" t="str">
        <f t="shared" si="13"/>
        <v>Isolation8</v>
      </c>
      <c r="F119" s="86" t="s">
        <v>410</v>
      </c>
      <c r="G119" s="242">
        <v>0.49625471698113205</v>
      </c>
      <c r="H119" s="245">
        <v>102.11024676789815</v>
      </c>
    </row>
    <row r="120" spans="1:8">
      <c r="A120" s="86" t="str">
        <v>ORGM5</v>
      </c>
      <c r="B120" s="239">
        <v>119</v>
      </c>
      <c r="C120" s="86" t="s">
        <v>412</v>
      </c>
      <c r="D120" s="241">
        <f>COUNTIF($C$1:$C120,C120)</f>
        <v>1</v>
      </c>
      <c r="E120" s="241" t="str">
        <f t="shared" si="13"/>
        <v>Community1</v>
      </c>
      <c r="F120" s="86" t="s">
        <v>413</v>
      </c>
      <c r="G120" s="242">
        <v>5.9764150943396224E-2</v>
      </c>
      <c r="H120" s="245">
        <v>91.77697112744174</v>
      </c>
    </row>
    <row r="121" spans="1:8">
      <c r="A121" s="86" t="str">
        <v>ORGM3</v>
      </c>
      <c r="B121" s="239">
        <v>120</v>
      </c>
      <c r="C121" s="86" t="s">
        <v>412</v>
      </c>
      <c r="D121" s="241">
        <f>COUNTIF($C$1:$C121,C121)</f>
        <v>2</v>
      </c>
      <c r="E121" s="241" t="str">
        <f t="shared" si="13"/>
        <v>Community2</v>
      </c>
      <c r="F121" s="86" t="s">
        <v>415</v>
      </c>
      <c r="G121" s="242">
        <v>4.6018867924528292E-2</v>
      </c>
      <c r="H121" s="245">
        <v>105.00961516151264</v>
      </c>
    </row>
    <row r="122" spans="1:8">
      <c r="A122" s="86" t="str">
        <v>ORGM11</v>
      </c>
      <c r="B122" s="239">
        <v>121</v>
      </c>
      <c r="C122" s="86" t="s">
        <v>412</v>
      </c>
      <c r="D122" s="241">
        <f>COUNTIF($C$1:$C122,C122)</f>
        <v>3</v>
      </c>
      <c r="E122" s="241" t="str">
        <f t="shared" si="13"/>
        <v>Community3</v>
      </c>
      <c r="F122" s="86" t="s">
        <v>417</v>
      </c>
      <c r="G122" s="242">
        <v>6.2764150943396227E-2</v>
      </c>
      <c r="H122" s="245">
        <v>98.27402930535554</v>
      </c>
    </row>
    <row r="123" spans="1:8">
      <c r="A123" s="86" t="str">
        <v>ORGM12</v>
      </c>
      <c r="B123" s="239">
        <v>122</v>
      </c>
      <c r="C123" s="86" t="s">
        <v>412</v>
      </c>
      <c r="D123" s="241">
        <f>COUNTIF($C$1:$C123,C123)</f>
        <v>4</v>
      </c>
      <c r="E123" s="241" t="str">
        <f t="shared" si="13"/>
        <v>Community4</v>
      </c>
      <c r="F123" s="86" t="s">
        <v>419</v>
      </c>
      <c r="G123" s="242">
        <v>9.267924528301888E-2</v>
      </c>
      <c r="H123" s="245">
        <v>88.993029528880029</v>
      </c>
    </row>
    <row r="124" spans="1:8">
      <c r="A124" s="86" t="str">
        <v>ORGM7</v>
      </c>
      <c r="B124" s="239">
        <v>123</v>
      </c>
      <c r="C124" s="86" t="s">
        <v>412</v>
      </c>
      <c r="D124" s="241">
        <f>COUNTIF($C$1:$C124,C124)</f>
        <v>5</v>
      </c>
      <c r="E124" s="241" t="str">
        <f t="shared" si="13"/>
        <v>Community5</v>
      </c>
      <c r="F124" s="86" t="s">
        <v>421</v>
      </c>
      <c r="G124" s="242">
        <v>0.10930188679245285</v>
      </c>
      <c r="H124" s="245">
        <v>100.71668159416001</v>
      </c>
    </row>
    <row r="125" spans="1:8">
      <c r="A125" s="86" t="str">
        <v>ORGM5_x</v>
      </c>
      <c r="B125" s="239">
        <v>124</v>
      </c>
      <c r="C125" s="86" t="s">
        <v>412</v>
      </c>
      <c r="D125" s="241">
        <f>COUNTIF($C$1:$C125,C125)</f>
        <v>6</v>
      </c>
      <c r="E125" s="241" t="str">
        <f t="shared" si="13"/>
        <v>Community6</v>
      </c>
      <c r="F125" s="86" t="s">
        <v>423</v>
      </c>
      <c r="G125" s="242">
        <v>0.94023584905660373</v>
      </c>
      <c r="H125" s="245">
        <v>100.57475419948551</v>
      </c>
    </row>
    <row r="126" spans="1:8">
      <c r="A126" s="86" t="str">
        <v>ORGM3_x</v>
      </c>
      <c r="B126" s="239">
        <v>125</v>
      </c>
      <c r="C126" s="86" t="s">
        <v>412</v>
      </c>
      <c r="D126" s="241">
        <f>COUNTIF($C$1:$C126,C126)</f>
        <v>7</v>
      </c>
      <c r="E126" s="241" t="str">
        <f t="shared" si="13"/>
        <v>Community7</v>
      </c>
      <c r="F126" s="86" t="s">
        <v>425</v>
      </c>
      <c r="G126" s="242">
        <v>0.95398113207547142</v>
      </c>
      <c r="H126" s="245">
        <v>99.769381233602573</v>
      </c>
    </row>
    <row r="127" spans="1:8">
      <c r="A127" s="86" t="str">
        <v>ORGM11_x</v>
      </c>
      <c r="B127" s="239">
        <v>126</v>
      </c>
      <c r="C127" s="86" t="s">
        <v>412</v>
      </c>
      <c r="D127" s="241">
        <f>COUNTIF($C$1:$C127,C127)</f>
        <v>8</v>
      </c>
      <c r="E127" s="241" t="str">
        <f t="shared" si="13"/>
        <v>Community8</v>
      </c>
      <c r="F127" s="86" t="s">
        <v>427</v>
      </c>
      <c r="G127" s="242">
        <v>0.93687735849056597</v>
      </c>
      <c r="H127" s="245">
        <v>100.1144203459685</v>
      </c>
    </row>
    <row r="128" spans="1:8">
      <c r="A128" s="86" t="str">
        <v>ORGM12_x</v>
      </c>
      <c r="B128" s="239">
        <v>127</v>
      </c>
      <c r="C128" s="86" t="s">
        <v>412</v>
      </c>
      <c r="D128" s="241">
        <f>COUNTIF($C$1:$C128,C128)</f>
        <v>9</v>
      </c>
      <c r="E128" s="241" t="str">
        <f t="shared" si="13"/>
        <v>Community9</v>
      </c>
      <c r="F128" s="86" t="s">
        <v>429</v>
      </c>
      <c r="G128" s="242">
        <v>0.90743396226415096</v>
      </c>
      <c r="H128" s="245">
        <v>101.30102764024973</v>
      </c>
    </row>
    <row r="129" spans="1:8">
      <c r="A129" s="86" t="str">
        <v>ORGM7_x</v>
      </c>
      <c r="B129" s="239">
        <v>128</v>
      </c>
      <c r="C129" s="86" t="s">
        <v>412</v>
      </c>
      <c r="D129" s="241">
        <f>COUNTIF($C$1:$C129,C129)</f>
        <v>10</v>
      </c>
      <c r="E129" s="241" t="str">
        <f t="shared" si="13"/>
        <v>Community10</v>
      </c>
      <c r="F129" s="86" t="s">
        <v>431</v>
      </c>
      <c r="G129" s="242">
        <v>0.89069811320754722</v>
      </c>
      <c r="H129" s="245">
        <v>99.91278902601114</v>
      </c>
    </row>
    <row r="130" spans="1:8">
      <c r="A130" s="86" t="str">
        <v>NOISYN</v>
      </c>
      <c r="B130" s="239">
        <v>129</v>
      </c>
      <c r="C130" s="86" t="s">
        <v>433</v>
      </c>
      <c r="D130" s="241">
        <f>COUNTIF($C$1:$C130,C130)</f>
        <v>1</v>
      </c>
      <c r="E130" s="241" t="str">
        <f t="shared" si="13"/>
        <v>Accommodation &amp; Neighbourhood1</v>
      </c>
      <c r="F130" s="86" t="s">
        <v>434</v>
      </c>
      <c r="G130" s="242">
        <v>0.15960377358490566</v>
      </c>
      <c r="H130" s="245">
        <v>85.77024505392626</v>
      </c>
    </row>
    <row r="131" spans="1:8">
      <c r="A131" s="86" t="str">
        <v>NOHEATCH</v>
      </c>
      <c r="B131" s="239">
        <v>130</v>
      </c>
      <c r="C131" s="86" t="s">
        <v>433</v>
      </c>
      <c r="D131" s="241">
        <f>COUNTIF($C$1:$C131,C131)</f>
        <v>2</v>
      </c>
      <c r="E131" s="241" t="str">
        <f t="shared" ref="E131:E194" si="22">C131&amp;D131</f>
        <v>Accommodation &amp; Neighbourhood2</v>
      </c>
      <c r="F131" s="86" t="s">
        <v>436</v>
      </c>
      <c r="G131" s="242">
        <v>0.10899056603773584</v>
      </c>
      <c r="H131" s="245">
        <v>100.82192538112373</v>
      </c>
    </row>
    <row r="132" spans="1:8">
      <c r="A132" s="86" t="str">
        <v>GRIMYN</v>
      </c>
      <c r="B132" s="239">
        <v>131</v>
      </c>
      <c r="C132" s="86" t="s">
        <v>433</v>
      </c>
      <c r="D132" s="241">
        <f>COUNTIF($C$1:$C132,C132)</f>
        <v>3</v>
      </c>
      <c r="E132" s="241" t="str">
        <f t="shared" si="22"/>
        <v>Accommodation &amp; Neighbourhood3</v>
      </c>
      <c r="F132" s="86" t="s">
        <v>438</v>
      </c>
      <c r="G132" s="242">
        <v>0.10459433962264153</v>
      </c>
      <c r="H132" s="245">
        <v>92.002081390868611</v>
      </c>
    </row>
    <row r="133" spans="1:8">
      <c r="A133" s="86" t="str">
        <v>CRVAND</v>
      </c>
      <c r="B133" s="239">
        <v>132</v>
      </c>
      <c r="C133" s="86" t="s">
        <v>433</v>
      </c>
      <c r="D133" s="241">
        <f>COUNTIF($C$1:$C133,C133)</f>
        <v>4</v>
      </c>
      <c r="E133" s="241" t="str">
        <f t="shared" si="22"/>
        <v>Accommodation &amp; Neighbourhood4</v>
      </c>
      <c r="F133" s="86" t="s">
        <v>440</v>
      </c>
      <c r="G133" s="242">
        <v>4.251886792452831E-2</v>
      </c>
      <c r="H133" s="245">
        <v>68.380287618290595</v>
      </c>
    </row>
    <row r="134" spans="1:8">
      <c r="A134" s="86" t="str">
        <v>NOISYN_x</v>
      </c>
      <c r="B134" s="239">
        <v>133</v>
      </c>
      <c r="C134" s="86" t="s">
        <v>433</v>
      </c>
      <c r="D134" s="241">
        <f>COUNTIF($C$1:$C134,C134)</f>
        <v>5</v>
      </c>
      <c r="E134" s="241" t="str">
        <f t="shared" si="22"/>
        <v>Accommodation &amp; Neighbourhood5</v>
      </c>
      <c r="F134" s="86" t="s">
        <v>442</v>
      </c>
      <c r="G134" s="242">
        <v>0.84039622641509426</v>
      </c>
      <c r="H134" s="245">
        <v>103.25074592557344</v>
      </c>
    </row>
    <row r="135" spans="1:8">
      <c r="A135" s="86" t="str">
        <v>HEATCH</v>
      </c>
      <c r="B135" s="239">
        <v>134</v>
      </c>
      <c r="C135" s="86" t="s">
        <v>433</v>
      </c>
      <c r="D135" s="241">
        <f>COUNTIF($C$1:$C135,C135)</f>
        <v>6</v>
      </c>
      <c r="E135" s="241" t="str">
        <f t="shared" si="22"/>
        <v>Accommodation &amp; Neighbourhood6</v>
      </c>
      <c r="F135" s="86" t="s">
        <v>444</v>
      </c>
      <c r="G135" s="242">
        <v>0.89100943396226417</v>
      </c>
      <c r="H135" s="245">
        <v>99.900344464380325</v>
      </c>
    </row>
    <row r="136" spans="1:8">
      <c r="A136" s="86" t="str">
        <v>GRIMYN_x</v>
      </c>
      <c r="B136" s="239">
        <v>135</v>
      </c>
      <c r="C136" s="86" t="s">
        <v>433</v>
      </c>
      <c r="D136" s="241">
        <f>COUNTIF($C$1:$C136,C136)</f>
        <v>7</v>
      </c>
      <c r="E136" s="241" t="str">
        <f t="shared" si="22"/>
        <v>Accommodation &amp; Neighbourhood7</v>
      </c>
      <c r="F136" s="86" t="s">
        <v>446</v>
      </c>
      <c r="G136" s="242">
        <v>0.8954905660377358</v>
      </c>
      <c r="H136" s="245">
        <v>101.03429211193304</v>
      </c>
    </row>
    <row r="137" spans="1:8">
      <c r="A137" s="86" t="str">
        <v>CRVAND_x</v>
      </c>
      <c r="B137" s="239">
        <v>136</v>
      </c>
      <c r="C137" s="86" t="s">
        <v>433</v>
      </c>
      <c r="D137" s="241">
        <f>COUNTIF($C$1:$C137,C137)</f>
        <v>8</v>
      </c>
      <c r="E137" s="241" t="str">
        <f t="shared" si="22"/>
        <v>Accommodation &amp; Neighbourhood8</v>
      </c>
      <c r="F137" s="86" t="s">
        <v>448</v>
      </c>
      <c r="G137" s="242">
        <v>0.95784905660377373</v>
      </c>
      <c r="H137" s="245">
        <v>102.12428271343394</v>
      </c>
    </row>
    <row r="138" spans="1:8">
      <c r="A138" s="86" t="str">
        <v>SCLFSATO_lo</v>
      </c>
      <c r="B138" s="239">
        <v>137</v>
      </c>
      <c r="C138" s="86" t="s">
        <v>450</v>
      </c>
      <c r="D138" s="241">
        <f>COUNTIF($C$1:$C138,C138)</f>
        <v>1</v>
      </c>
      <c r="E138" s="241" t="str">
        <f t="shared" si="22"/>
        <v>Contentment1</v>
      </c>
      <c r="F138" s="86" t="s">
        <v>451</v>
      </c>
      <c r="G138" s="242">
        <v>5.6707547169811329E-2</v>
      </c>
      <c r="H138" s="245">
        <v>88.201695615795117</v>
      </c>
    </row>
    <row r="139" spans="1:8">
      <c r="A139" s="86" t="str">
        <v>SCLFSAT1_lo</v>
      </c>
      <c r="B139" s="239">
        <v>138</v>
      </c>
      <c r="C139" s="86" t="s">
        <v>450</v>
      </c>
      <c r="D139" s="241">
        <f>COUNTIF($C$1:$C139,C139)</f>
        <v>2</v>
      </c>
      <c r="E139" s="241" t="str">
        <f t="shared" si="22"/>
        <v>Contentment2</v>
      </c>
      <c r="F139" s="86" t="s">
        <v>453</v>
      </c>
      <c r="G139" s="242">
        <v>9.5264150943396214E-2</v>
      </c>
      <c r="H139" s="245">
        <v>90.833109604591243</v>
      </c>
    </row>
    <row r="140" spans="1:8">
      <c r="A140" s="86" t="str">
        <v>SCLFSAT2_lo</v>
      </c>
      <c r="B140" s="239">
        <v>139</v>
      </c>
      <c r="C140" s="86" t="s">
        <v>450</v>
      </c>
      <c r="D140" s="241">
        <f>COUNTIF($C$1:$C140,C140)</f>
        <v>3</v>
      </c>
      <c r="E140" s="241" t="str">
        <f t="shared" si="22"/>
        <v>Contentment3</v>
      </c>
      <c r="F140" s="86" t="s">
        <v>455</v>
      </c>
      <c r="G140" s="242">
        <v>8.4528301886792459E-2</v>
      </c>
      <c r="H140" s="245">
        <v>86.892741398906068</v>
      </c>
    </row>
    <row r="141" spans="1:8">
      <c r="A141" s="86" t="str">
        <v>JBSAT_lo</v>
      </c>
      <c r="B141" s="239">
        <v>140</v>
      </c>
      <c r="C141" s="86" t="s">
        <v>450</v>
      </c>
      <c r="D141" s="241">
        <f>COUNTIF($C$1:$C141,C141)</f>
        <v>4</v>
      </c>
      <c r="E141" s="241" t="str">
        <f t="shared" si="22"/>
        <v>Contentment4</v>
      </c>
      <c r="F141" s="86" t="s">
        <v>457</v>
      </c>
      <c r="G141" s="242">
        <v>4.2547169811320749E-2</v>
      </c>
      <c r="H141" s="245">
        <v>99.778264381634443</v>
      </c>
    </row>
    <row r="142" spans="1:8">
      <c r="A142" s="86" t="str">
        <v>SCLFSAT7_lo</v>
      </c>
      <c r="B142" s="239">
        <v>141</v>
      </c>
      <c r="C142" s="86" t="s">
        <v>450</v>
      </c>
      <c r="D142" s="241">
        <f>COUNTIF($C$1:$C142,C142)</f>
        <v>5</v>
      </c>
      <c r="E142" s="241" t="str">
        <f t="shared" si="22"/>
        <v>Contentment5</v>
      </c>
      <c r="F142" s="86" t="s">
        <v>459</v>
      </c>
      <c r="G142" s="242">
        <v>8.0292452830188668E-2</v>
      </c>
      <c r="H142" s="245">
        <v>95.115520510358593</v>
      </c>
    </row>
    <row r="143" spans="1:8">
      <c r="A143" s="86" t="str">
        <v>SCLFSATO_med</v>
      </c>
      <c r="B143" s="239">
        <v>142</v>
      </c>
      <c r="C143" s="86" t="s">
        <v>450</v>
      </c>
      <c r="D143" s="241">
        <f>COUNTIF($C$1:$C143,C143)</f>
        <v>6</v>
      </c>
      <c r="E143" s="241" t="str">
        <f t="shared" si="22"/>
        <v>Contentment6</v>
      </c>
      <c r="F143" s="86" t="s">
        <v>461</v>
      </c>
      <c r="G143" s="242">
        <v>0.36770754716981124</v>
      </c>
      <c r="H143" s="245">
        <v>95.512931997872371</v>
      </c>
    </row>
    <row r="144" spans="1:8">
      <c r="A144" s="86" t="str">
        <v>SCLFSAT1_med</v>
      </c>
      <c r="B144" s="239">
        <v>143</v>
      </c>
      <c r="C144" s="86" t="s">
        <v>450</v>
      </c>
      <c r="D144" s="241">
        <f>COUNTIF($C$1:$C144,C144)</f>
        <v>7</v>
      </c>
      <c r="E144" s="241" t="str">
        <f t="shared" si="22"/>
        <v>Contentment7</v>
      </c>
      <c r="F144" s="86" t="s">
        <v>463</v>
      </c>
      <c r="G144" s="242">
        <v>0.39269811320754716</v>
      </c>
      <c r="H144" s="245">
        <v>97.704462581510626</v>
      </c>
    </row>
    <row r="145" spans="1:8">
      <c r="A145" s="86" t="str">
        <v>SCLFSAT2_med</v>
      </c>
      <c r="B145" s="239">
        <v>144</v>
      </c>
      <c r="C145" s="86" t="s">
        <v>450</v>
      </c>
      <c r="D145" s="241">
        <f>COUNTIF($C$1:$C145,C145)</f>
        <v>8</v>
      </c>
      <c r="E145" s="241" t="str">
        <f t="shared" si="22"/>
        <v>Contentment8</v>
      </c>
      <c r="F145" s="86" t="s">
        <v>465</v>
      </c>
      <c r="G145" s="242">
        <v>0.43224528301886789</v>
      </c>
      <c r="H145" s="245">
        <v>97.557259350383063</v>
      </c>
    </row>
    <row r="146" spans="1:8">
      <c r="A146" s="86" t="str">
        <v>JBSAT_med</v>
      </c>
      <c r="B146" s="239">
        <v>145</v>
      </c>
      <c r="C146" s="86" t="s">
        <v>450</v>
      </c>
      <c r="D146" s="241">
        <f>COUNTIF($C$1:$C146,C146)</f>
        <v>9</v>
      </c>
      <c r="E146" s="241" t="str">
        <f t="shared" si="22"/>
        <v>Contentment9</v>
      </c>
      <c r="F146" s="86" t="s">
        <v>467</v>
      </c>
      <c r="G146" s="242">
        <v>0.37464150943396224</v>
      </c>
      <c r="H146" s="245">
        <v>99.625925086850998</v>
      </c>
    </row>
    <row r="147" spans="1:8">
      <c r="A147" s="86" t="str">
        <v>SCLFSAT7_med</v>
      </c>
      <c r="B147" s="239">
        <v>146</v>
      </c>
      <c r="C147" s="86" t="s">
        <v>450</v>
      </c>
      <c r="D147" s="241">
        <f>COUNTIF($C$1:$C147,C147)</f>
        <v>10</v>
      </c>
      <c r="E147" s="241" t="str">
        <f t="shared" si="22"/>
        <v>Contentment10</v>
      </c>
      <c r="F147" s="86" t="s">
        <v>469</v>
      </c>
      <c r="G147" s="242">
        <v>0.44452830188679249</v>
      </c>
      <c r="H147" s="245">
        <v>95.839226143398236</v>
      </c>
    </row>
    <row r="148" spans="1:8">
      <c r="A148" s="86" t="str">
        <v>SCLFSATO_hi</v>
      </c>
      <c r="B148" s="239">
        <v>147</v>
      </c>
      <c r="C148" s="86" t="s">
        <v>450</v>
      </c>
      <c r="D148" s="241">
        <f>COUNTIF($C$1:$C148,C148)</f>
        <v>11</v>
      </c>
      <c r="E148" s="241" t="str">
        <f t="shared" si="22"/>
        <v>Contentment11</v>
      </c>
      <c r="F148" s="86" t="s">
        <v>471</v>
      </c>
      <c r="G148" s="242">
        <v>0.57599056603773591</v>
      </c>
      <c r="H148" s="245">
        <v>104.50450804881335</v>
      </c>
    </row>
    <row r="149" spans="1:8">
      <c r="A149" s="86" t="str">
        <v>SCLFSAT1_hi</v>
      </c>
      <c r="B149" s="239">
        <v>148</v>
      </c>
      <c r="C149" s="86" t="s">
        <v>450</v>
      </c>
      <c r="D149" s="241">
        <f>COUNTIF($C$1:$C149,C149)</f>
        <v>12</v>
      </c>
      <c r="E149" s="241" t="str">
        <f t="shared" si="22"/>
        <v>Contentment12</v>
      </c>
      <c r="F149" s="86" t="s">
        <v>473</v>
      </c>
      <c r="G149" s="242">
        <v>0.51203773584905654</v>
      </c>
      <c r="H149" s="245">
        <v>103.81504937124444</v>
      </c>
    </row>
    <row r="150" spans="1:8">
      <c r="A150" s="86" t="str">
        <v>SCLFSAT2_hi</v>
      </c>
      <c r="B150" s="239">
        <v>149</v>
      </c>
      <c r="C150" s="86" t="s">
        <v>450</v>
      </c>
      <c r="D150" s="241">
        <f>COUNTIF($C$1:$C150,C150)</f>
        <v>13</v>
      </c>
      <c r="E150" s="241" t="str">
        <f t="shared" si="22"/>
        <v>Contentment13</v>
      </c>
      <c r="F150" s="86" t="s">
        <v>475</v>
      </c>
      <c r="G150" s="242">
        <v>0.48338679245283017</v>
      </c>
      <c r="H150" s="245">
        <v>105.16641543919631</v>
      </c>
    </row>
    <row r="151" spans="1:8">
      <c r="A151" s="86" t="str">
        <v>JBSAT_hi</v>
      </c>
      <c r="B151" s="239">
        <v>150</v>
      </c>
      <c r="C151" s="86" t="s">
        <v>450</v>
      </c>
      <c r="D151" s="241">
        <f>COUNTIF($C$1:$C151,C151)</f>
        <v>14</v>
      </c>
      <c r="E151" s="241" t="str">
        <f t="shared" si="22"/>
        <v>Contentment14</v>
      </c>
      <c r="F151" s="86" t="s">
        <v>477</v>
      </c>
      <c r="G151" s="242">
        <v>0.58253773584905666</v>
      </c>
      <c r="H151" s="245">
        <v>100.22067797588079</v>
      </c>
    </row>
    <row r="152" spans="1:8">
      <c r="A152" s="86" t="str">
        <v>SCLFSAT7_hi</v>
      </c>
      <c r="B152" s="239">
        <v>151</v>
      </c>
      <c r="C152" s="86" t="s">
        <v>450</v>
      </c>
      <c r="D152" s="241">
        <f>COUNTIF($C$1:$C152,C152)</f>
        <v>15</v>
      </c>
      <c r="E152" s="241" t="str">
        <f t="shared" si="22"/>
        <v>Contentment15</v>
      </c>
      <c r="F152" s="86" t="s">
        <v>479</v>
      </c>
      <c r="G152" s="242">
        <v>0.47550000000000003</v>
      </c>
      <c r="H152" s="245">
        <v>105.27029448510746</v>
      </c>
    </row>
    <row r="153" spans="1:8">
      <c r="A153" s="86" t="str">
        <v>age0004</v>
      </c>
      <c r="B153" s="239">
        <v>152</v>
      </c>
      <c r="C153" s="86" t="s">
        <v>52</v>
      </c>
      <c r="D153" s="241">
        <f>COUNTIF($C$1:$C153,C153)</f>
        <v>1</v>
      </c>
      <c r="E153" s="241" t="str">
        <f t="shared" si="22"/>
        <v>Age1</v>
      </c>
      <c r="F153" s="86" t="s">
        <v>481</v>
      </c>
      <c r="G153" s="242">
        <v>4.8707547169811329E-2</v>
      </c>
      <c r="H153" s="245">
        <v>92.456200987002418</v>
      </c>
    </row>
    <row r="154" spans="1:8">
      <c r="A154" s="86" t="str">
        <v>age0517</v>
      </c>
      <c r="B154" s="239">
        <v>153</v>
      </c>
      <c r="C154" s="86" t="s">
        <v>52</v>
      </c>
      <c r="D154" s="241">
        <f>COUNTIF($C$1:$C154,C154)</f>
        <v>2</v>
      </c>
      <c r="E154" s="241" t="str">
        <f t="shared" si="22"/>
        <v>Age2</v>
      </c>
      <c r="F154" s="86" t="s">
        <v>482</v>
      </c>
      <c r="G154" s="242">
        <v>0.14886792452830189</v>
      </c>
      <c r="H154" s="245">
        <v>95.433132716169183</v>
      </c>
    </row>
    <row r="155" spans="1:8">
      <c r="A155" s="86" t="str">
        <v>age1824</v>
      </c>
      <c r="B155" s="239">
        <v>154</v>
      </c>
      <c r="C155" s="86" t="s">
        <v>52</v>
      </c>
      <c r="D155" s="241">
        <f>COUNTIF($C$1:$C155,C155)</f>
        <v>3</v>
      </c>
      <c r="E155" s="241" t="str">
        <f t="shared" si="22"/>
        <v>Age3</v>
      </c>
      <c r="F155" s="86" t="s">
        <v>483</v>
      </c>
      <c r="G155" s="242">
        <v>6.2254716981132087E-2</v>
      </c>
      <c r="H155" s="245">
        <v>86.056848539785918</v>
      </c>
    </row>
    <row r="156" spans="1:8">
      <c r="A156" s="86" t="str">
        <v>age2534</v>
      </c>
      <c r="B156" s="239">
        <v>155</v>
      </c>
      <c r="C156" s="86" t="s">
        <v>52</v>
      </c>
      <c r="D156" s="241">
        <f>COUNTIF($C$1:$C156,C156)</f>
        <v>4</v>
      </c>
      <c r="E156" s="241" t="str">
        <f t="shared" si="22"/>
        <v>Age4</v>
      </c>
      <c r="F156" s="86" t="s">
        <v>484</v>
      </c>
      <c r="G156" s="242">
        <v>0.10545283018867925</v>
      </c>
      <c r="H156" s="245">
        <v>89.590911261831735</v>
      </c>
    </row>
    <row r="157" spans="1:8">
      <c r="A157" s="86" t="str">
        <v>age3549</v>
      </c>
      <c r="B157" s="239">
        <v>156</v>
      </c>
      <c r="C157" s="86" t="s">
        <v>52</v>
      </c>
      <c r="D157" s="241">
        <f>COUNTIF($C$1:$C157,C157)</f>
        <v>5</v>
      </c>
      <c r="E157" s="241" t="str">
        <f t="shared" si="22"/>
        <v>Age5</v>
      </c>
      <c r="F157" s="86" t="s">
        <v>485</v>
      </c>
      <c r="G157" s="242">
        <v>0.18127358490566034</v>
      </c>
      <c r="H157" s="245">
        <v>97.911925944607106</v>
      </c>
    </row>
    <row r="158" spans="1:8">
      <c r="A158" s="86" t="str">
        <v>age5064</v>
      </c>
      <c r="B158" s="239">
        <v>157</v>
      </c>
      <c r="C158" s="86" t="s">
        <v>52</v>
      </c>
      <c r="D158" s="241">
        <f>COUNTIF($C$1:$C158,C158)</f>
        <v>6</v>
      </c>
      <c r="E158" s="241" t="str">
        <f t="shared" si="22"/>
        <v>Age6</v>
      </c>
      <c r="F158" s="86" t="s">
        <v>486</v>
      </c>
      <c r="G158" s="242">
        <v>0.22031132075471699</v>
      </c>
      <c r="H158" s="245">
        <v>105.01925689706428</v>
      </c>
    </row>
    <row r="159" spans="1:8">
      <c r="A159" s="86" t="str">
        <v>age6574</v>
      </c>
      <c r="B159" s="239">
        <v>158</v>
      </c>
      <c r="C159" s="86" t="s">
        <v>52</v>
      </c>
      <c r="D159" s="241">
        <f>COUNTIF($C$1:$C159,C159)</f>
        <v>7</v>
      </c>
      <c r="E159" s="241" t="str">
        <f t="shared" si="22"/>
        <v>Age7</v>
      </c>
      <c r="F159" s="86" t="s">
        <v>487</v>
      </c>
      <c r="G159" s="242">
        <v>0.12601886792452832</v>
      </c>
      <c r="H159" s="245">
        <v>112.05744047218333</v>
      </c>
    </row>
    <row r="160" spans="1:8">
      <c r="A160" s="86" t="str">
        <v>age75p</v>
      </c>
      <c r="B160" s="239">
        <v>159</v>
      </c>
      <c r="C160" s="86" t="s">
        <v>52</v>
      </c>
      <c r="D160" s="241">
        <f>COUNTIF($C$1:$C160,C160)</f>
        <v>8</v>
      </c>
      <c r="E160" s="241" t="str">
        <f t="shared" si="22"/>
        <v>Age8</v>
      </c>
      <c r="F160" s="86" t="s">
        <v>488</v>
      </c>
      <c r="G160" s="242">
        <v>0.10740566037735849</v>
      </c>
      <c r="H160" s="245">
        <v>114.25896525977548</v>
      </c>
    </row>
    <row r="161" spans="1:8">
      <c r="A161" s="86" t="str">
        <v>rcd_gor_dv_101</v>
      </c>
      <c r="B161" s="239">
        <v>160</v>
      </c>
      <c r="C161" s="86" t="s">
        <v>491</v>
      </c>
      <c r="D161" s="241">
        <f>COUNTIF($C$1:$C161,C161)</f>
        <v>1</v>
      </c>
      <c r="E161" s="241" t="str">
        <f t="shared" si="22"/>
        <v>Geography1</v>
      </c>
      <c r="F161" s="86" t="s">
        <v>492</v>
      </c>
      <c r="G161" s="242">
        <v>0.85333962264150942</v>
      </c>
      <c r="H161" s="245">
        <v>101.66250316908683</v>
      </c>
    </row>
    <row r="162" spans="1:8">
      <c r="A162" s="86" t="str">
        <v>rcd_gor_dv_102</v>
      </c>
      <c r="B162" s="239">
        <v>161</v>
      </c>
      <c r="C162" s="86" t="s">
        <v>491</v>
      </c>
      <c r="D162" s="241">
        <f>COUNTIF($C$1:$C162,C162)</f>
        <v>2</v>
      </c>
      <c r="E162" s="241" t="str">
        <f t="shared" si="22"/>
        <v>Geography2</v>
      </c>
      <c r="F162" s="86" t="s">
        <v>494</v>
      </c>
      <c r="G162" s="242">
        <v>4.4235849056603785E-2</v>
      </c>
      <c r="H162" s="245">
        <v>90.275739584526676</v>
      </c>
    </row>
    <row r="163" spans="1:8">
      <c r="A163" s="86" t="str">
        <v>rcd_gor_dv_103</v>
      </c>
      <c r="B163" s="239">
        <v>162</v>
      </c>
      <c r="C163" s="86" t="s">
        <v>491</v>
      </c>
      <c r="D163" s="241">
        <f>COUNTIF($C$1:$C163,C163)</f>
        <v>3</v>
      </c>
      <c r="E163" s="241" t="str">
        <f t="shared" si="22"/>
        <v>Geography3</v>
      </c>
      <c r="F163" s="86" t="s">
        <v>496</v>
      </c>
      <c r="G163" s="242">
        <v>6.9349056603773593E-2</v>
      </c>
      <c r="H163" s="245">
        <v>83.251740416667118</v>
      </c>
    </row>
    <row r="164" spans="1:8">
      <c r="A164" s="86" t="str">
        <v>rcd_gor_dv_104</v>
      </c>
      <c r="B164" s="239">
        <v>163</v>
      </c>
      <c r="C164" s="86" t="s">
        <v>491</v>
      </c>
      <c r="D164" s="241">
        <f>COUNTIF($C$1:$C164,C164)</f>
        <v>4</v>
      </c>
      <c r="E164" s="241" t="str">
        <f t="shared" si="22"/>
        <v>Geography4</v>
      </c>
      <c r="F164" s="86" t="s">
        <v>498</v>
      </c>
      <c r="G164" s="242">
        <v>3.3396226415094342E-2</v>
      </c>
      <c r="H164" s="245">
        <v>117.05991710764923</v>
      </c>
    </row>
    <row r="165" spans="1:8">
      <c r="A165" s="86" t="str">
        <v>rcd_RACEL_DV_101</v>
      </c>
      <c r="B165" s="239">
        <v>164</v>
      </c>
      <c r="C165" s="86" t="s">
        <v>500</v>
      </c>
      <c r="D165" s="241">
        <f>COUNTIF($C$1:$C165,C165)</f>
        <v>1</v>
      </c>
      <c r="E165" s="241" t="str">
        <f t="shared" si="22"/>
        <v>Ethnicity1</v>
      </c>
      <c r="F165" s="86" t="s">
        <v>501</v>
      </c>
      <c r="G165" s="242">
        <v>0.94763207547169825</v>
      </c>
      <c r="H165" s="245">
        <v>101.0513469491822</v>
      </c>
    </row>
    <row r="166" spans="1:8">
      <c r="A166" s="86" t="str">
        <v>rcd_RACEL_DV_102</v>
      </c>
      <c r="B166" s="239">
        <v>165</v>
      </c>
      <c r="C166" s="86" t="s">
        <v>500</v>
      </c>
      <c r="D166" s="241">
        <f>COUNTIF($C$1:$C166,C166)</f>
        <v>2</v>
      </c>
      <c r="E166" s="241" t="str">
        <f t="shared" si="22"/>
        <v>Ethnicity2</v>
      </c>
      <c r="F166" s="86" t="s">
        <v>503</v>
      </c>
      <c r="G166" s="242">
        <v>1.1235849056603773E-2</v>
      </c>
      <c r="H166" s="245">
        <v>95.265114255316107</v>
      </c>
    </row>
    <row r="167" spans="1:8">
      <c r="A167" s="86" t="str">
        <v>rcd_RACEL_DV_103</v>
      </c>
      <c r="B167" s="239">
        <v>166</v>
      </c>
      <c r="C167" s="86" t="s">
        <v>500</v>
      </c>
      <c r="D167" s="241">
        <f>COUNTIF($C$1:$C167,C167)</f>
        <v>3</v>
      </c>
      <c r="E167" s="241" t="str">
        <f t="shared" si="22"/>
        <v>Ethnicity3</v>
      </c>
      <c r="F167" s="86" t="s">
        <v>505</v>
      </c>
      <c r="G167" s="242">
        <v>2.7E-2</v>
      </c>
      <c r="H167" s="245">
        <v>82.865975200811036</v>
      </c>
    </row>
    <row r="168" spans="1:8">
      <c r="A168" s="86" t="str">
        <v>rcd_RACEL_DV_104</v>
      </c>
      <c r="B168" s="239">
        <v>167</v>
      </c>
      <c r="C168" s="86" t="s">
        <v>500</v>
      </c>
      <c r="D168" s="241">
        <f>COUNTIF($C$1:$C168,C168)</f>
        <v>4</v>
      </c>
      <c r="E168" s="241" t="str">
        <f t="shared" si="22"/>
        <v>Ethnicity4</v>
      </c>
      <c r="F168" s="86" t="s">
        <v>507</v>
      </c>
      <c r="G168" s="242">
        <v>9.2264150943396246E-3</v>
      </c>
      <c r="H168" s="245">
        <v>72.552544908908388</v>
      </c>
    </row>
    <row r="169" spans="1:8">
      <c r="A169" s="86" t="str">
        <v>rcd_RACEL_DV_105</v>
      </c>
      <c r="B169" s="239">
        <v>168</v>
      </c>
      <c r="C169" s="86" t="s">
        <v>500</v>
      </c>
      <c r="D169" s="241">
        <f>COUNTIF($C$1:$C169,C169)</f>
        <v>5</v>
      </c>
      <c r="E169" s="241" t="str">
        <f t="shared" si="22"/>
        <v>Ethnicity5</v>
      </c>
      <c r="F169" s="86" t="s">
        <v>509</v>
      </c>
      <c r="G169" s="242">
        <v>4.528301886792453E-3</v>
      </c>
      <c r="H169" s="245">
        <v>92.531524494001417</v>
      </c>
    </row>
    <row r="170" spans="1:8">
      <c r="A170" s="86" t="str">
        <v>rcd_plbornc_101</v>
      </c>
      <c r="B170" s="239">
        <v>169</v>
      </c>
      <c r="C170" s="86" t="s">
        <v>511</v>
      </c>
      <c r="D170" s="241">
        <f>COUNTIF($C$1:$C170,C170)</f>
        <v>1</v>
      </c>
      <c r="E170" s="241" t="str">
        <f t="shared" si="22"/>
        <v>Country of Birth1</v>
      </c>
      <c r="F170" s="86" t="s">
        <v>512</v>
      </c>
      <c r="G170" s="242">
        <v>0.92740566037735861</v>
      </c>
      <c r="H170" s="245">
        <v>101.03936685215183</v>
      </c>
    </row>
    <row r="171" spans="1:8">
      <c r="A171" s="86" t="str">
        <v>rcd_plbornc_102</v>
      </c>
      <c r="B171" s="239">
        <v>170</v>
      </c>
      <c r="C171" s="86" t="s">
        <v>511</v>
      </c>
      <c r="D171" s="241">
        <f>COUNTIF($C$1:$C171,C171)</f>
        <v>2</v>
      </c>
      <c r="E171" s="241" t="str">
        <f t="shared" si="22"/>
        <v>Country of Birth2</v>
      </c>
      <c r="F171" s="86" t="s">
        <v>514</v>
      </c>
      <c r="G171" s="242">
        <v>1.4905660377358491E-2</v>
      </c>
      <c r="H171" s="245">
        <v>93.110338642836822</v>
      </c>
    </row>
    <row r="172" spans="1:8">
      <c r="A172" s="86" t="str">
        <v>rcd_plbornc_103</v>
      </c>
      <c r="B172" s="239">
        <v>171</v>
      </c>
      <c r="C172" s="86" t="s">
        <v>511</v>
      </c>
      <c r="D172" s="241">
        <f>COUNTIF($C$1:$C172,C172)</f>
        <v>3</v>
      </c>
      <c r="E172" s="241" t="str">
        <f t="shared" si="22"/>
        <v>Country of Birth3</v>
      </c>
      <c r="F172" s="86" t="s">
        <v>516</v>
      </c>
      <c r="G172" s="242">
        <v>2.1320754716981131E-3</v>
      </c>
      <c r="H172" s="245">
        <v>95.002729660840643</v>
      </c>
    </row>
    <row r="173" spans="1:8">
      <c r="A173" s="86" t="str">
        <v>rcd_plbornc_104</v>
      </c>
      <c r="B173" s="239">
        <v>172</v>
      </c>
      <c r="C173" s="86" t="s">
        <v>511</v>
      </c>
      <c r="D173" s="241">
        <f>COUNTIF($C$1:$C173,C173)</f>
        <v>4</v>
      </c>
      <c r="E173" s="241" t="str">
        <f t="shared" si="22"/>
        <v>Country of Birth4</v>
      </c>
      <c r="F173" s="86" t="s">
        <v>518</v>
      </c>
      <c r="G173" s="242">
        <v>4.9433962264150959E-3</v>
      </c>
      <c r="H173" s="245">
        <v>116.35992790883746</v>
      </c>
    </row>
    <row r="174" spans="1:8">
      <c r="A174" s="86" t="str">
        <v>rcd_plbornc_105</v>
      </c>
      <c r="B174" s="239">
        <v>173</v>
      </c>
      <c r="C174" s="86" t="s">
        <v>511</v>
      </c>
      <c r="D174" s="241">
        <f>COUNTIF($C$1:$C174,C174)</f>
        <v>5</v>
      </c>
      <c r="E174" s="241" t="str">
        <f t="shared" si="22"/>
        <v>Country of Birth5</v>
      </c>
      <c r="F174" s="86" t="s">
        <v>520</v>
      </c>
      <c r="G174" s="242">
        <v>1.5000000000000001E-2</v>
      </c>
      <c r="H174" s="245">
        <v>81.978900317147534</v>
      </c>
    </row>
    <row r="175" spans="1:8">
      <c r="A175" s="86" t="str">
        <v>rcd_plbornc_106</v>
      </c>
      <c r="B175" s="239">
        <v>174</v>
      </c>
      <c r="C175" s="86" t="s">
        <v>511</v>
      </c>
      <c r="D175" s="241">
        <f>COUNTIF($C$1:$C175,C175)</f>
        <v>6</v>
      </c>
      <c r="E175" s="241" t="str">
        <f t="shared" si="22"/>
        <v>Country of Birth6</v>
      </c>
      <c r="F175" s="86" t="s">
        <v>522</v>
      </c>
      <c r="G175" s="242">
        <v>7.3396226415094346E-3</v>
      </c>
      <c r="H175" s="245">
        <v>89.036249670090299</v>
      </c>
    </row>
    <row r="176" spans="1:8">
      <c r="A176" s="86" t="str">
        <v>rcd_plbornc_107</v>
      </c>
      <c r="B176" s="239">
        <v>175</v>
      </c>
      <c r="C176" s="86" t="s">
        <v>511</v>
      </c>
      <c r="D176" s="241">
        <f>COUNTIF($C$1:$C176,C176)</f>
        <v>7</v>
      </c>
      <c r="E176" s="241" t="str">
        <f t="shared" si="22"/>
        <v>Country of Birth7</v>
      </c>
      <c r="F176" s="86" t="s">
        <v>49</v>
      </c>
      <c r="G176" s="242">
        <v>2.8509433962264154E-2</v>
      </c>
      <c r="H176" s="245">
        <v>85.8914169697548</v>
      </c>
    </row>
    <row r="177" spans="1:8">
      <c r="A177" s="86" t="str">
        <v>rcd_religion_101</v>
      </c>
      <c r="B177" s="239">
        <v>176</v>
      </c>
      <c r="C177" s="86" t="s">
        <v>525</v>
      </c>
      <c r="D177" s="241">
        <f>COUNTIF($C$1:$C177,C177)</f>
        <v>1</v>
      </c>
      <c r="E177" s="241" t="str">
        <f t="shared" si="22"/>
        <v>Religion1</v>
      </c>
      <c r="F177" s="86" t="s">
        <v>526</v>
      </c>
      <c r="G177" s="242">
        <v>0.45968867924528289</v>
      </c>
      <c r="H177" s="245">
        <v>105.27427842494738</v>
      </c>
    </row>
    <row r="178" spans="1:8">
      <c r="A178" s="86" t="str">
        <v>rcd_religion_102</v>
      </c>
      <c r="B178" s="239">
        <v>177</v>
      </c>
      <c r="C178" s="86" t="s">
        <v>525</v>
      </c>
      <c r="D178" s="241">
        <f>COUNTIF($C$1:$C178,C178)</f>
        <v>2</v>
      </c>
      <c r="E178" s="241" t="str">
        <f t="shared" si="22"/>
        <v>Religion2</v>
      </c>
      <c r="F178" s="86" t="s">
        <v>528</v>
      </c>
      <c r="G178" s="242">
        <v>4.0660377358490568E-3</v>
      </c>
      <c r="H178" s="245">
        <v>100.42608566160509</v>
      </c>
    </row>
    <row r="179" spans="1:8">
      <c r="A179" s="86" t="str">
        <v>rcd_religion_103</v>
      </c>
      <c r="B179" s="239">
        <v>178</v>
      </c>
      <c r="C179" s="86" t="s">
        <v>525</v>
      </c>
      <c r="D179" s="241">
        <f>COUNTIF($C$1:$C179,C179)</f>
        <v>3</v>
      </c>
      <c r="E179" s="241" t="str">
        <f t="shared" si="22"/>
        <v>Religion3</v>
      </c>
      <c r="F179" s="86" t="s">
        <v>530</v>
      </c>
      <c r="G179" s="242">
        <v>2.867924528301887E-3</v>
      </c>
      <c r="H179" s="245">
        <v>85.428869280326694</v>
      </c>
    </row>
    <row r="180" spans="1:8">
      <c r="A180" s="86" t="str">
        <v>rcd_religion_104</v>
      </c>
      <c r="B180" s="239">
        <v>179</v>
      </c>
      <c r="C180" s="86" t="s">
        <v>525</v>
      </c>
      <c r="D180" s="241">
        <f>COUNTIF($C$1:$C180,C180)</f>
        <v>4</v>
      </c>
      <c r="E180" s="241" t="str">
        <f t="shared" si="22"/>
        <v>Religion4</v>
      </c>
      <c r="F180" s="86" t="s">
        <v>532</v>
      </c>
      <c r="G180" s="242">
        <v>1.159433962264151E-2</v>
      </c>
      <c r="H180" s="245">
        <v>70.046254833567673</v>
      </c>
    </row>
    <row r="181" spans="1:8">
      <c r="A181" s="86" t="str">
        <v>rcd_religion_105</v>
      </c>
      <c r="B181" s="239">
        <v>180</v>
      </c>
      <c r="C181" s="86" t="s">
        <v>525</v>
      </c>
      <c r="D181" s="241">
        <f>COUNTIF($C$1:$C181,C181)</f>
        <v>5</v>
      </c>
      <c r="E181" s="241" t="str">
        <f t="shared" si="22"/>
        <v>Religion5</v>
      </c>
      <c r="F181" s="86" t="s">
        <v>534</v>
      </c>
      <c r="G181" s="242">
        <v>8.7358490566037759E-3</v>
      </c>
      <c r="H181" s="245">
        <v>90.791480987766022</v>
      </c>
    </row>
    <row r="182" spans="1:8">
      <c r="A182" s="86" t="str">
        <v>rcd_religion_106</v>
      </c>
      <c r="B182" s="239">
        <v>181</v>
      </c>
      <c r="C182" s="86" t="s">
        <v>525</v>
      </c>
      <c r="D182" s="241">
        <f>COUNTIF($C$1:$C182,C182)</f>
        <v>6</v>
      </c>
      <c r="E182" s="241" t="str">
        <f t="shared" si="22"/>
        <v>Religion6</v>
      </c>
      <c r="F182" s="86" t="s">
        <v>536</v>
      </c>
      <c r="G182" s="242">
        <v>3.1037735849056606E-3</v>
      </c>
      <c r="H182" s="245">
        <v>95.432380846807135</v>
      </c>
    </row>
    <row r="183" spans="1:8">
      <c r="A183" s="86" t="str">
        <v>rcd_religion_107</v>
      </c>
      <c r="B183" s="239">
        <v>182</v>
      </c>
      <c r="C183" s="86" t="s">
        <v>525</v>
      </c>
      <c r="D183" s="241">
        <f>COUNTIF($C$1:$C183,C183)</f>
        <v>7</v>
      </c>
      <c r="E183" s="241" t="str">
        <f t="shared" si="22"/>
        <v>Religion7</v>
      </c>
      <c r="F183" s="86" t="s">
        <v>538</v>
      </c>
      <c r="G183" s="242">
        <v>9.0566037735849061E-3</v>
      </c>
      <c r="H183" s="245">
        <v>93.589982530592863</v>
      </c>
    </row>
    <row r="184" spans="1:8">
      <c r="A184" s="86" t="str">
        <v>rcd_religion_108</v>
      </c>
      <c r="B184" s="239">
        <v>183</v>
      </c>
      <c r="C184" s="86" t="s">
        <v>525</v>
      </c>
      <c r="D184" s="241">
        <f>COUNTIF($C$1:$C184,C184)</f>
        <v>8</v>
      </c>
      <c r="E184" s="241" t="str">
        <f t="shared" si="22"/>
        <v>Religion8</v>
      </c>
      <c r="F184" s="86" t="s">
        <v>540</v>
      </c>
      <c r="G184" s="242">
        <v>0.5009528301886792</v>
      </c>
      <c r="H184" s="245">
        <v>96.888370277786493</v>
      </c>
    </row>
    <row r="185" spans="1:8">
      <c r="A185" s="86" t="str">
        <v>A2_HOUSE5</v>
      </c>
      <c r="B185" s="239">
        <v>184</v>
      </c>
      <c r="C185" s="86" t="s">
        <v>543</v>
      </c>
      <c r="D185" s="241">
        <f>COUNTIF($C$1:$C185,C185)</f>
        <v>1</v>
      </c>
      <c r="E185" s="241" t="str">
        <f t="shared" si="22"/>
        <v>House Type1</v>
      </c>
      <c r="F185" s="86" t="s">
        <v>544</v>
      </c>
      <c r="G185" s="242">
        <v>0.34671698113207544</v>
      </c>
      <c r="H185" s="245">
        <v>118.12874732752094</v>
      </c>
    </row>
    <row r="186" spans="1:8">
      <c r="A186" s="86" t="str">
        <v>A2_HOUSE6</v>
      </c>
      <c r="B186" s="239">
        <v>185</v>
      </c>
      <c r="C186" s="86" t="s">
        <v>543</v>
      </c>
      <c r="D186" s="241">
        <f>COUNTIF($C$1:$C186,C186)</f>
        <v>2</v>
      </c>
      <c r="E186" s="241" t="str">
        <f t="shared" si="22"/>
        <v>House Type2</v>
      </c>
      <c r="F186" s="86" t="s">
        <v>546</v>
      </c>
      <c r="G186" s="242">
        <v>7.4141509433962263E-2</v>
      </c>
      <c r="H186" s="245">
        <v>56.245229062460645</v>
      </c>
    </row>
    <row r="187" spans="1:8">
      <c r="A187" s="86" t="str">
        <v>A2_HOUSE7</v>
      </c>
      <c r="B187" s="239">
        <v>186</v>
      </c>
      <c r="C187" s="86" t="s">
        <v>543</v>
      </c>
      <c r="D187" s="241">
        <f>COUNTIF($C$1:$C187,C187)</f>
        <v>3</v>
      </c>
      <c r="E187" s="241" t="str">
        <f t="shared" si="22"/>
        <v>House Type3</v>
      </c>
      <c r="F187" s="86" t="s">
        <v>548</v>
      </c>
      <c r="G187" s="242">
        <v>0.44373584905660379</v>
      </c>
      <c r="H187" s="245">
        <v>125.07308727556656</v>
      </c>
    </row>
    <row r="188" spans="1:8">
      <c r="A188" s="86" t="str">
        <v>A2_HOUSE8</v>
      </c>
      <c r="B188" s="239">
        <v>187</v>
      </c>
      <c r="C188" s="86" t="s">
        <v>543</v>
      </c>
      <c r="D188" s="241">
        <f>COUNTIF($C$1:$C188,C188)</f>
        <v>4</v>
      </c>
      <c r="E188" s="241" t="str">
        <f t="shared" si="22"/>
        <v>House Type4</v>
      </c>
      <c r="F188" s="86" t="s">
        <v>550</v>
      </c>
      <c r="G188" s="242">
        <v>0.13550000000000001</v>
      </c>
      <c r="H188" s="245">
        <v>61.568192851538406</v>
      </c>
    </row>
    <row r="189" spans="1:8">
      <c r="A189" s="86" t="str">
        <v>TENURE2</v>
      </c>
      <c r="B189" s="239">
        <v>188</v>
      </c>
      <c r="C189" s="86" t="s">
        <v>552</v>
      </c>
      <c r="D189" s="241">
        <f>COUNTIF($C$1:$C189,C189)</f>
        <v>1</v>
      </c>
      <c r="E189" s="241" t="str">
        <f t="shared" si="22"/>
        <v>House Tenure1</v>
      </c>
      <c r="F189" s="86" t="s">
        <v>553</v>
      </c>
      <c r="G189" s="242">
        <v>0.46532075471698109</v>
      </c>
      <c r="H189" s="245">
        <v>120.41346802759305</v>
      </c>
    </row>
    <row r="190" spans="1:8">
      <c r="A190" s="86" t="str">
        <v>TENURE1</v>
      </c>
      <c r="B190" s="239">
        <v>189</v>
      </c>
      <c r="C190" s="86" t="s">
        <v>552</v>
      </c>
      <c r="D190" s="241">
        <f>COUNTIF($C$1:$C190,C190)</f>
        <v>2</v>
      </c>
      <c r="E190" s="241" t="str">
        <f t="shared" si="22"/>
        <v>House Tenure2</v>
      </c>
      <c r="F190" s="86" t="s">
        <v>555</v>
      </c>
      <c r="G190" s="242">
        <v>0.31541509433962261</v>
      </c>
      <c r="H190" s="245">
        <v>113.63235095002184</v>
      </c>
    </row>
    <row r="191" spans="1:8">
      <c r="A191" s="86" t="str">
        <v>TENURE7</v>
      </c>
      <c r="B191" s="239">
        <v>190</v>
      </c>
      <c r="C191" s="86" t="s">
        <v>552</v>
      </c>
      <c r="D191" s="241">
        <f>COUNTIF($C$1:$C191,C191)</f>
        <v>3</v>
      </c>
      <c r="E191" s="241" t="str">
        <f t="shared" si="22"/>
        <v>House Tenure3</v>
      </c>
      <c r="F191" s="86" t="s">
        <v>557</v>
      </c>
      <c r="G191" s="242">
        <v>6.9811320754716993E-3</v>
      </c>
      <c r="H191" s="245">
        <v>90.893401754390695</v>
      </c>
    </row>
    <row r="192" spans="1:8">
      <c r="A192" s="86" t="str">
        <v>TENURE4</v>
      </c>
      <c r="B192" s="239">
        <v>191</v>
      </c>
      <c r="C192" s="86" t="s">
        <v>552</v>
      </c>
      <c r="D192" s="241">
        <f>COUNTIF($C$1:$C192,C192)</f>
        <v>4</v>
      </c>
      <c r="E192" s="241" t="str">
        <f t="shared" si="22"/>
        <v>House Tenure4</v>
      </c>
      <c r="F192" s="86" t="s">
        <v>559</v>
      </c>
      <c r="G192" s="242">
        <v>0.14474528301886794</v>
      </c>
      <c r="H192" s="245">
        <v>86.402731611178083</v>
      </c>
    </row>
    <row r="193" spans="1:8">
      <c r="A193" s="86" t="str">
        <v>TENURE9</v>
      </c>
      <c r="B193" s="239">
        <v>192</v>
      </c>
      <c r="C193" s="86" t="s">
        <v>552</v>
      </c>
      <c r="D193" s="241">
        <f>COUNTIF($C$1:$C193,C193)</f>
        <v>5</v>
      </c>
      <c r="E193" s="241" t="str">
        <f t="shared" si="22"/>
        <v>House Tenure5</v>
      </c>
      <c r="F193" s="86" t="s">
        <v>561</v>
      </c>
      <c r="G193" s="242">
        <v>6.7613207547169804E-2</v>
      </c>
      <c r="H193" s="245">
        <v>42.047197129750067</v>
      </c>
    </row>
    <row r="194" spans="1:8">
      <c r="A194" s="86" t="str">
        <v>NBEDS1</v>
      </c>
      <c r="B194" s="239">
        <v>193</v>
      </c>
      <c r="C194" s="86" t="s">
        <v>563</v>
      </c>
      <c r="D194" s="241">
        <f>COUNTIF($C$1:$C194,C194)</f>
        <v>1</v>
      </c>
      <c r="E194" s="241" t="str">
        <f t="shared" si="22"/>
        <v>House Size1</v>
      </c>
      <c r="F194" s="86" t="s">
        <v>564</v>
      </c>
      <c r="G194" s="242">
        <v>3.4424528301886803E-2</v>
      </c>
      <c r="H194" s="245">
        <v>52.948462301372324</v>
      </c>
    </row>
    <row r="195" spans="1:8">
      <c r="A195" s="86" t="str">
        <v>NBEDS2</v>
      </c>
      <c r="B195" s="239">
        <v>194</v>
      </c>
      <c r="C195" s="86" t="s">
        <v>563</v>
      </c>
      <c r="D195" s="241">
        <f>COUNTIF($C$1:$C195,C195)</f>
        <v>2</v>
      </c>
      <c r="E195" s="241" t="str">
        <f t="shared" ref="E195:E258" si="23">C195&amp;D195</f>
        <v>House Size2</v>
      </c>
      <c r="F195" s="86" t="s">
        <v>566</v>
      </c>
      <c r="G195" s="242">
        <v>0.19482075471698113</v>
      </c>
      <c r="H195" s="245">
        <v>83.6116120598507</v>
      </c>
    </row>
    <row r="196" spans="1:8">
      <c r="A196" s="86" t="str">
        <v>NBEDS3</v>
      </c>
      <c r="B196" s="239">
        <v>195</v>
      </c>
      <c r="C196" s="86" t="s">
        <v>563</v>
      </c>
      <c r="D196" s="241">
        <f>COUNTIF($C$1:$C196,C196)</f>
        <v>3</v>
      </c>
      <c r="E196" s="241" t="str">
        <f t="shared" si="23"/>
        <v>House Size3</v>
      </c>
      <c r="F196" s="86" t="s">
        <v>568</v>
      </c>
      <c r="G196" s="242">
        <v>0.51068867924528305</v>
      </c>
      <c r="H196" s="245">
        <v>114.18067308703364</v>
      </c>
    </row>
    <row r="197" spans="1:8">
      <c r="A197" s="86" t="str">
        <v>NBEDS4</v>
      </c>
      <c r="B197" s="239">
        <v>196</v>
      </c>
      <c r="C197" s="86" t="s">
        <v>563</v>
      </c>
      <c r="D197" s="241">
        <f>COUNTIF($C$1:$C197,C197)</f>
        <v>4</v>
      </c>
      <c r="E197" s="241" t="str">
        <f t="shared" si="23"/>
        <v>House Size4</v>
      </c>
      <c r="F197" s="86" t="s">
        <v>570</v>
      </c>
      <c r="G197" s="242">
        <v>0.21075471698113207</v>
      </c>
      <c r="H197" s="245">
        <v>107.65067471976761</v>
      </c>
    </row>
    <row r="198" spans="1:8">
      <c r="A198" s="86" t="str">
        <v>NBEDS5P</v>
      </c>
      <c r="B198" s="239">
        <v>197</v>
      </c>
      <c r="C198" s="86" t="s">
        <v>563</v>
      </c>
      <c r="D198" s="241">
        <f>COUNTIF($C$1:$C198,C198)</f>
        <v>5</v>
      </c>
      <c r="E198" s="241" t="str">
        <f t="shared" si="23"/>
        <v>House Size5</v>
      </c>
      <c r="F198" s="86" t="s">
        <v>572</v>
      </c>
      <c r="G198" s="242">
        <v>4.8952830188679256E-2</v>
      </c>
      <c r="H198" s="245">
        <v>83.609959324196353</v>
      </c>
    </row>
    <row r="199" spans="1:8">
      <c r="A199" s="86" t="str">
        <v>hhdval0to100k</v>
      </c>
      <c r="B199" s="239">
        <v>198</v>
      </c>
      <c r="C199" s="86" t="s">
        <v>574</v>
      </c>
      <c r="D199" s="241">
        <f>COUNTIF($C$1:$C199,C199)</f>
        <v>1</v>
      </c>
      <c r="E199" s="241" t="str">
        <f t="shared" si="23"/>
        <v>House Value1</v>
      </c>
      <c r="F199" s="86" t="s">
        <v>575</v>
      </c>
      <c r="G199" s="242">
        <v>3.084905660377359E-2</v>
      </c>
      <c r="H199" s="245">
        <v>29.887830413135784</v>
      </c>
    </row>
    <row r="200" spans="1:8">
      <c r="A200" s="86" t="str">
        <v>hhdval100to150k</v>
      </c>
      <c r="B200" s="239">
        <v>199</v>
      </c>
      <c r="C200" s="86" t="s">
        <v>574</v>
      </c>
      <c r="D200" s="241">
        <f>COUNTIF($C$1:$C200,C200)</f>
        <v>2</v>
      </c>
      <c r="E200" s="241" t="str">
        <f t="shared" si="23"/>
        <v>House Value2</v>
      </c>
      <c r="F200" s="86" t="s">
        <v>577</v>
      </c>
      <c r="G200" s="242">
        <v>9.8716981132075499E-2</v>
      </c>
      <c r="H200" s="245">
        <v>74.541734827625945</v>
      </c>
    </row>
    <row r="201" spans="1:8">
      <c r="A201" s="86" t="str">
        <v>hhdval150to250k</v>
      </c>
      <c r="B201" s="239">
        <v>200</v>
      </c>
      <c r="C201" s="86" t="s">
        <v>574</v>
      </c>
      <c r="D201" s="241">
        <f>COUNTIF($C$1:$C201,C201)</f>
        <v>3</v>
      </c>
      <c r="E201" s="241" t="str">
        <f t="shared" si="23"/>
        <v>House Value3</v>
      </c>
      <c r="F201" s="86" t="s">
        <v>579</v>
      </c>
      <c r="G201" s="242">
        <v>0.31867924528301889</v>
      </c>
      <c r="H201" s="245">
        <v>125.39261702154623</v>
      </c>
    </row>
    <row r="202" spans="1:8">
      <c r="A202" s="86" t="str">
        <v>hhdval250to500k</v>
      </c>
      <c r="B202" s="239">
        <v>201</v>
      </c>
      <c r="C202" s="86" t="s">
        <v>574</v>
      </c>
      <c r="D202" s="241">
        <f>COUNTIF($C$1:$C202,C202)</f>
        <v>4</v>
      </c>
      <c r="E202" s="241" t="str">
        <f t="shared" si="23"/>
        <v>House Value4</v>
      </c>
      <c r="F202" s="86" t="s">
        <v>581</v>
      </c>
      <c r="G202" s="242">
        <v>0.41889622641509427</v>
      </c>
      <c r="H202" s="245">
        <v>126.50450342557693</v>
      </c>
    </row>
    <row r="203" spans="1:8">
      <c r="A203" s="86" t="str">
        <v>hhdval500to750k</v>
      </c>
      <c r="B203" s="239">
        <v>202</v>
      </c>
      <c r="C203" s="86" t="s">
        <v>574</v>
      </c>
      <c r="D203" s="241">
        <f>COUNTIF($C$1:$C203,C203)</f>
        <v>5</v>
      </c>
      <c r="E203" s="241" t="str">
        <f t="shared" si="23"/>
        <v>House Value5</v>
      </c>
      <c r="F203" s="86" t="s">
        <v>583</v>
      </c>
      <c r="G203" s="242">
        <v>9.4047169811320747E-2</v>
      </c>
      <c r="H203" s="245">
        <v>90.305982289828123</v>
      </c>
    </row>
    <row r="204" spans="1:8">
      <c r="A204" s="86" t="str">
        <v>hhdval750kto1m</v>
      </c>
      <c r="B204" s="239">
        <v>203</v>
      </c>
      <c r="C204" s="86" t="s">
        <v>574</v>
      </c>
      <c r="D204" s="241">
        <f>COUNTIF($C$1:$C204,C204)</f>
        <v>6</v>
      </c>
      <c r="E204" s="241" t="str">
        <f t="shared" si="23"/>
        <v>House Value6</v>
      </c>
      <c r="F204" s="86" t="s">
        <v>585</v>
      </c>
      <c r="G204" s="242">
        <v>2.5141509433962268E-2</v>
      </c>
      <c r="H204" s="245">
        <v>65.103296881711842</v>
      </c>
    </row>
    <row r="205" spans="1:8">
      <c r="A205" s="86" t="str">
        <v>hhdval1mplus</v>
      </c>
      <c r="B205" s="239">
        <v>204</v>
      </c>
      <c r="C205" s="86" t="s">
        <v>574</v>
      </c>
      <c r="D205" s="241">
        <f>COUNTIF($C$1:$C205,C205)</f>
        <v>7</v>
      </c>
      <c r="E205" s="241" t="str">
        <f t="shared" si="23"/>
        <v>House Value7</v>
      </c>
      <c r="F205" s="86" t="s">
        <v>587</v>
      </c>
      <c r="G205" s="242">
        <v>1.4141509433962265E-2</v>
      </c>
      <c r="H205" s="245">
        <v>38.754973896786602</v>
      </c>
    </row>
    <row r="206" spans="1:8">
      <c r="A206" s="86" t="str">
        <v>move_ind</v>
      </c>
      <c r="B206" s="239">
        <v>205</v>
      </c>
      <c r="C206" s="86" t="s">
        <v>589</v>
      </c>
      <c r="D206" s="241">
        <f>COUNTIF($C$1:$C206,C206)</f>
        <v>1</v>
      </c>
      <c r="E206" s="241" t="str">
        <f t="shared" si="23"/>
        <v>House Move1</v>
      </c>
      <c r="F206" s="86" t="s">
        <v>590</v>
      </c>
      <c r="G206" s="242">
        <v>0.14134905660377362</v>
      </c>
      <c r="H206" s="245">
        <v>89.206408561016929</v>
      </c>
    </row>
    <row r="207" spans="1:8">
      <c r="A207" s="86" t="str">
        <v>RCD_HHTYPE_DV_101</v>
      </c>
      <c r="B207" s="239">
        <v>206</v>
      </c>
      <c r="C207" s="86" t="s">
        <v>54</v>
      </c>
      <c r="D207" s="241">
        <f>COUNTIF($C$1:$C207,C207)</f>
        <v>1</v>
      </c>
      <c r="E207" s="241" t="str">
        <f t="shared" si="23"/>
        <v>Structure1</v>
      </c>
      <c r="F207" s="86" t="s">
        <v>591</v>
      </c>
      <c r="G207" s="242">
        <v>0.14129245283018868</v>
      </c>
      <c r="H207" s="245">
        <v>88.010046784876451</v>
      </c>
    </row>
    <row r="208" spans="1:8">
      <c r="A208" s="86" t="str">
        <v>RCD_HHTYPE_DV_102</v>
      </c>
      <c r="B208" s="239">
        <v>207</v>
      </c>
      <c r="C208" s="86" t="s">
        <v>54</v>
      </c>
      <c r="D208" s="241">
        <f>COUNTIF($C$1:$C208,C208)</f>
        <v>2</v>
      </c>
      <c r="E208" s="241" t="str">
        <f t="shared" si="23"/>
        <v>Structure2</v>
      </c>
      <c r="F208" s="86" t="s">
        <v>592</v>
      </c>
      <c r="G208" s="242">
        <v>2.4396226415094341E-2</v>
      </c>
      <c r="H208" s="245">
        <v>80.156581230435577</v>
      </c>
    </row>
    <row r="209" spans="1:8">
      <c r="A209" s="86" t="str">
        <v>RCD_HHTYPE_DV_103</v>
      </c>
      <c r="B209" s="239">
        <v>208</v>
      </c>
      <c r="C209" s="86" t="s">
        <v>54</v>
      </c>
      <c r="D209" s="241">
        <f>COUNTIF($C$1:$C209,C209)</f>
        <v>3</v>
      </c>
      <c r="E209" s="241" t="str">
        <f t="shared" si="23"/>
        <v>Structure3</v>
      </c>
      <c r="F209" s="86" t="s">
        <v>593</v>
      </c>
      <c r="G209" s="242">
        <v>0.33155660377358487</v>
      </c>
      <c r="H209" s="245">
        <v>109.43130250321997</v>
      </c>
    </row>
    <row r="210" spans="1:8">
      <c r="A210" s="86" t="str">
        <v>RCD_HHTYPE_DV_104</v>
      </c>
      <c r="B210" s="239">
        <v>209</v>
      </c>
      <c r="C210" s="86" t="s">
        <v>54</v>
      </c>
      <c r="D210" s="241">
        <f>COUNTIF($C$1:$C210,C210)</f>
        <v>4</v>
      </c>
      <c r="E210" s="241" t="str">
        <f t="shared" si="23"/>
        <v>Structure4</v>
      </c>
      <c r="F210" s="86" t="s">
        <v>160</v>
      </c>
      <c r="G210" s="242">
        <v>0.19137735849056603</v>
      </c>
      <c r="H210" s="245">
        <v>101.31913696035313</v>
      </c>
    </row>
    <row r="211" spans="1:8">
      <c r="A211" s="86" t="str">
        <v>RCD_HHTYPE_DV_105</v>
      </c>
      <c r="B211" s="239">
        <v>210</v>
      </c>
      <c r="C211" s="86" t="s">
        <v>54</v>
      </c>
      <c r="D211" s="241">
        <f>COUNTIF($C$1:$C211,C211)</f>
        <v>5</v>
      </c>
      <c r="E211" s="241" t="str">
        <f t="shared" si="23"/>
        <v>Structure5</v>
      </c>
      <c r="F211" s="86" t="s">
        <v>594</v>
      </c>
      <c r="G211" s="242">
        <v>0.31131132075471701</v>
      </c>
      <c r="H211" s="245">
        <v>98.100793384566032</v>
      </c>
    </row>
    <row r="212" spans="1:8">
      <c r="A212" s="86" t="str">
        <v>RCD_NKIDS05_101</v>
      </c>
      <c r="B212" s="239">
        <v>211</v>
      </c>
      <c r="C212" s="86" t="s">
        <v>596</v>
      </c>
      <c r="D212" s="241">
        <f>COUNTIF($C$1:$C212,C212)</f>
        <v>1</v>
      </c>
      <c r="E212" s="241" t="str">
        <f t="shared" si="23"/>
        <v>Number of Children by Age1</v>
      </c>
      <c r="F212" s="86" t="s">
        <v>597</v>
      </c>
      <c r="G212" s="242">
        <v>0.90648113207547176</v>
      </c>
      <c r="H212" s="245">
        <v>100.71517325536577</v>
      </c>
    </row>
    <row r="213" spans="1:8">
      <c r="A213" s="86" t="str">
        <v>RCD_NKIDS05_102</v>
      </c>
      <c r="B213" s="239">
        <v>212</v>
      </c>
      <c r="C213" s="86" t="s">
        <v>596</v>
      </c>
      <c r="D213" s="241">
        <f>COUNTIF($C$1:$C213,C213)</f>
        <v>2</v>
      </c>
      <c r="E213" s="241" t="str">
        <f t="shared" si="23"/>
        <v>Number of Children by Age2</v>
      </c>
      <c r="F213" s="86" t="s">
        <v>599</v>
      </c>
      <c r="G213" s="242">
        <v>6.680188679245283E-2</v>
      </c>
      <c r="H213" s="245">
        <v>90.069977353360585</v>
      </c>
    </row>
    <row r="214" spans="1:8">
      <c r="A214" s="86" t="str">
        <v>RCD_NKIDS05_103</v>
      </c>
      <c r="B214" s="239">
        <v>213</v>
      </c>
      <c r="C214" s="86" t="s">
        <v>596</v>
      </c>
      <c r="D214" s="241">
        <f>COUNTIF($C$1:$C214,C214)</f>
        <v>3</v>
      </c>
      <c r="E214" s="241" t="str">
        <f t="shared" si="23"/>
        <v>Number of Children by Age3</v>
      </c>
      <c r="F214" s="86" t="s">
        <v>601</v>
      </c>
      <c r="G214" s="242">
        <v>2.662264150943397E-2</v>
      </c>
      <c r="H214" s="245">
        <v>103.57220461904204</v>
      </c>
    </row>
    <row r="215" spans="1:8">
      <c r="A215" s="86" t="str">
        <v>RCD_NKIDS615_101</v>
      </c>
      <c r="B215" s="239">
        <v>214</v>
      </c>
      <c r="C215" s="86" t="s">
        <v>596</v>
      </c>
      <c r="D215" s="241">
        <f>COUNTIF($C$1:$C215,C215)</f>
        <v>4</v>
      </c>
      <c r="E215" s="241" t="str">
        <f t="shared" si="23"/>
        <v>Number of Children by Age4</v>
      </c>
      <c r="F215" s="86" t="s">
        <v>603</v>
      </c>
      <c r="G215" s="242">
        <v>0.79628301886792463</v>
      </c>
      <c r="H215" s="245">
        <v>101.58608761251639</v>
      </c>
    </row>
    <row r="216" spans="1:8">
      <c r="A216" s="86" t="str">
        <v>RCD_NKIDS615_102</v>
      </c>
      <c r="B216" s="239">
        <v>215</v>
      </c>
      <c r="C216" s="86" t="s">
        <v>596</v>
      </c>
      <c r="D216" s="241">
        <f>COUNTIF($C$1:$C216,C216)</f>
        <v>5</v>
      </c>
      <c r="E216" s="241" t="str">
        <f t="shared" si="23"/>
        <v>Number of Children by Age5</v>
      </c>
      <c r="F216" s="86" t="s">
        <v>605</v>
      </c>
      <c r="G216" s="242">
        <v>0.11765094339622639</v>
      </c>
      <c r="H216" s="245">
        <v>95.693157261729638</v>
      </c>
    </row>
    <row r="217" spans="1:8">
      <c r="A217" s="86" t="str">
        <v>RCD_NKIDS615_103</v>
      </c>
      <c r="B217" s="239">
        <v>216</v>
      </c>
      <c r="C217" s="86" t="s">
        <v>596</v>
      </c>
      <c r="D217" s="241">
        <f>COUNTIF($C$1:$C217,C217)</f>
        <v>6</v>
      </c>
      <c r="E217" s="241" t="str">
        <f t="shared" si="23"/>
        <v>Number of Children by Age6</v>
      </c>
      <c r="F217" s="86" t="s">
        <v>607</v>
      </c>
      <c r="G217" s="242">
        <v>8.6169811320754713E-2</v>
      </c>
      <c r="H217" s="245">
        <v>92.282673520912823</v>
      </c>
    </row>
    <row r="218" spans="1:8">
      <c r="A218" s="86" t="str">
        <v>A2_CHILDREN1</v>
      </c>
      <c r="B218" s="239">
        <v>217</v>
      </c>
      <c r="C218" s="86" t="s">
        <v>608</v>
      </c>
      <c r="D218" s="241">
        <f>COUNTIF($C$1:$C218,C218)</f>
        <v>1</v>
      </c>
      <c r="E218" s="241" t="str">
        <f t="shared" si="23"/>
        <v>Children in household1</v>
      </c>
      <c r="F218" s="86" t="s">
        <v>609</v>
      </c>
      <c r="G218" s="242">
        <v>0.73909433962264159</v>
      </c>
      <c r="H218" s="245">
        <v>101.93990121571683</v>
      </c>
    </row>
    <row r="219" spans="1:8">
      <c r="A219" s="86" t="str">
        <v>A2_CHILDREN2A</v>
      </c>
      <c r="B219" s="239">
        <v>218</v>
      </c>
      <c r="C219" s="86" t="s">
        <v>608</v>
      </c>
      <c r="D219" s="241">
        <f>COUNTIF($C$1:$C219,C219)</f>
        <v>2</v>
      </c>
      <c r="E219" s="241" t="str">
        <f t="shared" si="23"/>
        <v>Children in household2</v>
      </c>
      <c r="F219" s="86" t="s">
        <v>610</v>
      </c>
      <c r="G219" s="242">
        <v>0.11997169811320754</v>
      </c>
      <c r="H219" s="245">
        <v>94.582129394971957</v>
      </c>
    </row>
    <row r="220" spans="1:8">
      <c r="A220" s="86" t="str">
        <v>A2_CHILDREN2B</v>
      </c>
      <c r="B220" s="239">
        <v>219</v>
      </c>
      <c r="C220" s="86" t="s">
        <v>608</v>
      </c>
      <c r="D220" s="241">
        <f>COUNTIF($C$1:$C220,C220)</f>
        <v>3</v>
      </c>
      <c r="E220" s="241" t="str">
        <f t="shared" si="23"/>
        <v>Children in household3</v>
      </c>
      <c r="F220" s="86" t="s">
        <v>611</v>
      </c>
      <c r="G220" s="242">
        <v>0.10665094339622642</v>
      </c>
      <c r="H220" s="245">
        <v>98.868271842541262</v>
      </c>
    </row>
    <row r="221" spans="1:8">
      <c r="A221" s="86" t="str">
        <v>A2_CHILDREN3</v>
      </c>
      <c r="B221" s="239">
        <v>220</v>
      </c>
      <c r="C221" s="86" t="s">
        <v>608</v>
      </c>
      <c r="D221" s="241">
        <f>COUNTIF($C$1:$C221,C221)</f>
        <v>4</v>
      </c>
      <c r="E221" s="241" t="str">
        <f t="shared" si="23"/>
        <v>Children in household4</v>
      </c>
      <c r="F221" s="86" t="s">
        <v>612</v>
      </c>
      <c r="G221" s="242">
        <v>3.4471698113207556E-2</v>
      </c>
      <c r="H221" s="245">
        <v>85.201119077014766</v>
      </c>
    </row>
    <row r="222" spans="1:8">
      <c r="A222" s="86" t="str">
        <v>A2_HHD1</v>
      </c>
      <c r="B222" s="239">
        <v>221</v>
      </c>
      <c r="C222" s="86" t="s">
        <v>613</v>
      </c>
      <c r="D222" s="241">
        <f>COUNTIF($C$1:$C222,C222)</f>
        <v>1</v>
      </c>
      <c r="E222" s="241" t="str">
        <f t="shared" si="23"/>
        <v>Household Size1</v>
      </c>
      <c r="F222" s="86" t="s">
        <v>614</v>
      </c>
      <c r="G222" s="242">
        <v>0.16757547169811318</v>
      </c>
      <c r="H222" s="245">
        <v>91.252131190292644</v>
      </c>
    </row>
    <row r="223" spans="1:8">
      <c r="A223" s="86" t="str">
        <v>A2_HHD2</v>
      </c>
      <c r="B223" s="239">
        <v>222</v>
      </c>
      <c r="C223" s="86" t="s">
        <v>613</v>
      </c>
      <c r="D223" s="241">
        <f>COUNTIF($C$1:$C223,C223)</f>
        <v>2</v>
      </c>
      <c r="E223" s="241" t="str">
        <f t="shared" si="23"/>
        <v>Household Size2</v>
      </c>
      <c r="F223" s="86" t="s">
        <v>615</v>
      </c>
      <c r="G223" s="242">
        <v>0.40892452830188669</v>
      </c>
      <c r="H223" s="245">
        <v>105.42710650707548</v>
      </c>
    </row>
    <row r="224" spans="1:8">
      <c r="A224" s="86" t="str">
        <v>A2_HHD5</v>
      </c>
      <c r="B224" s="239">
        <v>223</v>
      </c>
      <c r="C224" s="86" t="s">
        <v>613</v>
      </c>
      <c r="D224" s="241">
        <f>COUNTIF($C$1:$C224,C224)</f>
        <v>3</v>
      </c>
      <c r="E224" s="241" t="str">
        <f t="shared" si="23"/>
        <v>Household Size3</v>
      </c>
      <c r="F224" s="86" t="s">
        <v>616</v>
      </c>
      <c r="G224" s="242">
        <v>0.35142452830188675</v>
      </c>
      <c r="H224" s="245">
        <v>101.26893841362889</v>
      </c>
    </row>
    <row r="225" spans="1:8">
      <c r="A225" s="86" t="str">
        <v>A2_HHD6</v>
      </c>
      <c r="B225" s="239">
        <v>224</v>
      </c>
      <c r="C225" s="86" t="s">
        <v>613</v>
      </c>
      <c r="D225" s="241">
        <f>COUNTIF($C$1:$C225,C225)</f>
        <v>4</v>
      </c>
      <c r="E225" s="241" t="str">
        <f t="shared" si="23"/>
        <v>Household Size4</v>
      </c>
      <c r="F225" s="86" t="s">
        <v>617</v>
      </c>
      <c r="G225" s="242">
        <v>7.1707547169811328E-2</v>
      </c>
      <c r="H225" s="245">
        <v>87.847745819423523</v>
      </c>
    </row>
    <row r="226" spans="1:8">
      <c r="A226" s="86" t="str">
        <v>rcd_jbnssec8_dv_101</v>
      </c>
      <c r="B226" s="239">
        <v>225</v>
      </c>
      <c r="C226" s="86" t="s">
        <v>620</v>
      </c>
      <c r="D226" s="241">
        <f>COUNTIF($C$1:$C226,C226)</f>
        <v>1</v>
      </c>
      <c r="E226" s="241" t="str">
        <f t="shared" si="23"/>
        <v>NS SEC (% of people in employment)1</v>
      </c>
      <c r="F226" s="86" t="s">
        <v>621</v>
      </c>
      <c r="G226" s="242">
        <v>0.14032075471698113</v>
      </c>
      <c r="H226" s="245">
        <v>105.11348728758674</v>
      </c>
    </row>
    <row r="227" spans="1:8">
      <c r="A227" s="86" t="str">
        <v>rcd_jbnssec8_dv_102</v>
      </c>
      <c r="B227" s="239">
        <v>226</v>
      </c>
      <c r="C227" s="86" t="s">
        <v>620</v>
      </c>
      <c r="D227" s="241">
        <f>COUNTIF($C$1:$C227,C227)</f>
        <v>2</v>
      </c>
      <c r="E227" s="241" t="str">
        <f t="shared" si="23"/>
        <v>NS SEC (% of people in employment)2</v>
      </c>
      <c r="F227" s="86" t="s">
        <v>623</v>
      </c>
      <c r="G227" s="242">
        <v>0.30618867924528304</v>
      </c>
      <c r="H227" s="245">
        <v>104.95169542171487</v>
      </c>
    </row>
    <row r="228" spans="1:8">
      <c r="A228" s="86" t="str">
        <v>rcd_jbnssec8_dv_103</v>
      </c>
      <c r="B228" s="239">
        <v>227</v>
      </c>
      <c r="C228" s="86" t="s">
        <v>620</v>
      </c>
      <c r="D228" s="241">
        <f>COUNTIF($C$1:$C228,C228)</f>
        <v>3</v>
      </c>
      <c r="E228" s="241" t="str">
        <f t="shared" si="23"/>
        <v>NS SEC (% of people in employment)3</v>
      </c>
      <c r="F228" s="86" t="s">
        <v>625</v>
      </c>
      <c r="G228" s="242">
        <v>0.13587735849056604</v>
      </c>
      <c r="H228" s="245">
        <v>102.45779474103058</v>
      </c>
    </row>
    <row r="229" spans="1:8">
      <c r="A229" s="86" t="str">
        <v>rcd_jbnssec8_dv_104</v>
      </c>
      <c r="B229" s="239">
        <v>228</v>
      </c>
      <c r="C229" s="86" t="s">
        <v>620</v>
      </c>
      <c r="D229" s="241">
        <f>COUNTIF($C$1:$C229,C229)</f>
        <v>4</v>
      </c>
      <c r="E229" s="241" t="str">
        <f t="shared" si="23"/>
        <v>NS SEC (% of people in employment)4</v>
      </c>
      <c r="F229" s="86" t="s">
        <v>627</v>
      </c>
      <c r="G229" s="242">
        <v>0.10667924528301886</v>
      </c>
      <c r="H229" s="245">
        <v>103.85747298664243</v>
      </c>
    </row>
    <row r="230" spans="1:8">
      <c r="A230" s="86" t="str">
        <v>rcd_jbnssec8_dv_105</v>
      </c>
      <c r="B230" s="239">
        <v>229</v>
      </c>
      <c r="C230" s="86" t="s">
        <v>620</v>
      </c>
      <c r="D230" s="241">
        <f>COUNTIF($C$1:$C230,C230)</f>
        <v>5</v>
      </c>
      <c r="E230" s="241" t="str">
        <f t="shared" si="23"/>
        <v>NS SEC (% of people in employment)5</v>
      </c>
      <c r="F230" s="86" t="s">
        <v>629</v>
      </c>
      <c r="G230" s="242">
        <v>6.8537735849056605E-2</v>
      </c>
      <c r="H230" s="245">
        <v>103.71518916526084</v>
      </c>
    </row>
    <row r="231" spans="1:8">
      <c r="A231" s="86" t="str">
        <v>rcd_jbnssec8_dv_106</v>
      </c>
      <c r="B231" s="239">
        <v>230</v>
      </c>
      <c r="C231" s="86" t="s">
        <v>620</v>
      </c>
      <c r="D231" s="241">
        <f>COUNTIF($C$1:$C231,C231)</f>
        <v>6</v>
      </c>
      <c r="E231" s="241" t="str">
        <f t="shared" si="23"/>
        <v>NS SEC (% of people in employment)6</v>
      </c>
      <c r="F231" s="86" t="s">
        <v>631</v>
      </c>
      <c r="G231" s="242">
        <v>0.15701886792452832</v>
      </c>
      <c r="H231" s="245">
        <v>89.92661890548392</v>
      </c>
    </row>
    <row r="232" spans="1:8">
      <c r="A232" s="86" t="str">
        <v>rcd_jbnssec8_dv_107</v>
      </c>
      <c r="B232" s="239">
        <v>231</v>
      </c>
      <c r="C232" s="86" t="s">
        <v>620</v>
      </c>
      <c r="D232" s="241">
        <f>COUNTIF($C$1:$C232,C232)</f>
        <v>7</v>
      </c>
      <c r="E232" s="241" t="str">
        <f t="shared" si="23"/>
        <v>NS SEC (% of people in employment)7</v>
      </c>
      <c r="F232" s="86" t="s">
        <v>633</v>
      </c>
      <c r="G232" s="242">
        <v>8.511320754716982E-2</v>
      </c>
      <c r="H232" s="245">
        <v>86.054646246757116</v>
      </c>
    </row>
    <row r="233" spans="1:8">
      <c r="A233" s="86" t="str">
        <v>CLASS1</v>
      </c>
      <c r="B233" s="239">
        <v>232</v>
      </c>
      <c r="C233" s="86" t="s">
        <v>635</v>
      </c>
      <c r="D233" s="241">
        <f>COUNTIF($C$1:$C233,C233)</f>
        <v>1</v>
      </c>
      <c r="E233" s="241" t="str">
        <f t="shared" si="23"/>
        <v>Social Grade1</v>
      </c>
      <c r="F233" s="86" t="s">
        <v>636</v>
      </c>
      <c r="G233" s="242">
        <v>5.5952830188679234E-2</v>
      </c>
      <c r="H233" s="245">
        <v>96.115952781552934</v>
      </c>
    </row>
    <row r="234" spans="1:8">
      <c r="A234" s="86" t="str">
        <v>CLASS2</v>
      </c>
      <c r="B234" s="239">
        <v>233</v>
      </c>
      <c r="C234" s="86" t="s">
        <v>635</v>
      </c>
      <c r="D234" s="241">
        <f>COUNTIF($C$1:$C234,C234)</f>
        <v>2</v>
      </c>
      <c r="E234" s="241" t="str">
        <f t="shared" si="23"/>
        <v>Social Grade2</v>
      </c>
      <c r="F234" s="86" t="s">
        <v>638</v>
      </c>
      <c r="G234" s="242">
        <v>0.27761320754716978</v>
      </c>
      <c r="H234" s="245">
        <v>109.59120713343047</v>
      </c>
    </row>
    <row r="235" spans="1:8">
      <c r="A235" s="86" t="str">
        <v>CLASS3</v>
      </c>
      <c r="B235" s="239">
        <v>234</v>
      </c>
      <c r="C235" s="86" t="s">
        <v>635</v>
      </c>
      <c r="D235" s="241">
        <f>COUNTIF($C$1:$C235,C235)</f>
        <v>3</v>
      </c>
      <c r="E235" s="241" t="str">
        <f t="shared" si="23"/>
        <v>Social Grade3</v>
      </c>
      <c r="F235" s="86" t="s">
        <v>640</v>
      </c>
      <c r="G235" s="242">
        <v>0.29316981132075465</v>
      </c>
      <c r="H235" s="245">
        <v>107.26047983458562</v>
      </c>
    </row>
    <row r="236" spans="1:8">
      <c r="A236" s="86" t="str">
        <v>CLASS4</v>
      </c>
      <c r="B236" s="239">
        <v>235</v>
      </c>
      <c r="C236" s="86" t="s">
        <v>635</v>
      </c>
      <c r="D236" s="241">
        <f>COUNTIF($C$1:$C236,C236)</f>
        <v>4</v>
      </c>
      <c r="E236" s="241" t="str">
        <f t="shared" si="23"/>
        <v>Social Grade4</v>
      </c>
      <c r="F236" s="86" t="s">
        <v>642</v>
      </c>
      <c r="G236" s="242">
        <v>0.21141509433962261</v>
      </c>
      <c r="H236" s="245">
        <v>103.31879472143484</v>
      </c>
    </row>
    <row r="237" spans="1:8">
      <c r="A237" s="86" t="str">
        <v>CLASS5</v>
      </c>
      <c r="B237" s="239">
        <v>236</v>
      </c>
      <c r="C237" s="86" t="s">
        <v>635</v>
      </c>
      <c r="D237" s="241">
        <f>COUNTIF($C$1:$C237,C237)</f>
        <v>5</v>
      </c>
      <c r="E237" s="241" t="str">
        <f t="shared" si="23"/>
        <v>Social Grade5</v>
      </c>
      <c r="F237" s="86" t="s">
        <v>644</v>
      </c>
      <c r="G237" s="242">
        <v>9.8509433962264151E-2</v>
      </c>
      <c r="H237" s="245">
        <v>80.337088743997654</v>
      </c>
    </row>
    <row r="238" spans="1:8">
      <c r="A238" s="86" t="str">
        <v>CLASS6</v>
      </c>
      <c r="B238" s="239">
        <v>237</v>
      </c>
      <c r="C238" s="86" t="s">
        <v>635</v>
      </c>
      <c r="D238" s="241">
        <f>COUNTIF($C$1:$C238,C238)</f>
        <v>6</v>
      </c>
      <c r="E238" s="241" t="str">
        <f t="shared" si="23"/>
        <v>Social Grade6</v>
      </c>
      <c r="F238" s="86" t="s">
        <v>646</v>
      </c>
      <c r="G238" s="242">
        <v>6.3179245283018853E-2</v>
      </c>
      <c r="H238" s="245">
        <v>72.058846334522798</v>
      </c>
    </row>
    <row r="239" spans="1:8">
      <c r="A239" s="86" t="str">
        <v>OCCD2</v>
      </c>
      <c r="B239" s="239">
        <v>238</v>
      </c>
      <c r="C239" s="86" t="s">
        <v>648</v>
      </c>
      <c r="D239" s="241">
        <f>COUNTIF($C$1:$C239,C239)</f>
        <v>1</v>
      </c>
      <c r="E239" s="241" t="str">
        <f t="shared" si="23"/>
        <v>Occupation1</v>
      </c>
      <c r="F239" s="86" t="s">
        <v>649</v>
      </c>
      <c r="G239" s="242">
        <v>6.5235849056603762E-2</v>
      </c>
      <c r="H239" s="245">
        <v>100.06690363487898</v>
      </c>
    </row>
    <row r="240" spans="1:8">
      <c r="A240" s="86" t="str">
        <v>OCCD6</v>
      </c>
      <c r="B240" s="239">
        <v>239</v>
      </c>
      <c r="C240" s="86" t="s">
        <v>648</v>
      </c>
      <c r="D240" s="241">
        <f>COUNTIF($C$1:$C240,C240)</f>
        <v>2</v>
      </c>
      <c r="E240" s="241" t="str">
        <f t="shared" si="23"/>
        <v>Occupation2</v>
      </c>
      <c r="F240" s="86" t="s">
        <v>651</v>
      </c>
      <c r="G240" s="242">
        <v>0.21616981132075472</v>
      </c>
      <c r="H240" s="245">
        <v>100.02072827131954</v>
      </c>
    </row>
    <row r="241" spans="1:8">
      <c r="A241" s="86" t="str">
        <v>OCCD3</v>
      </c>
      <c r="B241" s="239">
        <v>240</v>
      </c>
      <c r="C241" s="86" t="s">
        <v>648</v>
      </c>
      <c r="D241" s="241">
        <f>COUNTIF($C$1:$C241,C241)</f>
        <v>3</v>
      </c>
      <c r="E241" s="241" t="str">
        <f t="shared" si="23"/>
        <v>Occupation3</v>
      </c>
      <c r="F241" s="86" t="s">
        <v>653</v>
      </c>
      <c r="G241" s="242">
        <v>0.1454811320754717</v>
      </c>
      <c r="H241" s="245">
        <v>97.020278192093542</v>
      </c>
    </row>
    <row r="242" spans="1:8">
      <c r="A242" s="86" t="str">
        <v>OCCD5</v>
      </c>
      <c r="B242" s="239">
        <v>241</v>
      </c>
      <c r="C242" s="86" t="s">
        <v>648</v>
      </c>
      <c r="D242" s="241">
        <f>COUNTIF($C$1:$C242,C242)</f>
        <v>4</v>
      </c>
      <c r="E242" s="241" t="str">
        <f t="shared" si="23"/>
        <v>Occupation4</v>
      </c>
      <c r="F242" s="86" t="s">
        <v>655</v>
      </c>
      <c r="G242" s="242">
        <v>5.7254716981132076E-2</v>
      </c>
      <c r="H242" s="245">
        <v>103.79596767113597</v>
      </c>
    </row>
    <row r="243" spans="1:8">
      <c r="A243" s="86" t="str">
        <v>OCCD8</v>
      </c>
      <c r="B243" s="239">
        <v>242</v>
      </c>
      <c r="C243" s="86" t="s">
        <v>648</v>
      </c>
      <c r="D243" s="241">
        <f>COUNTIF($C$1:$C243,C243)</f>
        <v>5</v>
      </c>
      <c r="E243" s="241" t="str">
        <f t="shared" si="23"/>
        <v>Occupation5</v>
      </c>
      <c r="F243" s="86" t="s">
        <v>657</v>
      </c>
      <c r="G243" s="242">
        <v>0.17259433962264153</v>
      </c>
      <c r="H243" s="245">
        <v>115.831415915051</v>
      </c>
    </row>
    <row r="244" spans="1:8">
      <c r="A244" s="86" t="str">
        <v>OCCD9</v>
      </c>
      <c r="B244" s="239">
        <v>243</v>
      </c>
      <c r="C244" s="86" t="s">
        <v>648</v>
      </c>
      <c r="D244" s="241">
        <f>COUNTIF($C$1:$C244,C244)</f>
        <v>6</v>
      </c>
      <c r="E244" s="241" t="str">
        <f t="shared" si="23"/>
        <v>Occupation6</v>
      </c>
      <c r="F244" s="86" t="s">
        <v>659</v>
      </c>
      <c r="G244" s="242">
        <v>7.6122641509433972E-2</v>
      </c>
      <c r="H244" s="245">
        <v>101.20247422399613</v>
      </c>
    </row>
    <row r="245" spans="1:8">
      <c r="A245" s="86" t="str">
        <v>OCCD10</v>
      </c>
      <c r="B245" s="239">
        <v>244</v>
      </c>
      <c r="C245" s="86" t="s">
        <v>648</v>
      </c>
      <c r="D245" s="241">
        <f>COUNTIF($C$1:$C245,C245)</f>
        <v>7</v>
      </c>
      <c r="E245" s="241" t="str">
        <f t="shared" si="23"/>
        <v>Occupation7</v>
      </c>
      <c r="F245" s="86" t="s">
        <v>661</v>
      </c>
      <c r="G245" s="242">
        <v>7.7867924528301879E-2</v>
      </c>
      <c r="H245" s="245">
        <v>92.757059852177051</v>
      </c>
    </row>
    <row r="246" spans="1:8">
      <c r="A246" s="86" t="str">
        <v>OCCD11</v>
      </c>
      <c r="B246" s="239">
        <v>245</v>
      </c>
      <c r="C246" s="86" t="s">
        <v>648</v>
      </c>
      <c r="D246" s="241">
        <f>COUNTIF($C$1:$C246,C246)</f>
        <v>8</v>
      </c>
      <c r="E246" s="241" t="str">
        <f t="shared" si="23"/>
        <v>Occupation8</v>
      </c>
      <c r="F246" s="86" t="s">
        <v>663</v>
      </c>
      <c r="G246" s="242">
        <v>0.12536792452830189</v>
      </c>
      <c r="H246" s="245">
        <v>95.790876059099332</v>
      </c>
    </row>
    <row r="247" spans="1:8">
      <c r="A247" s="86" t="str">
        <v>OCCD12</v>
      </c>
      <c r="B247" s="239">
        <v>246</v>
      </c>
      <c r="C247" s="86" t="s">
        <v>648</v>
      </c>
      <c r="D247" s="241">
        <f>COUNTIF($C$1:$C247,C247)</f>
        <v>9</v>
      </c>
      <c r="E247" s="241" t="str">
        <f t="shared" si="23"/>
        <v>Occupation9</v>
      </c>
      <c r="F247" s="86" t="s">
        <v>665</v>
      </c>
      <c r="G247" s="242">
        <v>4.234905660377359E-2</v>
      </c>
      <c r="H247" s="245">
        <v>87.868718526118286</v>
      </c>
    </row>
    <row r="248" spans="1:8">
      <c r="A248" s="86" t="str">
        <v>OCCD13</v>
      </c>
      <c r="B248" s="239">
        <v>247</v>
      </c>
      <c r="C248" s="86" t="s">
        <v>648</v>
      </c>
      <c r="D248" s="241">
        <f>COUNTIF($C$1:$C248,C248)</f>
        <v>10</v>
      </c>
      <c r="E248" s="241" t="str">
        <f t="shared" si="23"/>
        <v>Occupation10</v>
      </c>
      <c r="F248" s="86" t="s">
        <v>667</v>
      </c>
      <c r="G248" s="242">
        <v>2.1471698113207545E-2</v>
      </c>
      <c r="H248" s="245">
        <v>82.775857846556477</v>
      </c>
    </row>
    <row r="249" spans="1:8">
      <c r="A249" s="86" t="str">
        <v>rcd_qfhigh_101</v>
      </c>
      <c r="B249" s="239">
        <v>248</v>
      </c>
      <c r="C249" s="86" t="s">
        <v>670</v>
      </c>
      <c r="D249" s="241">
        <f>COUNTIF($C$1:$C249,C249)</f>
        <v>1</v>
      </c>
      <c r="E249" s="241" t="str">
        <f t="shared" si="23"/>
        <v>Highest Level of Qualifications (Adults)1</v>
      </c>
      <c r="F249" s="86" t="s">
        <v>671</v>
      </c>
      <c r="G249" s="242">
        <v>0.23264150943396228</v>
      </c>
      <c r="H249" s="245">
        <v>100.14956673487328</v>
      </c>
    </row>
    <row r="250" spans="1:8">
      <c r="A250" s="86" t="str">
        <v>rcd_qfhigh_102</v>
      </c>
      <c r="B250" s="239">
        <v>249</v>
      </c>
      <c r="C250" s="86" t="s">
        <v>670</v>
      </c>
      <c r="D250" s="241">
        <f>COUNTIF($C$1:$C250,C250)</f>
        <v>2</v>
      </c>
      <c r="E250" s="241" t="str">
        <f t="shared" si="23"/>
        <v>Highest Level of Qualifications (Adults)2</v>
      </c>
      <c r="F250" s="86" t="s">
        <v>673</v>
      </c>
      <c r="G250" s="242">
        <v>0.10841509433962265</v>
      </c>
      <c r="H250" s="245">
        <v>108.45133107625612</v>
      </c>
    </row>
    <row r="251" spans="1:8">
      <c r="A251" s="86" t="str">
        <v>rcd_qfhigh_103</v>
      </c>
      <c r="B251" s="239">
        <v>250</v>
      </c>
      <c r="C251" s="86" t="s">
        <v>670</v>
      </c>
      <c r="D251" s="241">
        <f>COUNTIF($C$1:$C251,C251)</f>
        <v>3</v>
      </c>
      <c r="E251" s="241" t="str">
        <f t="shared" si="23"/>
        <v>Highest Level of Qualifications (Adults)3</v>
      </c>
      <c r="F251" s="86" t="s">
        <v>675</v>
      </c>
      <c r="G251" s="242">
        <v>9.0349056603773584E-2</v>
      </c>
      <c r="H251" s="245">
        <v>102.3122830232906</v>
      </c>
    </row>
    <row r="252" spans="1:8">
      <c r="A252" s="86" t="str">
        <v>rcd_qfhigh_104</v>
      </c>
      <c r="B252" s="239">
        <v>251</v>
      </c>
      <c r="C252" s="86" t="s">
        <v>670</v>
      </c>
      <c r="D252" s="241">
        <f>COUNTIF($C$1:$C252,C252)</f>
        <v>4</v>
      </c>
      <c r="E252" s="241" t="str">
        <f t="shared" si="23"/>
        <v>Highest Level of Qualifications (Adults)4</v>
      </c>
      <c r="F252" s="86" t="s">
        <v>677</v>
      </c>
      <c r="G252" s="242">
        <v>0.37073584905660378</v>
      </c>
      <c r="H252" s="245">
        <v>100.31223088147571</v>
      </c>
    </row>
    <row r="253" spans="1:8">
      <c r="A253" s="86" t="str">
        <v>rcd_qfhigh_105</v>
      </c>
      <c r="B253" s="239">
        <v>252</v>
      </c>
      <c r="C253" s="86" t="s">
        <v>670</v>
      </c>
      <c r="D253" s="241">
        <f>COUNTIF($C$1:$C253,C253)</f>
        <v>5</v>
      </c>
      <c r="E253" s="241" t="str">
        <f t="shared" si="23"/>
        <v>Highest Level of Qualifications (Adults)5</v>
      </c>
      <c r="F253" s="86" t="s">
        <v>679</v>
      </c>
      <c r="G253" s="242">
        <v>0.1978962264150943</v>
      </c>
      <c r="H253" s="245">
        <v>94.275610661888891</v>
      </c>
    </row>
    <row r="254" spans="1:8">
      <c r="A254" s="86" t="str">
        <v>Num_reading</v>
      </c>
      <c r="B254" s="239">
        <v>253</v>
      </c>
      <c r="C254" s="86" t="s">
        <v>681</v>
      </c>
      <c r="D254" s="241">
        <f>COUNTIF($C$1:$C254,C254)</f>
        <v>1</v>
      </c>
      <c r="E254" s="241" t="str">
        <f t="shared" si="23"/>
        <v>England: Pupils at the end of KS11</v>
      </c>
      <c r="F254" s="86" t="s">
        <v>682</v>
      </c>
      <c r="G254" s="242">
        <v>0.92382075471698122</v>
      </c>
      <c r="H254" s="245">
        <v>101.20389695120615</v>
      </c>
    </row>
    <row r="255" spans="1:8">
      <c r="A255" s="86" t="str">
        <v>Num_writing</v>
      </c>
      <c r="B255" s="239">
        <v>254</v>
      </c>
      <c r="C255" s="86" t="s">
        <v>681</v>
      </c>
      <c r="D255" s="241">
        <f>COUNTIF($C$1:$C255,C255)</f>
        <v>2</v>
      </c>
      <c r="E255" s="241" t="str">
        <f t="shared" si="23"/>
        <v>England: Pupils at the end of KS12</v>
      </c>
      <c r="F255" s="86" t="s">
        <v>684</v>
      </c>
      <c r="G255" s="242">
        <v>0.8875377358490566</v>
      </c>
      <c r="H255" s="245">
        <v>101.37481264428064</v>
      </c>
    </row>
    <row r="256" spans="1:8">
      <c r="A256" s="86" t="str">
        <v>Num_maths</v>
      </c>
      <c r="B256" s="239">
        <v>255</v>
      </c>
      <c r="C256" s="86" t="s">
        <v>681</v>
      </c>
      <c r="D256" s="241">
        <f>COUNTIF($C$1:$C256,C256)</f>
        <v>3</v>
      </c>
      <c r="E256" s="241" t="str">
        <f t="shared" si="23"/>
        <v>England: Pupils at the end of KS13</v>
      </c>
      <c r="F256" s="86" t="s">
        <v>686</v>
      </c>
      <c r="G256" s="242">
        <v>0.94601886792452805</v>
      </c>
      <c r="H256" s="245">
        <v>100.89495085794553</v>
      </c>
    </row>
    <row r="257" spans="1:8">
      <c r="A257" s="86" t="str">
        <v>Num_science</v>
      </c>
      <c r="B257" s="239">
        <v>256</v>
      </c>
      <c r="C257" s="86" t="s">
        <v>681</v>
      </c>
      <c r="D257" s="241">
        <f>COUNTIF($C$1:$C257,C257)</f>
        <v>4</v>
      </c>
      <c r="E257" s="241" t="str">
        <f t="shared" si="23"/>
        <v>England: Pupils at the end of KS14</v>
      </c>
      <c r="F257" s="86" t="s">
        <v>688</v>
      </c>
      <c r="G257" s="242">
        <v>0.93614150943396246</v>
      </c>
      <c r="H257" s="245">
        <v>101.20492437658626</v>
      </c>
    </row>
    <row r="258" spans="1:8">
      <c r="A258" s="86" t="str">
        <v>Num_All_Reading</v>
      </c>
      <c r="B258" s="239">
        <v>257</v>
      </c>
      <c r="C258" s="86" t="s">
        <v>690</v>
      </c>
      <c r="D258" s="241">
        <f>COUNTIF($C$1:$C258,C258)</f>
        <v>1</v>
      </c>
      <c r="E258" s="241" t="str">
        <f t="shared" si="23"/>
        <v>England: Pupils at the end of KS21</v>
      </c>
      <c r="F258" s="86" t="s">
        <v>682</v>
      </c>
      <c r="G258" s="242">
        <v>0.91277358490566041</v>
      </c>
      <c r="H258" s="245">
        <v>101.02171034413965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0.87376415094339632</v>
      </c>
      <c r="H259" s="245">
        <v>101.22834662226504</v>
      </c>
    </row>
    <row r="260" spans="1:8">
      <c r="A260" s="86" t="str">
        <v>Num_All_maths</v>
      </c>
      <c r="B260" s="239">
        <v>259</v>
      </c>
      <c r="C260" s="86" t="s">
        <v>690</v>
      </c>
      <c r="D260" s="241">
        <f>COUNTIF($C$1:$C260,C260)</f>
        <v>3</v>
      </c>
      <c r="E260" s="241" t="str">
        <f t="shared" si="24"/>
        <v>England: Pupils at the end of KS23</v>
      </c>
      <c r="F260" s="86" t="s">
        <v>686</v>
      </c>
      <c r="G260" s="242">
        <v>0.87853773584905648</v>
      </c>
      <c r="H260" s="245">
        <v>100.95839575981422</v>
      </c>
    </row>
    <row r="261" spans="1:8">
      <c r="A261" s="86" t="str">
        <v>Num_All_RWM</v>
      </c>
      <c r="B261" s="239">
        <v>260</v>
      </c>
      <c r="C261" s="86" t="s">
        <v>690</v>
      </c>
      <c r="D261" s="241">
        <f>COUNTIF($C$1:$C261,C261)</f>
        <v>4</v>
      </c>
      <c r="E261" s="241" t="str">
        <f t="shared" si="24"/>
        <v>England: Pupils at the end of KS24</v>
      </c>
      <c r="F261" s="86" t="s">
        <v>694</v>
      </c>
      <c r="G261" s="242">
        <v>0.8020566037735849</v>
      </c>
      <c r="H261" s="245">
        <v>101.3378631101143</v>
      </c>
    </row>
    <row r="262" spans="1:8">
      <c r="A262" s="86" t="str">
        <v>LEVEL2_all</v>
      </c>
      <c r="B262" s="239">
        <v>261</v>
      </c>
      <c r="C262" s="86" t="s">
        <v>696</v>
      </c>
      <c r="D262" s="241">
        <f>COUNTIF($C$1:$C262,C262)</f>
        <v>1</v>
      </c>
      <c r="E262" s="241" t="str">
        <f t="shared" si="24"/>
        <v>England: Pupils at the end of KS41</v>
      </c>
      <c r="F262" s="86" t="s">
        <v>697</v>
      </c>
      <c r="G262" s="242">
        <v>0.68625471698113216</v>
      </c>
      <c r="H262" s="245">
        <v>102.99705448255918</v>
      </c>
    </row>
    <row r="263" spans="1:8">
      <c r="A263" s="86" t="str">
        <v>LEVEL2_EM_all</v>
      </c>
      <c r="B263" s="239">
        <v>262</v>
      </c>
      <c r="C263" s="86" t="s">
        <v>696</v>
      </c>
      <c r="D263" s="241">
        <f>COUNTIF($C$1:$C263,C263)</f>
        <v>2</v>
      </c>
      <c r="E263" s="241" t="str">
        <f t="shared" si="24"/>
        <v>England: Pupils at the end of KS42</v>
      </c>
      <c r="F263" s="86" t="s">
        <v>699</v>
      </c>
      <c r="G263" s="242">
        <v>0.59933018867924537</v>
      </c>
      <c r="H263" s="245">
        <v>103.17279162530484</v>
      </c>
    </row>
    <row r="264" spans="1:8">
      <c r="A264" s="86" t="str">
        <v>NS4T5PAL5P</v>
      </c>
      <c r="B264" s="239">
        <v>263</v>
      </c>
      <c r="C264" s="86" t="s">
        <v>701</v>
      </c>
      <c r="D264" s="241">
        <f>COUNTIF($C$1:$C264,C264)</f>
        <v>1</v>
      </c>
      <c r="E264" s="241" t="str">
        <f t="shared" si="24"/>
        <v>Scotland: Pupils in the S4 cohort1</v>
      </c>
      <c r="F264" s="86" t="s">
        <v>702</v>
      </c>
      <c r="G264" s="242">
        <v>0.47258490566037736</v>
      </c>
      <c r="H264" s="245">
        <v>106.93203727984123</v>
      </c>
    </row>
    <row r="265" spans="1:8">
      <c r="A265" s="86" t="str">
        <v>NS5T3PAL6P</v>
      </c>
      <c r="B265" s="239">
        <v>264</v>
      </c>
      <c r="C265" s="86" t="s">
        <v>704</v>
      </c>
      <c r="D265" s="241">
        <f>COUNTIF($C$1:$C265,C265)</f>
        <v>1</v>
      </c>
      <c r="E265" s="241" t="str">
        <f t="shared" si="24"/>
        <v>Scotland: Pupils in the S5 cohort1</v>
      </c>
      <c r="F265" s="86" t="s">
        <v>705</v>
      </c>
      <c r="G265" s="242">
        <v>0.39225471698113201</v>
      </c>
      <c r="H265" s="245">
        <v>105.59570640851288</v>
      </c>
    </row>
    <row r="266" spans="1:8">
      <c r="A266" s="86" t="str">
        <v>NS5T5PAL6P</v>
      </c>
      <c r="B266" s="239">
        <v>265</v>
      </c>
      <c r="C266" s="86" t="s">
        <v>704</v>
      </c>
      <c r="D266" s="241">
        <f>COUNTIF($C$1:$C266,C266)</f>
        <v>2</v>
      </c>
      <c r="E266" s="241" t="str">
        <f t="shared" si="24"/>
        <v>Scotland: Pupils in the S5 cohort2</v>
      </c>
      <c r="F266" s="86" t="s">
        <v>707</v>
      </c>
      <c r="G266" s="242">
        <v>0.1886509433962264</v>
      </c>
      <c r="H266" s="245">
        <v>103.42378085610926</v>
      </c>
    </row>
    <row r="267" spans="1:8">
      <c r="A267" s="86" t="str">
        <v>rcd_worktrav_101</v>
      </c>
      <c r="B267" s="239">
        <v>266</v>
      </c>
      <c r="C267" s="86" t="s">
        <v>710</v>
      </c>
      <c r="D267" s="241">
        <f>COUNTIF($C$1:$C267,C267)</f>
        <v>1</v>
      </c>
      <c r="E267" s="241" t="str">
        <f t="shared" si="24"/>
        <v>Travel To Work (% of Workers)1</v>
      </c>
      <c r="F267" s="86" t="s">
        <v>711</v>
      </c>
      <c r="G267" s="242">
        <v>6.2037735849056606E-2</v>
      </c>
      <c r="H267" s="245">
        <v>93.399338972697905</v>
      </c>
    </row>
    <row r="268" spans="1:8">
      <c r="A268" s="86" t="str">
        <v>rcd_worktrav_102</v>
      </c>
      <c r="B268" s="239">
        <v>267</v>
      </c>
      <c r="C268" s="86" t="s">
        <v>710</v>
      </c>
      <c r="D268" s="241">
        <f>COUNTIF($C$1:$C268,C268)</f>
        <v>2</v>
      </c>
      <c r="E268" s="241" t="str">
        <f t="shared" si="24"/>
        <v>Travel To Work (% of Workers)2</v>
      </c>
      <c r="F268" s="86" t="s">
        <v>713</v>
      </c>
      <c r="G268" s="242">
        <v>0.70540566037735841</v>
      </c>
      <c r="H268" s="245">
        <v>105.6632393908842</v>
      </c>
    </row>
    <row r="269" spans="1:8">
      <c r="A269" s="86" t="str">
        <v>rcd_worktrav_103</v>
      </c>
      <c r="B269" s="239">
        <v>268</v>
      </c>
      <c r="C269" s="86" t="s">
        <v>710</v>
      </c>
      <c r="D269" s="241">
        <f>COUNTIF($C$1:$C269,C269)</f>
        <v>3</v>
      </c>
      <c r="E269" s="241" t="str">
        <f t="shared" si="24"/>
        <v>Travel To Work (% of Workers)3</v>
      </c>
      <c r="F269" s="86" t="s">
        <v>715</v>
      </c>
      <c r="G269" s="242">
        <v>4.8084905660377361E-2</v>
      </c>
      <c r="H269" s="245">
        <v>81.953658230358002</v>
      </c>
    </row>
    <row r="270" spans="1:8">
      <c r="A270" s="86" t="str">
        <v>rcd_worktrav_104</v>
      </c>
      <c r="B270" s="239">
        <v>269</v>
      </c>
      <c r="C270" s="86" t="s">
        <v>710</v>
      </c>
      <c r="D270" s="241">
        <f>COUNTIF($C$1:$C270,C270)</f>
        <v>4</v>
      </c>
      <c r="E270" s="241" t="str">
        <f t="shared" si="24"/>
        <v>Travel To Work (% of Workers)4</v>
      </c>
      <c r="F270" s="86" t="s">
        <v>717</v>
      </c>
      <c r="G270" s="242">
        <v>3.1594339622641514E-2</v>
      </c>
      <c r="H270" s="245">
        <v>93.172368891926823</v>
      </c>
    </row>
    <row r="271" spans="1:8">
      <c r="A271" s="86" t="str">
        <v>rcd_worktrav_105</v>
      </c>
      <c r="B271" s="239">
        <v>270</v>
      </c>
      <c r="C271" s="86" t="s">
        <v>710</v>
      </c>
      <c r="D271" s="241">
        <f>COUNTIF($C$1:$C271,C271)</f>
        <v>5</v>
      </c>
      <c r="E271" s="241" t="str">
        <f t="shared" si="24"/>
        <v>Travel To Work (% of Workers)5</v>
      </c>
      <c r="F271" s="86" t="s">
        <v>719</v>
      </c>
      <c r="G271" s="242">
        <v>9.7481132075471683E-2</v>
      </c>
      <c r="H271" s="245">
        <v>81.460775477957498</v>
      </c>
    </row>
    <row r="272" spans="1:8">
      <c r="A272" s="86" t="str">
        <v>rcd_worktrav_106</v>
      </c>
      <c r="B272" s="239">
        <v>271</v>
      </c>
      <c r="C272" s="86" t="s">
        <v>710</v>
      </c>
      <c r="D272" s="241">
        <f>COUNTIF($C$1:$C272,C272)</f>
        <v>6</v>
      </c>
      <c r="E272" s="241" t="str">
        <f t="shared" si="24"/>
        <v>Travel To Work (% of Workers)6</v>
      </c>
      <c r="F272" s="86" t="s">
        <v>721</v>
      </c>
      <c r="G272" s="242">
        <v>9.3962264150943397E-3</v>
      </c>
      <c r="H272" s="245">
        <v>95.042943693841295</v>
      </c>
    </row>
    <row r="273" spans="1:8">
      <c r="A273" s="86" t="str">
        <v>rcd_worktrav_107</v>
      </c>
      <c r="B273" s="239">
        <v>272</v>
      </c>
      <c r="C273" s="86" t="s">
        <v>710</v>
      </c>
      <c r="D273" s="241">
        <f>COUNTIF($C$1:$C273,C273)</f>
        <v>7</v>
      </c>
      <c r="E273" s="241" t="str">
        <f t="shared" si="24"/>
        <v>Travel To Work (% of Workers)7</v>
      </c>
      <c r="F273" s="86" t="s">
        <v>723</v>
      </c>
      <c r="G273" s="242">
        <v>4.5396226415094353E-2</v>
      </c>
      <c r="H273" s="245">
        <v>103.85728404518468</v>
      </c>
    </row>
    <row r="274" spans="1:8">
      <c r="A274" s="86" t="str">
        <v>car0</v>
      </c>
      <c r="B274" s="239">
        <v>273</v>
      </c>
      <c r="C274" s="86" t="s">
        <v>725</v>
      </c>
      <c r="D274" s="241">
        <f>COUNTIF($C$1:$C274,C274)</f>
        <v>1</v>
      </c>
      <c r="E274" s="241" t="str">
        <f t="shared" si="24"/>
        <v>Car Ownership1</v>
      </c>
      <c r="F274" s="86" t="s">
        <v>726</v>
      </c>
      <c r="G274" s="242">
        <v>0.11355660377358491</v>
      </c>
      <c r="H274" s="245">
        <v>64.004319233917627</v>
      </c>
    </row>
    <row r="275" spans="1:8">
      <c r="A275" s="86" t="str">
        <v>car1</v>
      </c>
      <c r="B275" s="239">
        <v>274</v>
      </c>
      <c r="C275" s="86" t="s">
        <v>725</v>
      </c>
      <c r="D275" s="241">
        <f>COUNTIF($C$1:$C275,C275)</f>
        <v>2</v>
      </c>
      <c r="E275" s="241" t="str">
        <f t="shared" si="24"/>
        <v>Car Ownership2</v>
      </c>
      <c r="F275" s="86" t="s">
        <v>728</v>
      </c>
      <c r="G275" s="242">
        <v>0.40631132075471693</v>
      </c>
      <c r="H275" s="245">
        <v>102.50298182632227</v>
      </c>
    </row>
    <row r="276" spans="1:8">
      <c r="A276" s="86" t="str">
        <v>car2</v>
      </c>
      <c r="B276" s="239">
        <v>275</v>
      </c>
      <c r="C276" s="86" t="s">
        <v>725</v>
      </c>
      <c r="D276" s="241">
        <f>COUNTIF($C$1:$C276,C276)</f>
        <v>3</v>
      </c>
      <c r="E276" s="241" t="str">
        <f t="shared" si="24"/>
        <v>Car Ownership3</v>
      </c>
      <c r="F276" s="86" t="s">
        <v>730</v>
      </c>
      <c r="G276" s="242">
        <v>0.37321698113207546</v>
      </c>
      <c r="H276" s="245">
        <v>113.43670998590538</v>
      </c>
    </row>
    <row r="277" spans="1:8">
      <c r="A277" s="86" t="str">
        <v>car3p</v>
      </c>
      <c r="B277" s="239">
        <v>276</v>
      </c>
      <c r="C277" s="86" t="s">
        <v>725</v>
      </c>
      <c r="D277" s="241">
        <f>COUNTIF($C$1:$C277,C277)</f>
        <v>4</v>
      </c>
      <c r="E277" s="241" t="str">
        <f t="shared" si="24"/>
        <v>Car Ownership4</v>
      </c>
      <c r="F277" s="86" t="s">
        <v>732</v>
      </c>
      <c r="G277" s="242">
        <v>0.10684905660377358</v>
      </c>
      <c r="H277" s="245">
        <v>110.00771408689927</v>
      </c>
    </row>
    <row r="278" spans="1:8">
      <c r="A278" s="86" t="str">
        <v>car1recent</v>
      </c>
      <c r="B278" s="239">
        <v>277</v>
      </c>
      <c r="C278" s="86" t="s">
        <v>725</v>
      </c>
      <c r="D278" s="241">
        <f>COUNTIF($C$1:$C278,C278)</f>
        <v>5</v>
      </c>
      <c r="E278" s="241" t="str">
        <f t="shared" si="24"/>
        <v>Car Ownership5</v>
      </c>
      <c r="F278" s="86" t="s">
        <v>734</v>
      </c>
      <c r="G278" s="242">
        <v>0.15024528301886794</v>
      </c>
      <c r="H278" s="245">
        <v>110.01958449911409</v>
      </c>
    </row>
    <row r="279" spans="1:8">
      <c r="A279" s="86" t="str">
        <v>car1co</v>
      </c>
      <c r="B279" s="239">
        <v>278</v>
      </c>
      <c r="C279" s="86" t="s">
        <v>736</v>
      </c>
      <c r="D279" s="241">
        <f>COUNTIF($C$1:$C279,C279)</f>
        <v>1</v>
      </c>
      <c r="E279" s="241" t="str">
        <f t="shared" si="24"/>
        <v>Main Car (% of car owners)1</v>
      </c>
      <c r="F279" s="86" t="s">
        <v>737</v>
      </c>
      <c r="G279" s="242">
        <v>1.599056603773585E-2</v>
      </c>
      <c r="H279" s="245">
        <v>99.681202507972202</v>
      </c>
    </row>
    <row r="280" spans="1:8">
      <c r="A280" s="86" t="str">
        <v>car1priv</v>
      </c>
      <c r="B280" s="239">
        <v>279</v>
      </c>
      <c r="C280" s="86" t="s">
        <v>736</v>
      </c>
      <c r="D280" s="241">
        <f>COUNTIF($C$1:$C280,C280)</f>
        <v>2</v>
      </c>
      <c r="E280" s="241" t="str">
        <f t="shared" si="24"/>
        <v>Main Car (% of car owners)2</v>
      </c>
      <c r="F280" s="86" t="s">
        <v>739</v>
      </c>
      <c r="G280" s="242">
        <v>0.98400943396226426</v>
      </c>
      <c r="H280" s="245">
        <v>100.0051974315019</v>
      </c>
    </row>
    <row r="281" spans="1:8">
      <c r="A281" s="86" t="str">
        <v>carsaloon</v>
      </c>
      <c r="B281" s="239">
        <v>280</v>
      </c>
      <c r="C281" s="86" t="s">
        <v>736</v>
      </c>
      <c r="D281" s="241">
        <f>COUNTIF($C$1:$C281,C281)</f>
        <v>3</v>
      </c>
      <c r="E281" s="241" t="str">
        <f t="shared" si="24"/>
        <v>Main Car (% of car owners)3</v>
      </c>
      <c r="F281" s="86" t="s">
        <v>741</v>
      </c>
      <c r="G281" s="242">
        <v>0.17217924528301887</v>
      </c>
      <c r="H281" s="245">
        <v>96.106255992905375</v>
      </c>
    </row>
    <row r="282" spans="1:8">
      <c r="A282" s="86" t="str">
        <v>carhatchback</v>
      </c>
      <c r="B282" s="239">
        <v>281</v>
      </c>
      <c r="C282" s="86" t="s">
        <v>736</v>
      </c>
      <c r="D282" s="241">
        <f>COUNTIF($C$1:$C282,C282)</f>
        <v>4</v>
      </c>
      <c r="E282" s="241" t="str">
        <f t="shared" si="24"/>
        <v>Main Car (% of car owners)4</v>
      </c>
      <c r="F282" s="86" t="s">
        <v>743</v>
      </c>
      <c r="G282" s="242">
        <v>0.50946226415094331</v>
      </c>
      <c r="H282" s="245">
        <v>101.75250951822005</v>
      </c>
    </row>
    <row r="283" spans="1:8">
      <c r="A283" s="86" t="str">
        <v>carestate</v>
      </c>
      <c r="B283" s="239">
        <v>282</v>
      </c>
      <c r="C283" s="86" t="s">
        <v>736</v>
      </c>
      <c r="D283" s="241">
        <f>COUNTIF($C$1:$C283,C283)</f>
        <v>5</v>
      </c>
      <c r="E283" s="241" t="str">
        <f t="shared" si="24"/>
        <v>Main Car (% of car owners)5</v>
      </c>
      <c r="F283" s="86" t="s">
        <v>745</v>
      </c>
      <c r="G283" s="242">
        <v>7.2150943396226408E-2</v>
      </c>
      <c r="H283" s="245">
        <v>101.57705834592899</v>
      </c>
    </row>
    <row r="284" spans="1:8">
      <c r="A284" s="86" t="str">
        <v>carlux</v>
      </c>
      <c r="B284" s="239">
        <v>283</v>
      </c>
      <c r="C284" s="86" t="s">
        <v>736</v>
      </c>
      <c r="D284" s="241">
        <f>COUNTIF($C$1:$C284,C284)</f>
        <v>6</v>
      </c>
      <c r="E284" s="241" t="str">
        <f t="shared" si="24"/>
        <v>Main Car (% of car owners)6</v>
      </c>
      <c r="F284" s="86" t="s">
        <v>747</v>
      </c>
      <c r="G284" s="242">
        <v>7.4462264150943383E-2</v>
      </c>
      <c r="H284" s="245">
        <v>95.098590313019159</v>
      </c>
    </row>
    <row r="285" spans="1:8">
      <c r="A285" s="86" t="str">
        <v>carother</v>
      </c>
      <c r="B285" s="239">
        <v>284</v>
      </c>
      <c r="C285" s="86" t="s">
        <v>736</v>
      </c>
      <c r="D285" s="241">
        <f>COUNTIF($C$1:$C285,C285)</f>
        <v>7</v>
      </c>
      <c r="E285" s="241" t="str">
        <f t="shared" si="24"/>
        <v>Main Car (% of car owners)7</v>
      </c>
      <c r="F285" s="86" t="s">
        <v>749</v>
      </c>
      <c r="G285" s="242">
        <v>0.17174528301886791</v>
      </c>
      <c r="H285" s="245">
        <v>100.58280777576086</v>
      </c>
    </row>
    <row r="286" spans="1:8">
      <c r="A286" s="86" t="str">
        <v>car1btnew</v>
      </c>
      <c r="B286" s="239">
        <v>285</v>
      </c>
      <c r="C286" s="86" t="s">
        <v>736</v>
      </c>
      <c r="D286" s="241">
        <f>COUNTIF($C$1:$C286,C286)</f>
        <v>8</v>
      </c>
      <c r="E286" s="241" t="str">
        <f t="shared" si="24"/>
        <v>Main Car (% of car owners)8</v>
      </c>
      <c r="F286" s="86" t="s">
        <v>751</v>
      </c>
      <c r="G286" s="242">
        <v>0.38985849056603783</v>
      </c>
      <c r="H286" s="245">
        <v>103.53848632621563</v>
      </c>
    </row>
    <row r="287" spans="1:8">
      <c r="A287" s="86" t="str">
        <v>car1btused</v>
      </c>
      <c r="B287" s="239">
        <v>286</v>
      </c>
      <c r="C287" s="86" t="s">
        <v>736</v>
      </c>
      <c r="D287" s="241">
        <f>COUNTIF($C$1:$C287,C287)</f>
        <v>9</v>
      </c>
      <c r="E287" s="241" t="str">
        <f t="shared" si="24"/>
        <v>Main Car (% of car owners)9</v>
      </c>
      <c r="F287" s="86" t="s">
        <v>753</v>
      </c>
      <c r="G287" s="242">
        <v>0.61014150943396228</v>
      </c>
      <c r="H287" s="245">
        <v>97.862970443383603</v>
      </c>
    </row>
    <row r="288" spans="1:8">
      <c r="A288" s="86" t="str">
        <v>rcd_hhdyrinc_101</v>
      </c>
      <c r="B288" s="239">
        <v>287</v>
      </c>
      <c r="C288" s="86" t="s">
        <v>755</v>
      </c>
      <c r="D288" s="241">
        <f>COUNTIF($C$1:$C288,C288)</f>
        <v>1</v>
      </c>
      <c r="E288" s="241" t="str">
        <f t="shared" si="24"/>
        <v>Household Annual Income1</v>
      </c>
      <c r="F288" s="86" t="s">
        <v>756</v>
      </c>
      <c r="G288" s="242">
        <v>0.13845283018867924</v>
      </c>
      <c r="H288" s="245">
        <v>85.879247577483255</v>
      </c>
    </row>
    <row r="289" spans="1:8">
      <c r="A289" s="86" t="str">
        <v>rcd_hhdyrinc_102</v>
      </c>
      <c r="B289" s="239">
        <v>288</v>
      </c>
      <c r="C289" s="86" t="s">
        <v>755</v>
      </c>
      <c r="D289" s="241">
        <f>COUNTIF($C$1:$C289,C289)</f>
        <v>2</v>
      </c>
      <c r="E289" s="241" t="str">
        <f t="shared" si="24"/>
        <v>Household Annual Income2</v>
      </c>
      <c r="F289" s="86" t="s">
        <v>757</v>
      </c>
      <c r="G289" s="242">
        <v>0.30591509433962272</v>
      </c>
      <c r="H289" s="245">
        <v>98.330420806556276</v>
      </c>
    </row>
    <row r="290" spans="1:8">
      <c r="A290" s="86" t="str">
        <v>rcd_hhdyrinc_103</v>
      </c>
      <c r="B290" s="239">
        <v>289</v>
      </c>
      <c r="C290" s="86" t="s">
        <v>755</v>
      </c>
      <c r="D290" s="241">
        <f>COUNTIF($C$1:$C290,C290)</f>
        <v>3</v>
      </c>
      <c r="E290" s="241" t="str">
        <f t="shared" si="24"/>
        <v>Household Annual Income3</v>
      </c>
      <c r="F290" s="86" t="s">
        <v>758</v>
      </c>
      <c r="G290" s="242">
        <v>0.223</v>
      </c>
      <c r="H290" s="245">
        <v>104.64651594566863</v>
      </c>
    </row>
    <row r="291" spans="1:8">
      <c r="A291" s="86" t="str">
        <v>rcd_hhdyrinc_104</v>
      </c>
      <c r="B291" s="239">
        <v>290</v>
      </c>
      <c r="C291" s="86" t="s">
        <v>755</v>
      </c>
      <c r="D291" s="241">
        <f>COUNTIF($C$1:$C291,C291)</f>
        <v>4</v>
      </c>
      <c r="E291" s="241" t="str">
        <f t="shared" si="24"/>
        <v>Household Annual Income4</v>
      </c>
      <c r="F291" s="86" t="s">
        <v>759</v>
      </c>
      <c r="G291" s="242">
        <v>0.15923584905660376</v>
      </c>
      <c r="H291" s="245">
        <v>112.0369899492526</v>
      </c>
    </row>
    <row r="292" spans="1:8">
      <c r="A292" s="86" t="str">
        <v>rcd_hhdyrinc_105</v>
      </c>
      <c r="B292" s="239">
        <v>291</v>
      </c>
      <c r="C292" s="86" t="s">
        <v>755</v>
      </c>
      <c r="D292" s="241">
        <f>COUNTIF($C$1:$C292,C292)</f>
        <v>5</v>
      </c>
      <c r="E292" s="241" t="str">
        <f t="shared" si="24"/>
        <v>Household Annual Income5</v>
      </c>
      <c r="F292" s="86" t="s">
        <v>760</v>
      </c>
      <c r="G292" s="242">
        <v>8.1311320754716976E-2</v>
      </c>
      <c r="H292" s="245">
        <v>107.5136470972883</v>
      </c>
    </row>
    <row r="293" spans="1:8">
      <c r="A293" s="86" t="str">
        <v>rcd_hhdyrinc_106</v>
      </c>
      <c r="B293" s="239">
        <v>292</v>
      </c>
      <c r="C293" s="86" t="s">
        <v>755</v>
      </c>
      <c r="D293" s="241">
        <f>COUNTIF($C$1:$C293,C293)</f>
        <v>6</v>
      </c>
      <c r="E293" s="241" t="str">
        <f t="shared" si="24"/>
        <v>Household Annual Income6</v>
      </c>
      <c r="F293" s="86" t="s">
        <v>761</v>
      </c>
      <c r="G293" s="242">
        <v>9.2518867924528306E-2</v>
      </c>
      <c r="H293" s="245">
        <v>95.617060838504941</v>
      </c>
    </row>
    <row r="294" spans="1:8">
      <c r="A294" s="86" t="str">
        <v>incmean</v>
      </c>
      <c r="B294" s="239">
        <v>293</v>
      </c>
      <c r="C294" s="86" t="s">
        <v>755</v>
      </c>
      <c r="D294" s="241">
        <f>COUNTIF($C$1:$C294,C294)</f>
        <v>7</v>
      </c>
      <c r="E294" s="241" t="str">
        <f t="shared" si="24"/>
        <v>Household Annual Income7</v>
      </c>
      <c r="F294" s="86" t="s">
        <v>763</v>
      </c>
      <c r="G294" s="242">
        <v>455.62678253584909</v>
      </c>
      <c r="H294" s="245">
        <v>105.42168343660055</v>
      </c>
    </row>
    <row r="295" spans="1:8">
      <c r="A295" s="86" t="str">
        <v>benbase1</v>
      </c>
      <c r="B295" s="239">
        <v>294</v>
      </c>
      <c r="C295" s="86" t="s">
        <v>765</v>
      </c>
      <c r="D295" s="241">
        <f>COUNTIF($C$1:$C295,C295)</f>
        <v>1</v>
      </c>
      <c r="E295" s="241" t="str">
        <f t="shared" si="24"/>
        <v>Benefits1</v>
      </c>
      <c r="F295" s="86" t="s">
        <v>766</v>
      </c>
      <c r="G295" s="242">
        <v>1.1556603773584908E-2</v>
      </c>
      <c r="H295" s="245">
        <v>60.46891967835505</v>
      </c>
    </row>
    <row r="296" spans="1:8">
      <c r="A296" s="86" t="str">
        <v>benbase2</v>
      </c>
      <c r="B296" s="239">
        <v>295</v>
      </c>
      <c r="C296" s="86" t="s">
        <v>765</v>
      </c>
      <c r="D296" s="241">
        <f>COUNTIF($C$1:$C296,C296)</f>
        <v>2</v>
      </c>
      <c r="E296" s="241" t="str">
        <f t="shared" si="24"/>
        <v>Benefits2</v>
      </c>
      <c r="F296" s="86" t="s">
        <v>768</v>
      </c>
      <c r="G296" s="242">
        <v>5.0943396226415093E-3</v>
      </c>
      <c r="H296" s="245">
        <v>71.760325732884439</v>
      </c>
    </row>
    <row r="297" spans="1:8">
      <c r="A297" s="86" t="str">
        <v>benbase3</v>
      </c>
      <c r="B297" s="239">
        <v>296</v>
      </c>
      <c r="C297" s="86" t="s">
        <v>765</v>
      </c>
      <c r="D297" s="241">
        <f>COUNTIF($C$1:$C297,C297)</f>
        <v>3</v>
      </c>
      <c r="E297" s="241" t="str">
        <f t="shared" si="24"/>
        <v>Benefits3</v>
      </c>
      <c r="F297" s="86" t="s">
        <v>770</v>
      </c>
      <c r="G297" s="242">
        <v>0.13743396226415094</v>
      </c>
      <c r="H297" s="245">
        <v>96.854615574463281</v>
      </c>
    </row>
    <row r="298" spans="1:8">
      <c r="A298" s="86" t="str">
        <v>benbase4</v>
      </c>
      <c r="B298" s="239">
        <v>297</v>
      </c>
      <c r="C298" s="86" t="s">
        <v>765</v>
      </c>
      <c r="D298" s="241">
        <f>COUNTIF($C$1:$C298,C298)</f>
        <v>4</v>
      </c>
      <c r="E298" s="241" t="str">
        <f t="shared" si="24"/>
        <v>Benefits4</v>
      </c>
      <c r="F298" s="86" t="s">
        <v>772</v>
      </c>
      <c r="G298" s="242">
        <v>1.4603773584905664E-2</v>
      </c>
      <c r="H298" s="245">
        <v>65.85378496087732</v>
      </c>
    </row>
    <row r="299" spans="1:8">
      <c r="A299" s="86" t="str">
        <v>finsit_savalot</v>
      </c>
      <c r="B299" s="239">
        <v>298</v>
      </c>
      <c r="C299" s="86" t="s">
        <v>774</v>
      </c>
      <c r="D299" s="241">
        <f>COUNTIF($C$1:$C299,C299)</f>
        <v>1</v>
      </c>
      <c r="E299" s="241" t="str">
        <f t="shared" si="24"/>
        <v>Financial Situation1</v>
      </c>
      <c r="F299" s="86" t="s">
        <v>775</v>
      </c>
      <c r="G299" s="242">
        <v>0.1216509433962264</v>
      </c>
      <c r="H299" s="245">
        <v>105.66499435494809</v>
      </c>
    </row>
    <row r="300" spans="1:8">
      <c r="A300" s="86" t="str">
        <v>finsit_savlittle</v>
      </c>
      <c r="B300" s="239">
        <v>299</v>
      </c>
      <c r="C300" s="86" t="s">
        <v>774</v>
      </c>
      <c r="D300" s="241">
        <f>COUNTIF($C$1:$C300,C300)</f>
        <v>2</v>
      </c>
      <c r="E300" s="241" t="str">
        <f t="shared" si="24"/>
        <v>Financial Situation2</v>
      </c>
      <c r="F300" s="86" t="s">
        <v>777</v>
      </c>
      <c r="G300" s="242">
        <v>0.55389622641509439</v>
      </c>
      <c r="H300" s="245">
        <v>103.81437171029889</v>
      </c>
    </row>
    <row r="301" spans="1:8">
      <c r="A301" s="86" t="str">
        <v>finsit_even</v>
      </c>
      <c r="B301" s="239">
        <v>300</v>
      </c>
      <c r="C301" s="86" t="s">
        <v>774</v>
      </c>
      <c r="D301" s="241">
        <f>COUNTIF($C$1:$C301,C301)</f>
        <v>3</v>
      </c>
      <c r="E301" s="241" t="str">
        <f t="shared" si="24"/>
        <v>Financial Situation3</v>
      </c>
      <c r="F301" s="86" t="s">
        <v>779</v>
      </c>
      <c r="G301" s="242">
        <v>0.2597830188679246</v>
      </c>
      <c r="H301" s="245">
        <v>90.58132008170368</v>
      </c>
    </row>
    <row r="302" spans="1:8">
      <c r="A302" s="86" t="str">
        <v>finsit_debt</v>
      </c>
      <c r="B302" s="239">
        <v>301</v>
      </c>
      <c r="C302" s="86" t="s">
        <v>774</v>
      </c>
      <c r="D302" s="241">
        <f>COUNTIF($C$1:$C302,C302)</f>
        <v>4</v>
      </c>
      <c r="E302" s="241" t="str">
        <f t="shared" si="24"/>
        <v>Financial Situation4</v>
      </c>
      <c r="F302" s="86" t="s">
        <v>781</v>
      </c>
      <c r="G302" s="242">
        <v>6.4792452830188668E-2</v>
      </c>
      <c r="H302" s="245">
        <v>99.967397717083401</v>
      </c>
    </row>
    <row r="303" spans="1:8">
      <c r="A303" s="86" t="str">
        <v>smartband</v>
      </c>
      <c r="B303" s="239">
        <v>302</v>
      </c>
      <c r="C303" s="86" t="s">
        <v>783</v>
      </c>
      <c r="D303" s="241">
        <f>COUNTIF($C$1:$C303,C303)</f>
        <v>1</v>
      </c>
      <c r="E303" s="241" t="str">
        <f t="shared" si="24"/>
        <v>Contactless1</v>
      </c>
      <c r="F303" s="86" t="s">
        <v>784</v>
      </c>
      <c r="G303" s="242">
        <v>0.13713207547169809</v>
      </c>
      <c r="H303" s="245">
        <v>103.30807309445422</v>
      </c>
    </row>
    <row r="304" spans="1:8">
      <c r="A304" s="86" t="str">
        <v>cur_contless</v>
      </c>
      <c r="B304" s="239">
        <v>303</v>
      </c>
      <c r="C304" s="86" t="s">
        <v>783</v>
      </c>
      <c r="D304" s="241">
        <f>COUNTIF($C$1:$C304,C304)</f>
        <v>2</v>
      </c>
      <c r="E304" s="241" t="str">
        <f t="shared" si="24"/>
        <v>Contactless2</v>
      </c>
      <c r="F304" s="86" t="s">
        <v>786</v>
      </c>
      <c r="G304" s="242">
        <v>0.62044339622641509</v>
      </c>
      <c r="H304" s="245">
        <v>102.43868973410926</v>
      </c>
    </row>
    <row r="305" spans="1:8">
      <c r="A305" s="86" t="str">
        <v>CDS_1PLUS</v>
      </c>
      <c r="B305" s="239">
        <v>304</v>
      </c>
      <c r="C305" s="86" t="s">
        <v>788</v>
      </c>
      <c r="D305" s="241">
        <f>COUNTIF($C$1:$C305,C305)</f>
        <v>1</v>
      </c>
      <c r="E305" s="241" t="str">
        <f t="shared" si="24"/>
        <v>Credit Cards1</v>
      </c>
      <c r="F305" s="86" t="s">
        <v>789</v>
      </c>
      <c r="G305" s="242">
        <v>0.58939622641509426</v>
      </c>
      <c r="H305" s="245">
        <v>108.9659397572421</v>
      </c>
    </row>
    <row r="306" spans="1:8">
      <c r="A306" s="86" t="str">
        <v>CDS_2PLUS</v>
      </c>
      <c r="B306" s="239">
        <v>305</v>
      </c>
      <c r="C306" s="86" t="s">
        <v>788</v>
      </c>
      <c r="D306" s="241">
        <f>COUNTIF($C$1:$C306,C306)</f>
        <v>2</v>
      </c>
      <c r="E306" s="241" t="str">
        <f t="shared" si="24"/>
        <v>Credit Cards2</v>
      </c>
      <c r="F306" s="86" t="s">
        <v>791</v>
      </c>
      <c r="G306" s="242">
        <v>0.24682075471698117</v>
      </c>
      <c r="H306" s="245">
        <v>109.92714538503567</v>
      </c>
    </row>
    <row r="307" spans="1:8">
      <c r="A307" s="86" t="str">
        <v>CDS_SPE500PLUS</v>
      </c>
      <c r="B307" s="239">
        <v>306</v>
      </c>
      <c r="C307" s="86" t="s">
        <v>788</v>
      </c>
      <c r="D307" s="241">
        <f>COUNTIF($C$1:$C307,C307)</f>
        <v>3</v>
      </c>
      <c r="E307" s="241" t="str">
        <f t="shared" si="24"/>
        <v>Credit Cards3</v>
      </c>
      <c r="F307" s="86" t="s">
        <v>793</v>
      </c>
      <c r="G307" s="242">
        <v>0.15292452830188677</v>
      </c>
      <c r="H307" s="245">
        <v>106.10809996930874</v>
      </c>
    </row>
    <row r="308" spans="1:8">
      <c r="A308" s="86" t="str">
        <v>CDS_USE6T1M</v>
      </c>
      <c r="B308" s="239">
        <v>307</v>
      </c>
      <c r="C308" s="86" t="s">
        <v>788</v>
      </c>
      <c r="D308" s="241">
        <f>COUNTIF($C$1:$C308,C308)</f>
        <v>4</v>
      </c>
      <c r="E308" s="241" t="str">
        <f t="shared" si="24"/>
        <v>Credit Cards4</v>
      </c>
      <c r="F308" s="86" t="s">
        <v>795</v>
      </c>
      <c r="G308" s="242">
        <v>0.23244339622641508</v>
      </c>
      <c r="H308" s="245">
        <v>108.15994729561949</v>
      </c>
    </row>
    <row r="309" spans="1:8">
      <c r="A309" s="86" t="str">
        <v>CDS_REVOL</v>
      </c>
      <c r="B309" s="239">
        <v>308</v>
      </c>
      <c r="C309" s="86" t="s">
        <v>788</v>
      </c>
      <c r="D309" s="241">
        <f>COUNTIF($C$1:$C309,C309)</f>
        <v>5</v>
      </c>
      <c r="E309" s="241" t="str">
        <f t="shared" si="24"/>
        <v>Credit Cards5</v>
      </c>
      <c r="F309" s="86" t="s">
        <v>797</v>
      </c>
      <c r="G309" s="242">
        <v>8.4122641509433937E-2</v>
      </c>
      <c r="H309" s="245">
        <v>102.48137816372073</v>
      </c>
    </row>
    <row r="310" spans="1:8">
      <c r="A310" s="86" t="str">
        <v>CDS_TRANS</v>
      </c>
      <c r="B310" s="239">
        <v>309</v>
      </c>
      <c r="C310" s="86" t="s">
        <v>788</v>
      </c>
      <c r="D310" s="241">
        <f>COUNTIF($C$1:$C310,C310)</f>
        <v>6</v>
      </c>
      <c r="E310" s="241" t="str">
        <f t="shared" si="24"/>
        <v>Credit Cards6</v>
      </c>
      <c r="F310" s="86" t="s">
        <v>799</v>
      </c>
      <c r="G310" s="242">
        <v>0.43890566037735834</v>
      </c>
      <c r="H310" s="245">
        <v>111.78821784684219</v>
      </c>
    </row>
    <row r="311" spans="1:8">
      <c r="A311" s="86" t="str">
        <v>ca_have</v>
      </c>
      <c r="B311" s="239">
        <v>310</v>
      </c>
      <c r="C311" s="86" t="s">
        <v>801</v>
      </c>
      <c r="D311" s="241">
        <f>COUNTIF($C$1:$C311,C311)</f>
        <v>1</v>
      </c>
      <c r="E311" s="241" t="str">
        <f t="shared" si="24"/>
        <v>Current account, Savings and Investments1</v>
      </c>
      <c r="F311" s="86" t="s">
        <v>802</v>
      </c>
      <c r="G311" s="242">
        <v>0.90159433962264168</v>
      </c>
      <c r="H311" s="245">
        <v>100.00159682526461</v>
      </c>
    </row>
    <row r="312" spans="1:8">
      <c r="A312" s="86" t="str">
        <v>sv_have</v>
      </c>
      <c r="B312" s="239">
        <v>311</v>
      </c>
      <c r="C312" s="86" t="s">
        <v>801</v>
      </c>
      <c r="D312" s="241">
        <f>COUNTIF($C$1:$C312,C312)</f>
        <v>2</v>
      </c>
      <c r="E312" s="241" t="str">
        <f t="shared" si="24"/>
        <v>Current account, Savings and Investments2</v>
      </c>
      <c r="F312" s="86" t="s">
        <v>804</v>
      </c>
      <c r="G312" s="242">
        <v>0.6204622641509433</v>
      </c>
      <c r="H312" s="245">
        <v>106.26870297941733</v>
      </c>
    </row>
    <row r="313" spans="1:8">
      <c r="A313" s="86" t="str">
        <v>unreg_have</v>
      </c>
      <c r="B313" s="239">
        <v>312</v>
      </c>
      <c r="C313" s="86" t="s">
        <v>801</v>
      </c>
      <c r="D313" s="241">
        <f>COUNTIF($C$1:$C313,C313)</f>
        <v>3</v>
      </c>
      <c r="E313" s="241" t="str">
        <f t="shared" si="24"/>
        <v>Current account, Savings and Investments3</v>
      </c>
      <c r="F313" s="86" t="s">
        <v>806</v>
      </c>
      <c r="G313" s="242">
        <v>0.88776415094339634</v>
      </c>
      <c r="H313" s="245">
        <v>103.58663512270473</v>
      </c>
    </row>
    <row r="314" spans="1:8">
      <c r="A314" s="86" t="str">
        <v>reg_have</v>
      </c>
      <c r="B314" s="239">
        <v>313</v>
      </c>
      <c r="C314" s="86" t="s">
        <v>801</v>
      </c>
      <c r="D314" s="241">
        <f>COUNTIF($C$1:$C314,C314)</f>
        <v>4</v>
      </c>
      <c r="E314" s="241" t="str">
        <f t="shared" si="24"/>
        <v>Current account, Savings and Investments4</v>
      </c>
      <c r="F314" s="86" t="s">
        <v>808</v>
      </c>
      <c r="G314" s="242">
        <v>0.64015094339622636</v>
      </c>
      <c r="H314" s="245">
        <v>102.68902934416522</v>
      </c>
    </row>
    <row r="315" spans="1:8">
      <c r="A315" s="86" t="str">
        <v>SAV_INSTANT</v>
      </c>
      <c r="B315" s="239">
        <v>314</v>
      </c>
      <c r="C315" s="86" t="s">
        <v>801</v>
      </c>
      <c r="D315" s="241">
        <f>COUNTIF($C$1:$C315,C315)</f>
        <v>5</v>
      </c>
      <c r="E315" s="241" t="str">
        <f t="shared" si="24"/>
        <v>Current account, Savings and Investments5</v>
      </c>
      <c r="F315" s="86" t="s">
        <v>810</v>
      </c>
      <c r="G315" s="242">
        <v>0.46039622641509442</v>
      </c>
      <c r="H315" s="245">
        <v>105.67382552270553</v>
      </c>
    </row>
    <row r="316" spans="1:8">
      <c r="A316" s="86" t="str">
        <v>SAV_CASHISA</v>
      </c>
      <c r="B316" s="239">
        <v>315</v>
      </c>
      <c r="C316" s="86" t="s">
        <v>801</v>
      </c>
      <c r="D316" s="241">
        <f>COUNTIF($C$1:$C316,C316)</f>
        <v>6</v>
      </c>
      <c r="E316" s="241" t="str">
        <f t="shared" si="24"/>
        <v>Current account, Savings and Investments6</v>
      </c>
      <c r="F316" s="86" t="s">
        <v>812</v>
      </c>
      <c r="G316" s="242">
        <v>0.30072641509433956</v>
      </c>
      <c r="H316" s="245">
        <v>108.15919945868214</v>
      </c>
    </row>
    <row r="317" spans="1:8">
      <c r="A317" s="86" t="str">
        <v>INV_SHARESISA</v>
      </c>
      <c r="B317" s="239">
        <v>316</v>
      </c>
      <c r="C317" s="86" t="s">
        <v>801</v>
      </c>
      <c r="D317" s="241">
        <f>COUNTIF($C$1:$C317,C317)</f>
        <v>7</v>
      </c>
      <c r="E317" s="241" t="str">
        <f t="shared" si="24"/>
        <v>Current account, Savings and Investments7</v>
      </c>
      <c r="F317" s="86" t="s">
        <v>814</v>
      </c>
      <c r="G317" s="242">
        <v>0.11665094339622642</v>
      </c>
      <c r="H317" s="245">
        <v>107.0118129659632</v>
      </c>
    </row>
    <row r="318" spans="1:8">
      <c r="A318" s="86" t="str">
        <v>INV_UNITTRUST</v>
      </c>
      <c r="B318" s="239">
        <v>317</v>
      </c>
      <c r="C318" s="86" t="s">
        <v>801</v>
      </c>
      <c r="D318" s="241">
        <f>COUNTIF($C$1:$C318,C318)</f>
        <v>8</v>
      </c>
      <c r="E318" s="241" t="str">
        <f t="shared" si="24"/>
        <v>Current account, Savings and Investments8</v>
      </c>
      <c r="F318" s="86" t="s">
        <v>816</v>
      </c>
      <c r="G318" s="242">
        <v>1.3773584905660378E-2</v>
      </c>
      <c r="H318" s="245">
        <v>94.019241572162244</v>
      </c>
    </row>
    <row r="319" spans="1:8">
      <c r="A319" s="86" t="str">
        <v>INV_SHARES</v>
      </c>
      <c r="B319" s="239">
        <v>318</v>
      </c>
      <c r="C319" s="86" t="s">
        <v>801</v>
      </c>
      <c r="D319" s="241">
        <f>COUNTIF($C$1:$C319,C319)</f>
        <v>9</v>
      </c>
      <c r="E319" s="241" t="str">
        <f t="shared" si="24"/>
        <v>Current account, Savings and Investments9</v>
      </c>
      <c r="F319" s="86" t="s">
        <v>818</v>
      </c>
      <c r="G319" s="242">
        <v>0.10702830188679247</v>
      </c>
      <c r="H319" s="245">
        <v>105.76318429705913</v>
      </c>
    </row>
    <row r="320" spans="1:8">
      <c r="A320" s="86" t="str">
        <v>INV_BONDS</v>
      </c>
      <c r="B320" s="239">
        <v>319</v>
      </c>
      <c r="C320" s="86" t="s">
        <v>801</v>
      </c>
      <c r="D320" s="241">
        <f>COUNTIF($C$1:$C320,C320)</f>
        <v>10</v>
      </c>
      <c r="E320" s="241" t="str">
        <f t="shared" si="24"/>
        <v>Current account, Savings and Investments10</v>
      </c>
      <c r="F320" s="86" t="s">
        <v>820</v>
      </c>
      <c r="G320" s="242">
        <v>2.9452830188679252E-2</v>
      </c>
      <c r="H320" s="245">
        <v>107.31057872377004</v>
      </c>
    </row>
    <row r="321" spans="1:8">
      <c r="A321" s="86" t="str">
        <v>SAV_NATSAV</v>
      </c>
      <c r="B321" s="239">
        <v>320</v>
      </c>
      <c r="C321" s="86" t="s">
        <v>801</v>
      </c>
      <c r="D321" s="241">
        <f>COUNTIF($C$1:$C321,C321)</f>
        <v>11</v>
      </c>
      <c r="E321" s="241" t="str">
        <f t="shared" si="24"/>
        <v>Current account, Savings and Investments11</v>
      </c>
      <c r="F321" s="86" t="s">
        <v>822</v>
      </c>
      <c r="G321" s="242">
        <v>0.22663207547169809</v>
      </c>
      <c r="H321" s="245">
        <v>115.28021668139208</v>
      </c>
    </row>
    <row r="322" spans="1:8">
      <c r="A322" s="86" t="str">
        <v>INV_ANY</v>
      </c>
      <c r="B322" s="239">
        <v>321</v>
      </c>
      <c r="C322" s="86" t="s">
        <v>801</v>
      </c>
      <c r="D322" s="241">
        <f>COUNTIF($C$1:$C322,C322)</f>
        <v>12</v>
      </c>
      <c r="E322" s="241" t="str">
        <f t="shared" si="24"/>
        <v>Current account, Savings and Investments12</v>
      </c>
      <c r="F322" s="86" t="s">
        <v>824</v>
      </c>
      <c r="G322" s="242">
        <v>0.23355660377358489</v>
      </c>
      <c r="H322" s="245">
        <v>107.30664093045921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7.0716981132075474E-2</v>
      </c>
      <c r="H323" s="245">
        <v>103.80198521927117</v>
      </c>
    </row>
    <row r="324" spans="1:8">
      <c r="A324" s="86" t="str">
        <v>SAV_VALA</v>
      </c>
      <c r="B324" s="239">
        <v>323</v>
      </c>
      <c r="C324" s="86" t="s">
        <v>801</v>
      </c>
      <c r="D324" s="241">
        <f>COUNTIF($C$1:$C324,C324)</f>
        <v>14</v>
      </c>
      <c r="E324" s="241" t="str">
        <f t="shared" si="25"/>
        <v>Current account, Savings and Investments14</v>
      </c>
      <c r="F324" s="86" t="s">
        <v>828</v>
      </c>
      <c r="G324" s="242">
        <v>0.13038679245283019</v>
      </c>
      <c r="H324" s="245">
        <v>99.641437562069214</v>
      </c>
    </row>
    <row r="325" spans="1:8">
      <c r="A325" s="86" t="str">
        <v>SAV_VAL3</v>
      </c>
      <c r="B325" s="239">
        <v>324</v>
      </c>
      <c r="C325" s="86" t="s">
        <v>801</v>
      </c>
      <c r="D325" s="241">
        <f>COUNTIF($C$1:$C325,C325)</f>
        <v>15</v>
      </c>
      <c r="E325" s="241" t="str">
        <f t="shared" si="25"/>
        <v>Current account, Savings and Investments15</v>
      </c>
      <c r="F325" s="86" t="s">
        <v>830</v>
      </c>
      <c r="G325" s="242">
        <v>0.10713207547169813</v>
      </c>
      <c r="H325" s="245">
        <v>101.51017548325547</v>
      </c>
    </row>
    <row r="326" spans="1:8">
      <c r="A326" s="86" t="str">
        <v>SAV_VAL4</v>
      </c>
      <c r="B326" s="239">
        <v>325</v>
      </c>
      <c r="C326" s="86" t="s">
        <v>801</v>
      </c>
      <c r="D326" s="241">
        <f>COUNTIF($C$1:$C326,C326)</f>
        <v>16</v>
      </c>
      <c r="E326" s="241" t="str">
        <f t="shared" si="25"/>
        <v>Current account, Savings and Investments16</v>
      </c>
      <c r="F326" s="86" t="s">
        <v>832</v>
      </c>
      <c r="G326" s="242">
        <v>0.13778301886792454</v>
      </c>
      <c r="H326" s="245">
        <v>107.37790191532733</v>
      </c>
    </row>
    <row r="327" spans="1:8">
      <c r="A327" s="86" t="str">
        <v>SAV_VALC</v>
      </c>
      <c r="B327" s="239">
        <v>326</v>
      </c>
      <c r="C327" s="86" t="s">
        <v>801</v>
      </c>
      <c r="D327" s="241">
        <f>COUNTIF($C$1:$C327,C327)</f>
        <v>17</v>
      </c>
      <c r="E327" s="241" t="str">
        <f t="shared" si="25"/>
        <v>Current account, Savings and Investments17</v>
      </c>
      <c r="F327" s="86" t="s">
        <v>834</v>
      </c>
      <c r="G327" s="242">
        <v>0.24473584905660375</v>
      </c>
      <c r="H327" s="245">
        <v>111.73816916127066</v>
      </c>
    </row>
    <row r="328" spans="1:8">
      <c r="A328" s="86" t="str">
        <v>LOA_HAS</v>
      </c>
      <c r="B328" s="239">
        <v>327</v>
      </c>
      <c r="C328" s="86" t="s">
        <v>836</v>
      </c>
      <c r="D328" s="241">
        <f>COUNTIF($C$1:$C328,C328)</f>
        <v>1</v>
      </c>
      <c r="E328" s="241" t="str">
        <f t="shared" si="25"/>
        <v>Loans1</v>
      </c>
      <c r="F328" s="86" t="s">
        <v>837</v>
      </c>
      <c r="G328" s="242">
        <v>0.13392452830188681</v>
      </c>
      <c r="H328" s="245">
        <v>107.42520889603759</v>
      </c>
    </row>
    <row r="329" spans="1:8">
      <c r="A329" s="86" t="str">
        <v>LOA_UNS</v>
      </c>
      <c r="B329" s="239">
        <v>328</v>
      </c>
      <c r="C329" s="86" t="s">
        <v>836</v>
      </c>
      <c r="D329" s="241">
        <f>COUNTIF($C$1:$C329,C329)</f>
        <v>2</v>
      </c>
      <c r="E329" s="241" t="str">
        <f t="shared" si="25"/>
        <v>Loans2</v>
      </c>
      <c r="F329" s="86" t="s">
        <v>839</v>
      </c>
      <c r="G329" s="242">
        <v>7.1396226415094341E-2</v>
      </c>
      <c r="H329" s="245">
        <v>106.45413189643718</v>
      </c>
    </row>
    <row r="330" spans="1:8">
      <c r="A330" s="86" t="str">
        <v>LOA_2PLUS</v>
      </c>
      <c r="B330" s="239">
        <v>329</v>
      </c>
      <c r="C330" s="86" t="s">
        <v>836</v>
      </c>
      <c r="D330" s="241">
        <f>COUNTIF($C$1:$C330,C330)</f>
        <v>3</v>
      </c>
      <c r="E330" s="241" t="str">
        <f t="shared" si="25"/>
        <v>Loans3</v>
      </c>
      <c r="F330" s="86" t="s">
        <v>841</v>
      </c>
      <c r="G330" s="242">
        <v>2.676415094339623E-2</v>
      </c>
      <c r="H330" s="245">
        <v>105.56331984762832</v>
      </c>
    </row>
    <row r="331" spans="1:8">
      <c r="A331" s="86" t="str">
        <v>UNSECGT15K</v>
      </c>
      <c r="B331" s="239">
        <v>330</v>
      </c>
      <c r="C331" s="86" t="s">
        <v>836</v>
      </c>
      <c r="D331" s="241">
        <f>COUNTIF($C$1:$C331,C331)</f>
        <v>4</v>
      </c>
      <c r="E331" s="241" t="str">
        <f t="shared" si="25"/>
        <v>Loans4</v>
      </c>
      <c r="F331" s="86" t="s">
        <v>843</v>
      </c>
      <c r="G331" s="242">
        <v>1.3886792452830187E-2</v>
      </c>
      <c r="H331" s="245">
        <v>115.20763332751993</v>
      </c>
    </row>
    <row r="332" spans="1:8">
      <c r="A332" s="86" t="str">
        <v>PHLTH</v>
      </c>
      <c r="B332" s="239">
        <v>331</v>
      </c>
      <c r="C332" s="86" t="s">
        <v>845</v>
      </c>
      <c r="D332" s="241">
        <f>COUNTIF($C$1:$C332,C332)</f>
        <v>1</v>
      </c>
      <c r="E332" s="241" t="str">
        <f t="shared" si="25"/>
        <v>Insurance and Pensions1</v>
      </c>
      <c r="F332" s="86" t="s">
        <v>846</v>
      </c>
      <c r="G332" s="242">
        <v>4.4792452830188678E-2</v>
      </c>
      <c r="H332" s="245">
        <v>102.69215847450222</v>
      </c>
    </row>
    <row r="333" spans="1:8">
      <c r="A333" s="86" t="str">
        <v>CHLTH</v>
      </c>
      <c r="B333" s="239">
        <v>332</v>
      </c>
      <c r="C333" s="86" t="s">
        <v>845</v>
      </c>
      <c r="D333" s="241">
        <f>COUNTIF($C$1:$C333,C333)</f>
        <v>2</v>
      </c>
      <c r="E333" s="241" t="str">
        <f t="shared" si="25"/>
        <v>Insurance and Pensions2</v>
      </c>
      <c r="F333" s="86" t="s">
        <v>848</v>
      </c>
      <c r="G333" s="242">
        <v>4.3471698113207558E-2</v>
      </c>
      <c r="H333" s="245">
        <v>98.671251464961557</v>
      </c>
    </row>
    <row r="334" spans="1:8">
      <c r="A334" s="86" t="str">
        <v>LIF_ASSUR</v>
      </c>
      <c r="B334" s="239">
        <v>333</v>
      </c>
      <c r="C334" s="86" t="s">
        <v>845</v>
      </c>
      <c r="D334" s="241">
        <f>COUNTIF($C$1:$C334,C334)</f>
        <v>3</v>
      </c>
      <c r="E334" s="241" t="str">
        <f t="shared" si="25"/>
        <v>Insurance and Pensions3</v>
      </c>
      <c r="F334" s="86" t="s">
        <v>850</v>
      </c>
      <c r="G334" s="242">
        <v>0.35390566037735843</v>
      </c>
      <c r="H334" s="245">
        <v>103.33937582093471</v>
      </c>
    </row>
    <row r="335" spans="1:8">
      <c r="A335" s="86" t="str">
        <v>LIF_PROTECT</v>
      </c>
      <c r="B335" s="239">
        <v>334</v>
      </c>
      <c r="C335" s="86" t="s">
        <v>845</v>
      </c>
      <c r="D335" s="241">
        <f>COUNTIF($C$1:$C335,C335)</f>
        <v>4</v>
      </c>
      <c r="E335" s="241" t="str">
        <f t="shared" si="25"/>
        <v>Insurance and Pensions4</v>
      </c>
      <c r="F335" s="86" t="s">
        <v>852</v>
      </c>
      <c r="G335" s="242">
        <v>0.2441792452830189</v>
      </c>
      <c r="H335" s="245">
        <v>101.78571892545396</v>
      </c>
    </row>
    <row r="336" spans="1:8">
      <c r="A336" s="86" t="str">
        <v>PEN_CO</v>
      </c>
      <c r="B336" s="239">
        <v>335</v>
      </c>
      <c r="C336" s="86" t="s">
        <v>845</v>
      </c>
      <c r="D336" s="241">
        <f>COUNTIF($C$1:$C336,C336)</f>
        <v>5</v>
      </c>
      <c r="E336" s="241" t="str">
        <f t="shared" si="25"/>
        <v>Insurance and Pensions5</v>
      </c>
      <c r="F336" s="86" t="s">
        <v>854</v>
      </c>
      <c r="G336" s="242">
        <v>0.34816037735849059</v>
      </c>
      <c r="H336" s="245">
        <v>102.1115932854181</v>
      </c>
    </row>
    <row r="337" spans="1:8">
      <c r="A337" s="86" t="str">
        <v>PEN_PERS</v>
      </c>
      <c r="B337" s="239">
        <v>336</v>
      </c>
      <c r="C337" s="86" t="s">
        <v>845</v>
      </c>
      <c r="D337" s="241">
        <f>COUNTIF($C$1:$C337,C337)</f>
        <v>6</v>
      </c>
      <c r="E337" s="241" t="str">
        <f t="shared" si="25"/>
        <v>Insurance and Pensions6</v>
      </c>
      <c r="F337" s="86" t="s">
        <v>856</v>
      </c>
      <c r="G337" s="242">
        <v>6.3962264150943401E-2</v>
      </c>
      <c r="H337" s="245">
        <v>102.63259874669298</v>
      </c>
    </row>
    <row r="338" spans="1:8">
      <c r="A338" s="86" t="str">
        <v>PEN_OTHER</v>
      </c>
      <c r="B338" s="239">
        <v>337</v>
      </c>
      <c r="C338" s="86" t="s">
        <v>845</v>
      </c>
      <c r="D338" s="241">
        <f>COUNTIF($C$1:$C338,C338)</f>
        <v>7</v>
      </c>
      <c r="E338" s="241" t="str">
        <f t="shared" si="25"/>
        <v>Insurance and Pensions7</v>
      </c>
      <c r="F338" s="86" t="s">
        <v>858</v>
      </c>
      <c r="G338" s="242">
        <v>0.1930188679245283</v>
      </c>
      <c r="H338" s="245">
        <v>102.78405871852212</v>
      </c>
    </row>
    <row r="339" spans="1:8">
      <c r="A339" s="86" t="str">
        <v>banktool</v>
      </c>
      <c r="B339" s="239">
        <v>338</v>
      </c>
      <c r="C339" s="86" t="s">
        <v>860</v>
      </c>
      <c r="D339" s="241">
        <f>COUNTIF($C$1:$C339,C339)</f>
        <v>1</v>
      </c>
      <c r="E339" s="241" t="str">
        <f t="shared" si="25"/>
        <v>FinTech1</v>
      </c>
      <c r="F339" s="86" t="s">
        <v>861</v>
      </c>
      <c r="G339" s="242">
        <v>5.4066037735849046E-2</v>
      </c>
      <c r="H339" s="245">
        <v>97.740925204920259</v>
      </c>
    </row>
    <row r="340" spans="1:8">
      <c r="A340" s="86" t="str">
        <v>mmgttool</v>
      </c>
      <c r="B340" s="239">
        <v>339</v>
      </c>
      <c r="C340" s="86" t="s">
        <v>860</v>
      </c>
      <c r="D340" s="241">
        <f>COUNTIF($C$1:$C340,C340)</f>
        <v>2</v>
      </c>
      <c r="E340" s="241" t="str">
        <f t="shared" si="25"/>
        <v>FinTech2</v>
      </c>
      <c r="F340" s="86" t="s">
        <v>863</v>
      </c>
      <c r="G340" s="242">
        <v>4.5245283018867932E-2</v>
      </c>
      <c r="H340" s="245">
        <v>96.906315824505313</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0.37732075471698118</v>
      </c>
      <c r="H341" s="245">
        <v>97.712944428276955</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0.40279245283018872</v>
      </c>
      <c r="H342" s="245">
        <v>103.71356357946415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0.11379245283018867</v>
      </c>
      <c r="H343" s="245">
        <v>96.111548447421683</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4.996226415094341E-2</v>
      </c>
      <c r="H344" s="245">
        <v>98.637597502213808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5.5990566037735862E-2</v>
      </c>
      <c r="H345" s="245">
        <v>99.171634033484395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0.13296226415094342</v>
      </c>
      <c r="H346" s="245">
        <v>93.627912622268084</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0.39414150943396226</v>
      </c>
      <c r="H347" s="245">
        <v>101.91946907659877</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0.21412264150943391</v>
      </c>
      <c r="H348" s="245">
        <v>101.78030476471507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7.432075471698113E-2</v>
      </c>
      <c r="H349" s="245">
        <v>89.873240129102655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0.18413207547169813</v>
      </c>
      <c r="H350" s="245">
        <v>103.46874180214731</v>
      </c>
    </row>
    <row r="351" spans="1:8">
      <c r="A351" s="86" t="str">
        <v>reg_fac</v>
      </c>
      <c r="B351" s="239">
        <v>350</v>
      </c>
      <c r="C351" s="86" t="s">
        <v>883</v>
      </c>
      <c r="D351" s="241">
        <f>COUNTIF($C$1:$C351,C351)</f>
        <v>1</v>
      </c>
      <c r="E351" s="241" t="str">
        <f t="shared" si="25"/>
        <v>Arrange mortgage (% of all people with a mortgage)1</v>
      </c>
      <c r="F351" s="86" t="s">
        <v>867</v>
      </c>
      <c r="G351" s="242">
        <v>0.61893396226415098</v>
      </c>
      <c r="H351" s="245">
        <v>101.46582248280072</v>
      </c>
    </row>
    <row r="352" spans="1:8">
      <c r="A352" s="86" t="str">
        <v>reg_net</v>
      </c>
      <c r="B352" s="239">
        <v>351</v>
      </c>
      <c r="C352" s="86" t="s">
        <v>883</v>
      </c>
      <c r="D352" s="241">
        <f>COUNTIF($C$1:$C352,C352)</f>
        <v>2</v>
      </c>
      <c r="E352" s="241" t="str">
        <f t="shared" si="25"/>
        <v>Arrange mortgage (% of all people with a mortgage)2</v>
      </c>
      <c r="F352" s="86" t="s">
        <v>869</v>
      </c>
      <c r="G352" s="242">
        <v>0.10758490566037736</v>
      </c>
      <c r="H352" s="245">
        <v>104.29913079108653</v>
      </c>
    </row>
    <row r="353" spans="1:8">
      <c r="A353" s="86" t="str">
        <v>reg_pho</v>
      </c>
      <c r="B353" s="239">
        <v>352</v>
      </c>
      <c r="C353" s="86" t="s">
        <v>883</v>
      </c>
      <c r="D353" s="241">
        <f>COUNTIF($C$1:$C353,C353)</f>
        <v>3</v>
      </c>
      <c r="E353" s="241" t="str">
        <f t="shared" si="25"/>
        <v>Arrange mortgage (% of all people with a mortgage)3</v>
      </c>
      <c r="F353" s="86" t="s">
        <v>871</v>
      </c>
      <c r="G353" s="242">
        <v>0.1819339622641509</v>
      </c>
      <c r="H353" s="245">
        <v>96.474555728159132</v>
      </c>
    </row>
    <row r="354" spans="1:8">
      <c r="A354" s="86" t="str">
        <v>reg_pst</v>
      </c>
      <c r="B354" s="239">
        <v>353</v>
      </c>
      <c r="C354" s="86" t="s">
        <v>883</v>
      </c>
      <c r="D354" s="241">
        <f>COUNTIF($C$1:$C354,C354)</f>
        <v>4</v>
      </c>
      <c r="E354" s="241" t="str">
        <f t="shared" si="25"/>
        <v>Arrange mortgage (% of all people with a mortgage)4</v>
      </c>
      <c r="F354" s="86" t="s">
        <v>873</v>
      </c>
      <c r="G354" s="242">
        <v>5.4122641509433966E-2</v>
      </c>
      <c r="H354" s="245">
        <v>91.453615450819058</v>
      </c>
    </row>
    <row r="355" spans="1:8">
      <c r="A355" s="86" t="str">
        <v>reg_pcs</v>
      </c>
      <c r="B355" s="239">
        <v>354</v>
      </c>
      <c r="C355" s="86" t="s">
        <v>883</v>
      </c>
      <c r="D355" s="241">
        <f>COUNTIF($C$1:$C355,C355)</f>
        <v>5</v>
      </c>
      <c r="E355" s="241" t="str">
        <f t="shared" si="25"/>
        <v>Arrange mortgage (% of all people with a mortgage)5</v>
      </c>
      <c r="F355" s="86" t="s">
        <v>875</v>
      </c>
      <c r="G355" s="242">
        <v>8.3396226415094338E-3</v>
      </c>
      <c r="H355" s="245">
        <v>88.764285215746455</v>
      </c>
    </row>
    <row r="356" spans="1:8">
      <c r="A356" s="86" t="str">
        <v>reg_ifa</v>
      </c>
      <c r="B356" s="239">
        <v>355</v>
      </c>
      <c r="C356" s="86" t="s">
        <v>883</v>
      </c>
      <c r="D356" s="241">
        <f>COUNTIF($C$1:$C356,C356)</f>
        <v>6</v>
      </c>
      <c r="E356" s="241" t="str">
        <f t="shared" si="25"/>
        <v>Arrange mortgage (% of all people with a mortgage)6</v>
      </c>
      <c r="F356" s="86" t="s">
        <v>889</v>
      </c>
      <c r="G356" s="242">
        <v>2.9349056603773582E-2</v>
      </c>
      <c r="H356" s="245">
        <v>98.449863784083846</v>
      </c>
    </row>
    <row r="357" spans="1:8">
      <c r="A357" s="86" t="str">
        <v>manca_branch</v>
      </c>
      <c r="B357" s="239">
        <v>356</v>
      </c>
      <c r="C357" s="86" t="s">
        <v>891</v>
      </c>
      <c r="D357" s="241">
        <f>COUNTIF($C$1:$C357,C357)</f>
        <v>1</v>
      </c>
      <c r="E357" s="241" t="str">
        <f t="shared" si="25"/>
        <v>Manage current account1</v>
      </c>
      <c r="F357" s="86" t="s">
        <v>892</v>
      </c>
      <c r="G357" s="242">
        <v>0.56608490566037739</v>
      </c>
      <c r="H357" s="245">
        <v>98.992773604517851</v>
      </c>
    </row>
    <row r="358" spans="1:8">
      <c r="A358" s="86" t="str">
        <v>manca_net</v>
      </c>
      <c r="B358" s="239">
        <v>357</v>
      </c>
      <c r="C358" s="86" t="s">
        <v>891</v>
      </c>
      <c r="D358" s="241">
        <f>COUNTIF($C$1:$C358,C358)</f>
        <v>2</v>
      </c>
      <c r="E358" s="241" t="str">
        <f t="shared" si="25"/>
        <v>Manage current account2</v>
      </c>
      <c r="F358" s="86" t="s">
        <v>869</v>
      </c>
      <c r="G358" s="242">
        <v>0.60878301886792441</v>
      </c>
      <c r="H358" s="245">
        <v>102.56122803678936</v>
      </c>
    </row>
    <row r="359" spans="1:8">
      <c r="A359" s="86" t="str">
        <v>manca_mobnet</v>
      </c>
      <c r="B359" s="239">
        <v>358</v>
      </c>
      <c r="C359" s="86" t="s">
        <v>891</v>
      </c>
      <c r="D359" s="241">
        <f>COUNTIF($C$1:$C359,C359)</f>
        <v>3</v>
      </c>
      <c r="E359" s="241" t="str">
        <f t="shared" si="25"/>
        <v>Manage current account3</v>
      </c>
      <c r="F359" s="86" t="s">
        <v>895</v>
      </c>
      <c r="G359" s="242">
        <v>0.3798490566037736</v>
      </c>
      <c r="H359" s="245">
        <v>100.4171430707953</v>
      </c>
    </row>
    <row r="360" spans="1:8">
      <c r="A360" s="86" t="str">
        <v>manca_fixnet</v>
      </c>
      <c r="B360" s="239">
        <v>359</v>
      </c>
      <c r="C360" s="86" t="s">
        <v>891</v>
      </c>
      <c r="D360" s="241">
        <f>COUNTIF($C$1:$C360,C360)</f>
        <v>4</v>
      </c>
      <c r="E360" s="241" t="str">
        <f t="shared" si="25"/>
        <v>Manage current account4</v>
      </c>
      <c r="F360" s="86" t="s">
        <v>897</v>
      </c>
      <c r="G360" s="242">
        <v>0.43060377358490565</v>
      </c>
      <c r="H360" s="245">
        <v>105.63009806960271</v>
      </c>
    </row>
    <row r="361" spans="1:8">
      <c r="A361" s="86" t="str">
        <v>manca_pho</v>
      </c>
      <c r="B361" s="239">
        <v>360</v>
      </c>
      <c r="C361" s="86" t="s">
        <v>891</v>
      </c>
      <c r="D361" s="241">
        <f>COUNTIF($C$1:$C361,C361)</f>
        <v>5</v>
      </c>
      <c r="E361" s="241" t="str">
        <f t="shared" si="25"/>
        <v>Manage current account5</v>
      </c>
      <c r="F361" s="86" t="s">
        <v>871</v>
      </c>
      <c r="G361" s="242">
        <v>6.8358490566037725E-2</v>
      </c>
      <c r="H361" s="245">
        <v>97.739121836330895</v>
      </c>
    </row>
    <row r="362" spans="1:8">
      <c r="A362" s="86" t="str">
        <v>manca_pst</v>
      </c>
      <c r="B362" s="239">
        <v>361</v>
      </c>
      <c r="C362" s="86" t="s">
        <v>891</v>
      </c>
      <c r="D362" s="241">
        <f>COUNTIF($C$1:$C362,C362)</f>
        <v>6</v>
      </c>
      <c r="E362" s="241" t="str">
        <f t="shared" si="25"/>
        <v>Manage current account6</v>
      </c>
      <c r="F362" s="86" t="s">
        <v>873</v>
      </c>
      <c r="G362" s="242">
        <v>0.2468301886792453</v>
      </c>
      <c r="H362" s="245">
        <v>97.724225120709335</v>
      </c>
    </row>
    <row r="363" spans="1:8">
      <c r="A363" s="86" t="str">
        <v>mansv_branch</v>
      </c>
      <c r="B363" s="239">
        <v>362</v>
      </c>
      <c r="C363" s="86" t="s">
        <v>901</v>
      </c>
      <c r="D363" s="241">
        <f>COUNTIF($C$1:$C363,C363)</f>
        <v>1</v>
      </c>
      <c r="E363" s="241" t="str">
        <f t="shared" si="25"/>
        <v>Manage savings account1</v>
      </c>
      <c r="F363" s="86" t="s">
        <v>892</v>
      </c>
      <c r="G363" s="242">
        <v>0.18579245283018869</v>
      </c>
      <c r="H363" s="245">
        <v>103.41119824198233</v>
      </c>
    </row>
    <row r="364" spans="1:8">
      <c r="A364" s="86" t="str">
        <v>mansv_net</v>
      </c>
      <c r="B364" s="239">
        <v>363</v>
      </c>
      <c r="C364" s="86" t="s">
        <v>901</v>
      </c>
      <c r="D364" s="241">
        <f>COUNTIF($C$1:$C364,C364)</f>
        <v>2</v>
      </c>
      <c r="E364" s="241" t="str">
        <f t="shared" si="25"/>
        <v>Manage savings account2</v>
      </c>
      <c r="F364" s="86" t="s">
        <v>869</v>
      </c>
      <c r="G364" s="242">
        <v>0.37388679245283024</v>
      </c>
      <c r="H364" s="245">
        <v>106.16267383940749</v>
      </c>
    </row>
    <row r="365" spans="1:8">
      <c r="A365" s="86" t="str">
        <v>mansv_mobnet</v>
      </c>
      <c r="B365" s="239">
        <v>364</v>
      </c>
      <c r="C365" s="86" t="s">
        <v>901</v>
      </c>
      <c r="D365" s="241">
        <f>COUNTIF($C$1:$C365,C365)</f>
        <v>3</v>
      </c>
      <c r="E365" s="241" t="str">
        <f t="shared" si="25"/>
        <v>Manage savings account3</v>
      </c>
      <c r="F365" s="86" t="s">
        <v>895</v>
      </c>
      <c r="G365" s="242">
        <v>0.20074528301886793</v>
      </c>
      <c r="H365" s="245">
        <v>103.4196852586781</v>
      </c>
    </row>
    <row r="366" spans="1:8">
      <c r="A366" s="86" t="str">
        <v>mansv_fixnet</v>
      </c>
      <c r="B366" s="239">
        <v>365</v>
      </c>
      <c r="C366" s="86" t="s">
        <v>901</v>
      </c>
      <c r="D366" s="241">
        <f>COUNTIF($C$1:$C366,C366)</f>
        <v>4</v>
      </c>
      <c r="E366" s="241" t="str">
        <f t="shared" si="25"/>
        <v>Manage savings account4</v>
      </c>
      <c r="F366" s="86" t="s">
        <v>897</v>
      </c>
      <c r="G366" s="242">
        <v>0.23193396226415094</v>
      </c>
      <c r="H366" s="245">
        <v>107.35695103989438</v>
      </c>
    </row>
    <row r="367" spans="1:8">
      <c r="A367" s="86" t="str">
        <v>mansv_pho</v>
      </c>
      <c r="B367" s="239">
        <v>366</v>
      </c>
      <c r="C367" s="86" t="s">
        <v>901</v>
      </c>
      <c r="D367" s="241">
        <f>COUNTIF($C$1:$C367,C367)</f>
        <v>5</v>
      </c>
      <c r="E367" s="241" t="str">
        <f t="shared" si="25"/>
        <v>Manage savings account5</v>
      </c>
      <c r="F367" s="86" t="s">
        <v>871</v>
      </c>
      <c r="G367" s="242">
        <v>7.886792452830188E-2</v>
      </c>
      <c r="H367" s="245">
        <v>97.589559909203842</v>
      </c>
    </row>
    <row r="368" spans="1:8">
      <c r="A368" s="86" t="str">
        <v>mansv_pst</v>
      </c>
      <c r="B368" s="239">
        <v>367</v>
      </c>
      <c r="C368" s="86" t="s">
        <v>901</v>
      </c>
      <c r="D368" s="241">
        <f>COUNTIF($C$1:$C368,C368)</f>
        <v>6</v>
      </c>
      <c r="E368" s="241" t="str">
        <f t="shared" si="25"/>
        <v>Manage savings account6</v>
      </c>
      <c r="F368" s="86" t="s">
        <v>873</v>
      </c>
      <c r="G368" s="242">
        <v>0.11152830188679248</v>
      </c>
      <c r="H368" s="245">
        <v>103.72536563372361</v>
      </c>
    </row>
    <row r="369" spans="1:8">
      <c r="A369" s="86" t="str">
        <v>actmanca_branch</v>
      </c>
      <c r="B369" s="239">
        <v>368</v>
      </c>
      <c r="C369" s="86" t="s">
        <v>908</v>
      </c>
      <c r="D369" s="241">
        <f>COUNTIF($C$1:$C369,C369)</f>
        <v>1</v>
      </c>
      <c r="E369" s="241" t="str">
        <f t="shared" si="25"/>
        <v>Actively manage current account1</v>
      </c>
      <c r="F369" s="86" t="s">
        <v>892</v>
      </c>
      <c r="G369" s="242">
        <v>3.1622641509433967E-2</v>
      </c>
      <c r="H369" s="245">
        <v>95.523647859815668</v>
      </c>
    </row>
    <row r="370" spans="1:8">
      <c r="A370" s="86" t="str">
        <v>actmanca_net</v>
      </c>
      <c r="B370" s="239">
        <v>369</v>
      </c>
      <c r="C370" s="86" t="s">
        <v>908</v>
      </c>
      <c r="D370" s="241">
        <f>COUNTIF($C$1:$C370,C370)</f>
        <v>2</v>
      </c>
      <c r="E370" s="241" t="str">
        <f t="shared" si="25"/>
        <v>Actively manage current account2</v>
      </c>
      <c r="F370" s="86" t="s">
        <v>869</v>
      </c>
      <c r="G370" s="242">
        <v>0.38335849056603771</v>
      </c>
      <c r="H370" s="245">
        <v>101.94445176556093</v>
      </c>
    </row>
    <row r="371" spans="1:8">
      <c r="A371" s="86" t="str">
        <v>actmanca_mobnet</v>
      </c>
      <c r="B371" s="239">
        <v>370</v>
      </c>
      <c r="C371" s="86" t="s">
        <v>908</v>
      </c>
      <c r="D371" s="241">
        <f>COUNTIF($C$1:$C371,C371)</f>
        <v>3</v>
      </c>
      <c r="E371" s="241" t="str">
        <f t="shared" si="25"/>
        <v>Actively manage current account3</v>
      </c>
      <c r="F371" s="86" t="s">
        <v>895</v>
      </c>
      <c r="G371" s="242">
        <v>0.24821698113207546</v>
      </c>
      <c r="H371" s="245">
        <v>100.38383120446785</v>
      </c>
    </row>
    <row r="372" spans="1:8">
      <c r="A372" s="86" t="str">
        <v>actmanca_fixnet</v>
      </c>
      <c r="B372" s="239">
        <v>371</v>
      </c>
      <c r="C372" s="86" t="s">
        <v>908</v>
      </c>
      <c r="D372" s="241">
        <f>COUNTIF($C$1:$C372,C372)</f>
        <v>4</v>
      </c>
      <c r="E372" s="241" t="str">
        <f t="shared" si="25"/>
        <v>Actively manage current account4</v>
      </c>
      <c r="F372" s="86" t="s">
        <v>897</v>
      </c>
      <c r="G372" s="242">
        <v>0.17112264150943396</v>
      </c>
      <c r="H372" s="245">
        <v>105.36876377621307</v>
      </c>
    </row>
    <row r="373" spans="1:8">
      <c r="A373" s="86" t="str">
        <v>actmanca_pho</v>
      </c>
      <c r="B373" s="239">
        <v>372</v>
      </c>
      <c r="C373" s="86" t="s">
        <v>908</v>
      </c>
      <c r="D373" s="241">
        <f>COUNTIF($C$1:$C373,C373)</f>
        <v>5</v>
      </c>
      <c r="E373" s="241" t="str">
        <f t="shared" si="25"/>
        <v>Actively manage current account5</v>
      </c>
      <c r="F373" s="86" t="s">
        <v>871</v>
      </c>
      <c r="G373" s="242">
        <v>1.1669811320754718E-2</v>
      </c>
      <c r="H373" s="245">
        <v>96.613285246804821</v>
      </c>
    </row>
    <row r="374" spans="1:8">
      <c r="A374" s="86" t="str">
        <v>P600T</v>
      </c>
      <c r="B374" s="239">
        <v>373</v>
      </c>
      <c r="C374" s="86" t="s">
        <v>914</v>
      </c>
      <c r="D374" s="241">
        <f>COUNTIF($C$1:$C374,C374)</f>
        <v>1</v>
      </c>
      <c r="E374" s="241" t="str">
        <f t="shared" si="25"/>
        <v>Expenditure per adult per week1</v>
      </c>
      <c r="F374" s="86" t="s">
        <v>915</v>
      </c>
      <c r="G374" s="242">
        <v>5.0381226415094345</v>
      </c>
      <c r="H374" s="245">
        <v>100.88728630825472</v>
      </c>
    </row>
    <row r="375" spans="1:8">
      <c r="A375" s="86" t="str">
        <v>P601T</v>
      </c>
      <c r="B375" s="239">
        <v>374</v>
      </c>
      <c r="C375" s="86" t="s">
        <v>914</v>
      </c>
      <c r="D375" s="241">
        <f>COUNTIF($C$1:$C375,C375)</f>
        <v>2</v>
      </c>
      <c r="E375" s="241" t="str">
        <f t="shared" si="25"/>
        <v>Expenditure per adult per week2</v>
      </c>
      <c r="F375" s="86" t="s">
        <v>917</v>
      </c>
      <c r="G375" s="242">
        <v>0.63212264150943387</v>
      </c>
      <c r="H375" s="245">
        <v>102.7644176169632</v>
      </c>
    </row>
    <row r="376" spans="1:8">
      <c r="A376" s="86" t="str">
        <v>ALC</v>
      </c>
      <c r="B376" s="239">
        <v>375</v>
      </c>
      <c r="C376" s="86" t="s">
        <v>914</v>
      </c>
      <c r="D376" s="241">
        <f>COUNTIF($C$1:$C376,C376)</f>
        <v>3</v>
      </c>
      <c r="E376" s="241" t="str">
        <f t="shared" si="25"/>
        <v>Expenditure per adult per week3</v>
      </c>
      <c r="F376" s="86" t="s">
        <v>919</v>
      </c>
      <c r="G376" s="242">
        <v>9.4339622641509441E-2</v>
      </c>
      <c r="H376" s="245">
        <v>104.71350536911825</v>
      </c>
    </row>
    <row r="377" spans="1:8">
      <c r="A377" s="86" t="str">
        <v>TOB</v>
      </c>
      <c r="B377" s="239">
        <v>376</v>
      </c>
      <c r="C377" s="86" t="s">
        <v>914</v>
      </c>
      <c r="D377" s="241">
        <f>COUNTIF($C$1:$C377,C377)</f>
        <v>4</v>
      </c>
      <c r="E377" s="241" t="str">
        <f t="shared" si="25"/>
        <v>Expenditure per adult per week4</v>
      </c>
      <c r="F377" s="86" t="s">
        <v>921</v>
      </c>
      <c r="G377" s="242">
        <v>3.0235849056603783E-2</v>
      </c>
      <c r="H377" s="245">
        <v>82.710110808608846</v>
      </c>
    </row>
    <row r="378" spans="1:8">
      <c r="A378" s="86" t="str">
        <v>P603T</v>
      </c>
      <c r="B378" s="239">
        <v>377</v>
      </c>
      <c r="C378" s="86" t="s">
        <v>914</v>
      </c>
      <c r="D378" s="241">
        <f>COUNTIF($C$1:$C378,C378)</f>
        <v>5</v>
      </c>
      <c r="E378" s="241" t="str">
        <f t="shared" si="25"/>
        <v>Expenditure per adult per week5</v>
      </c>
      <c r="F378" s="86" t="s">
        <v>923</v>
      </c>
      <c r="G378" s="242">
        <v>0.25705660377358491</v>
      </c>
      <c r="H378" s="245">
        <v>103.47864390943148</v>
      </c>
    </row>
    <row r="379" spans="1:8">
      <c r="A379" s="86" t="str">
        <v>P604T</v>
      </c>
      <c r="B379" s="239">
        <v>378</v>
      </c>
      <c r="C379" s="86" t="s">
        <v>914</v>
      </c>
      <c r="D379" s="241">
        <f>COUNTIF($C$1:$C379,C379)</f>
        <v>6</v>
      </c>
      <c r="E379" s="241" t="str">
        <f t="shared" si="25"/>
        <v>Expenditure per adult per week6</v>
      </c>
      <c r="F379" s="86" t="s">
        <v>925</v>
      </c>
      <c r="G379" s="242">
        <v>0.61909433962264149</v>
      </c>
      <c r="H379" s="245">
        <v>88.010295653774264</v>
      </c>
    </row>
    <row r="380" spans="1:8">
      <c r="A380" s="86" t="str">
        <v>P605T</v>
      </c>
      <c r="B380" s="239">
        <v>379</v>
      </c>
      <c r="C380" s="86" t="s">
        <v>914</v>
      </c>
      <c r="D380" s="241">
        <f>COUNTIF($C$1:$C380,C380)</f>
        <v>7</v>
      </c>
      <c r="E380" s="241" t="str">
        <f t="shared" si="25"/>
        <v>Expenditure per adult per week7</v>
      </c>
      <c r="F380" s="86" t="s">
        <v>927</v>
      </c>
      <c r="G380" s="242">
        <v>0.42564150943396228</v>
      </c>
      <c r="H380" s="245">
        <v>103.72563929129601</v>
      </c>
    </row>
    <row r="381" spans="1:8">
      <c r="A381" s="86" t="str">
        <v>C61111</v>
      </c>
      <c r="B381" s="239">
        <v>380</v>
      </c>
      <c r="C381" s="86" t="s">
        <v>914</v>
      </c>
      <c r="D381" s="241">
        <f>COUNTIF($C$1:$C381,C381)</f>
        <v>8</v>
      </c>
      <c r="E381" s="241" t="str">
        <f t="shared" si="25"/>
        <v>Expenditure per adult per week8</v>
      </c>
      <c r="F381" s="86" t="s">
        <v>929</v>
      </c>
      <c r="G381" s="242">
        <v>2.6509433962264147E-3</v>
      </c>
      <c r="H381" s="245">
        <v>107.31482584350036</v>
      </c>
    </row>
    <row r="382" spans="1:8">
      <c r="A382" s="86" t="str">
        <v>C61112</v>
      </c>
      <c r="B382" s="239">
        <v>381</v>
      </c>
      <c r="C382" s="86" t="s">
        <v>914</v>
      </c>
      <c r="D382" s="241">
        <f>COUNTIF($C$1:$C382,C382)</f>
        <v>9</v>
      </c>
      <c r="E382" s="241" t="str">
        <f t="shared" si="25"/>
        <v>Expenditure per adult per week9</v>
      </c>
      <c r="F382" s="86" t="s">
        <v>931</v>
      </c>
      <c r="G382" s="242">
        <v>1.6707547169811321E-2</v>
      </c>
      <c r="H382" s="245">
        <v>104.6639154997922</v>
      </c>
    </row>
    <row r="383" spans="1:8">
      <c r="A383" s="86" t="str">
        <v>C61211</v>
      </c>
      <c r="B383" s="239">
        <v>382</v>
      </c>
      <c r="C383" s="86" t="s">
        <v>914</v>
      </c>
      <c r="D383" s="241">
        <f>COUNTIF($C$1:$C383,C383)</f>
        <v>10</v>
      </c>
      <c r="E383" s="241" t="str">
        <f t="shared" si="25"/>
        <v>Expenditure per adult per week10</v>
      </c>
      <c r="F383" s="86" t="s">
        <v>933</v>
      </c>
      <c r="G383" s="242">
        <v>2.1415094339622639E-3</v>
      </c>
      <c r="H383" s="245">
        <v>114.14422785019731</v>
      </c>
    </row>
    <row r="384" spans="1:8">
      <c r="A384" s="86" t="str">
        <v>C61311</v>
      </c>
      <c r="B384" s="239">
        <v>383</v>
      </c>
      <c r="C384" s="86" t="s">
        <v>914</v>
      </c>
      <c r="D384" s="241">
        <f>COUNTIF($C$1:$C384,C384)</f>
        <v>11</v>
      </c>
      <c r="E384" s="241" t="str">
        <f t="shared" si="25"/>
        <v>Expenditure per adult per week11</v>
      </c>
      <c r="F384" s="86" t="s">
        <v>935</v>
      </c>
      <c r="G384" s="242">
        <v>2.1330188679245285E-2</v>
      </c>
      <c r="H384" s="245">
        <v>118.24110048335808</v>
      </c>
    </row>
    <row r="385" spans="1:8">
      <c r="A385" s="86" t="str">
        <v>C61312</v>
      </c>
      <c r="B385" s="239">
        <v>384</v>
      </c>
      <c r="C385" s="86" t="s">
        <v>914</v>
      </c>
      <c r="D385" s="241">
        <f>COUNTIF($C$1:$C385,C385)</f>
        <v>12</v>
      </c>
      <c r="E385" s="241" t="str">
        <f t="shared" si="25"/>
        <v>Expenditure per adult per week12</v>
      </c>
      <c r="F385" s="86" t="s">
        <v>937</v>
      </c>
      <c r="G385" s="242">
        <v>2.169811320754717E-4</v>
      </c>
      <c r="H385" s="245">
        <v>89.799161944602346</v>
      </c>
    </row>
    <row r="386" spans="1:8">
      <c r="A386" s="86" t="str">
        <v>C61313</v>
      </c>
      <c r="B386" s="239">
        <v>385</v>
      </c>
      <c r="C386" s="86" t="s">
        <v>914</v>
      </c>
      <c r="D386" s="241">
        <f>COUNTIF($C$1:$C386,C386)</f>
        <v>13</v>
      </c>
      <c r="E386" s="241" t="str">
        <f t="shared" si="25"/>
        <v>Expenditure per adult per week13</v>
      </c>
      <c r="F386" s="86" t="s">
        <v>939</v>
      </c>
      <c r="G386" s="242">
        <v>4.471698113207548E-3</v>
      </c>
      <c r="H386" s="245">
        <v>98.398080613490748</v>
      </c>
    </row>
    <row r="387" spans="1:8">
      <c r="A387" s="86" t="str">
        <v>C62112</v>
      </c>
      <c r="B387" s="239">
        <v>386</v>
      </c>
      <c r="C387" s="86" t="s">
        <v>914</v>
      </c>
      <c r="D387" s="241">
        <f>COUNTIF($C$1:$C387,C387)</f>
        <v>14</v>
      </c>
      <c r="E387" s="241" t="str">
        <f t="shared" ref="E387:E450" si="26">C387&amp;D387</f>
        <v>Expenditure per adult per week14</v>
      </c>
      <c r="F387" s="86" t="s">
        <v>941</v>
      </c>
      <c r="G387" s="242">
        <v>1.8867924528301891E-3</v>
      </c>
      <c r="H387" s="245">
        <v>77.400196019000447</v>
      </c>
    </row>
    <row r="388" spans="1:8">
      <c r="A388" s="86" t="str">
        <v>C62113</v>
      </c>
      <c r="B388" s="239">
        <v>387</v>
      </c>
      <c r="C388" s="86" t="s">
        <v>914</v>
      </c>
      <c r="D388" s="241">
        <f>COUNTIF($C$1:$C388,C388)</f>
        <v>15</v>
      </c>
      <c r="E388" s="241" t="str">
        <f t="shared" si="26"/>
        <v>Expenditure per adult per week15</v>
      </c>
      <c r="F388" s="86" t="s">
        <v>943</v>
      </c>
      <c r="G388" s="242">
        <v>9.4339622641509429E-5</v>
      </c>
      <c r="H388" s="245">
        <v>49.428077251555571</v>
      </c>
    </row>
    <row r="389" spans="1:8">
      <c r="A389" s="86" t="str">
        <v>C62114</v>
      </c>
      <c r="B389" s="239">
        <v>388</v>
      </c>
      <c r="C389" s="86" t="s">
        <v>914</v>
      </c>
      <c r="D389" s="241">
        <f>COUNTIF($C$1:$C389,C389)</f>
        <v>16</v>
      </c>
      <c r="E389" s="241" t="str">
        <f t="shared" si="26"/>
        <v>Expenditure per adult per week16</v>
      </c>
      <c r="F389" s="86" t="s">
        <v>945</v>
      </c>
      <c r="G389" s="242">
        <v>1.2452830188679246E-3</v>
      </c>
      <c r="H389" s="245">
        <v>88.935541768477449</v>
      </c>
    </row>
    <row r="390" spans="1:8">
      <c r="A390" s="86" t="str">
        <v>C62211</v>
      </c>
      <c r="B390" s="239">
        <v>389</v>
      </c>
      <c r="C390" s="86" t="s">
        <v>914</v>
      </c>
      <c r="D390" s="241">
        <f>COUNTIF($C$1:$C390,C390)</f>
        <v>17</v>
      </c>
      <c r="E390" s="241" t="str">
        <f t="shared" si="26"/>
        <v>Expenditure per adult per week17</v>
      </c>
      <c r="F390" s="86" t="s">
        <v>947</v>
      </c>
      <c r="G390" s="242">
        <v>1.0688679245283017E-2</v>
      </c>
      <c r="H390" s="245">
        <v>99.885160548303006</v>
      </c>
    </row>
    <row r="391" spans="1:8">
      <c r="A391" s="86" t="str">
        <v>C62212</v>
      </c>
      <c r="B391" s="239">
        <v>390</v>
      </c>
      <c r="C391" s="86" t="s">
        <v>914</v>
      </c>
      <c r="D391" s="241">
        <f>COUNTIF($C$1:$C391,C391)</f>
        <v>18</v>
      </c>
      <c r="E391" s="241" t="str">
        <f t="shared" si="26"/>
        <v>Expenditure per adult per week18</v>
      </c>
      <c r="F391" s="86" t="s">
        <v>949</v>
      </c>
      <c r="G391" s="242">
        <v>1.5603773584905663E-2</v>
      </c>
      <c r="H391" s="245">
        <v>106.39239876428476</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7.4245283018867939E-3</v>
      </c>
      <c r="H393" s="245">
        <v>98.45881170605999</v>
      </c>
    </row>
    <row r="394" spans="1:8">
      <c r="A394" s="86" t="str">
        <v>C63111</v>
      </c>
      <c r="B394" s="239">
        <v>393</v>
      </c>
      <c r="C394" s="86" t="s">
        <v>914</v>
      </c>
      <c r="D394" s="241">
        <f>COUNTIF($C$1:$C394,C394)</f>
        <v>21</v>
      </c>
      <c r="E394" s="241" t="str">
        <f t="shared" si="26"/>
        <v>Expenditure per adult per week21</v>
      </c>
      <c r="F394" s="86" t="s">
        <v>955</v>
      </c>
      <c r="G394" s="242">
        <v>9.1509433962264151E-4</v>
      </c>
      <c r="H394" s="245">
        <v>118.43991618542262</v>
      </c>
    </row>
    <row r="395" spans="1:8">
      <c r="A395" s="86" t="str">
        <v>P607T</v>
      </c>
      <c r="B395" s="239">
        <v>394</v>
      </c>
      <c r="C395" s="86" t="s">
        <v>914</v>
      </c>
      <c r="D395" s="241">
        <f>COUNTIF($C$1:$C395,C395)</f>
        <v>22</v>
      </c>
      <c r="E395" s="241" t="str">
        <f t="shared" si="26"/>
        <v>Expenditure per adult per week22</v>
      </c>
      <c r="F395" s="86" t="s">
        <v>957</v>
      </c>
      <c r="G395" s="242">
        <v>0.88595283018867943</v>
      </c>
      <c r="H395" s="245">
        <v>105.50342813776238</v>
      </c>
    </row>
    <row r="396" spans="1:8">
      <c r="A396" s="86" t="str">
        <v>P608T</v>
      </c>
      <c r="B396" s="239">
        <v>395</v>
      </c>
      <c r="C396" s="86" t="s">
        <v>914</v>
      </c>
      <c r="D396" s="241">
        <f>COUNTIF($C$1:$C396,C396)</f>
        <v>23</v>
      </c>
      <c r="E396" s="241" t="str">
        <f t="shared" si="26"/>
        <v>Expenditure per adult per week23</v>
      </c>
      <c r="F396" s="86" t="s">
        <v>959</v>
      </c>
      <c r="G396" s="242">
        <v>0.17178301886792452</v>
      </c>
      <c r="H396" s="245">
        <v>102.02036830471842</v>
      </c>
    </row>
    <row r="397" spans="1:8">
      <c r="A397" s="86" t="str">
        <v>P609T</v>
      </c>
      <c r="B397" s="239">
        <v>396</v>
      </c>
      <c r="C397" s="86" t="s">
        <v>914</v>
      </c>
      <c r="D397" s="241">
        <f>COUNTIF($C$1:$C397,C397)</f>
        <v>24</v>
      </c>
      <c r="E397" s="241" t="str">
        <f t="shared" si="26"/>
        <v>Expenditure per adult per week24</v>
      </c>
      <c r="F397" s="86" t="s">
        <v>961</v>
      </c>
      <c r="G397" s="242">
        <v>0.82846226415094315</v>
      </c>
      <c r="H397" s="245">
        <v>104.99147716230949</v>
      </c>
    </row>
    <row r="398" spans="1:8">
      <c r="A398" s="86" t="str">
        <v>P610T</v>
      </c>
      <c r="B398" s="239">
        <v>397</v>
      </c>
      <c r="C398" s="86" t="s">
        <v>914</v>
      </c>
      <c r="D398" s="241">
        <f>COUNTIF($C$1:$C398,C398)</f>
        <v>25</v>
      </c>
      <c r="E398" s="241" t="str">
        <f t="shared" si="26"/>
        <v>Expenditure per adult per week25</v>
      </c>
      <c r="F398" s="86" t="s">
        <v>963</v>
      </c>
      <c r="G398" s="242">
        <v>4.9858490566037736E-2</v>
      </c>
      <c r="H398" s="245">
        <v>62.56340943823804</v>
      </c>
    </row>
    <row r="399" spans="1:8">
      <c r="A399" s="86" t="str">
        <v>P611T</v>
      </c>
      <c r="B399" s="239">
        <v>398</v>
      </c>
      <c r="C399" s="86" t="s">
        <v>914</v>
      </c>
      <c r="D399" s="241">
        <f>COUNTIF($C$1:$C399,C399)</f>
        <v>26</v>
      </c>
      <c r="E399" s="241" t="str">
        <f t="shared" si="26"/>
        <v>Expenditure per adult per week26</v>
      </c>
      <c r="F399" s="86" t="s">
        <v>965</v>
      </c>
      <c r="G399" s="242">
        <v>0.49516981132075472</v>
      </c>
      <c r="H399" s="245">
        <v>102.4713589072342</v>
      </c>
    </row>
    <row r="400" spans="1:8">
      <c r="A400" s="86" t="str">
        <v>P612T</v>
      </c>
      <c r="B400" s="239">
        <v>399</v>
      </c>
      <c r="C400" s="86" t="s">
        <v>914</v>
      </c>
      <c r="D400" s="241">
        <f>COUNTIF($C$1:$C400,C400)</f>
        <v>27</v>
      </c>
      <c r="E400" s="241" t="str">
        <f t="shared" si="26"/>
        <v>Expenditure per adult per week27</v>
      </c>
      <c r="F400" s="86" t="s">
        <v>967</v>
      </c>
      <c r="G400" s="242">
        <v>0.46324528301886791</v>
      </c>
      <c r="H400" s="245">
        <v>103.21005204938321</v>
      </c>
    </row>
    <row r="401" spans="1:8">
      <c r="A401" s="86" t="str">
        <v>WEBSPEND</v>
      </c>
      <c r="B401" s="239">
        <v>400</v>
      </c>
      <c r="C401" s="86" t="s">
        <v>914</v>
      </c>
      <c r="D401" s="241">
        <f>COUNTIF($C$1:$C401,C401)</f>
        <v>28</v>
      </c>
      <c r="E401" s="241" t="str">
        <f t="shared" si="26"/>
        <v>Expenditure per adult per week28</v>
      </c>
      <c r="F401" s="86" t="s">
        <v>969</v>
      </c>
      <c r="G401" s="242">
        <v>0.19990566037735846</v>
      </c>
      <c r="H401" s="245">
        <v>103.4921712008464</v>
      </c>
    </row>
    <row r="402" spans="1:8">
      <c r="A402" s="86" t="str">
        <v>onlineuse12</v>
      </c>
      <c r="B402" s="239">
        <v>401</v>
      </c>
      <c r="C402" s="86" t="s">
        <v>972</v>
      </c>
      <c r="D402" s="241">
        <f>COUNTIF($C$1:$C402,C402)</f>
        <v>1</v>
      </c>
      <c r="E402" s="241" t="str">
        <f t="shared" si="26"/>
        <v>Internet Access: Overall1</v>
      </c>
      <c r="F402" s="86" t="s">
        <v>973</v>
      </c>
      <c r="G402" s="242">
        <v>0.91549999999999976</v>
      </c>
      <c r="H402" s="245">
        <v>101.42165307948612</v>
      </c>
    </row>
    <row r="403" spans="1:8">
      <c r="A403" s="86" t="str">
        <v>onlineuse5</v>
      </c>
      <c r="B403" s="239">
        <v>402</v>
      </c>
      <c r="C403" s="86" t="s">
        <v>972</v>
      </c>
      <c r="D403" s="241">
        <f>COUNTIF($C$1:$C403,C403)</f>
        <v>2</v>
      </c>
      <c r="E403" s="241" t="str">
        <f t="shared" si="26"/>
        <v>Internet Access: Overall2</v>
      </c>
      <c r="F403" s="86" t="s">
        <v>975</v>
      </c>
      <c r="G403" s="242">
        <v>7.2433962264150942E-2</v>
      </c>
      <c r="H403" s="245">
        <v>86.542268567459274</v>
      </c>
    </row>
    <row r="404" spans="1:8">
      <c r="A404" s="86" t="str">
        <v>netfreq1</v>
      </c>
      <c r="B404" s="239">
        <v>403</v>
      </c>
      <c r="C404" s="86" t="s">
        <v>978</v>
      </c>
      <c r="D404" s="241">
        <f>COUNTIF($C$1:$C404,C404)</f>
        <v>1</v>
      </c>
      <c r="E404" s="241" t="str">
        <f t="shared" si="26"/>
        <v>Internet Access: Frequency1</v>
      </c>
      <c r="F404" s="86" t="s">
        <v>979</v>
      </c>
      <c r="G404" s="242">
        <v>2.5226415094339625E-2</v>
      </c>
      <c r="H404" s="245">
        <v>106.5547013865073</v>
      </c>
    </row>
    <row r="405" spans="1:8">
      <c r="A405" s="86" t="str">
        <v>netfreq2t10</v>
      </c>
      <c r="B405" s="239">
        <v>404</v>
      </c>
      <c r="C405" s="86" t="s">
        <v>978</v>
      </c>
      <c r="D405" s="241">
        <f>COUNTIF($C$1:$C405,C405)</f>
        <v>2</v>
      </c>
      <c r="E405" s="241" t="str">
        <f t="shared" si="26"/>
        <v>Internet Access: Frequency2</v>
      </c>
      <c r="F405" s="86" t="s">
        <v>981</v>
      </c>
      <c r="G405" s="242">
        <v>0.4209622641509434</v>
      </c>
      <c r="H405" s="245">
        <v>100.16793571042548</v>
      </c>
    </row>
    <row r="406" spans="1:8">
      <c r="A406" s="86" t="str">
        <v>netfreq10p</v>
      </c>
      <c r="B406" s="239">
        <v>405</v>
      </c>
      <c r="C406" s="86" t="s">
        <v>978</v>
      </c>
      <c r="D406" s="241">
        <f>COUNTIF($C$1:$C406,C406)</f>
        <v>3</v>
      </c>
      <c r="E406" s="241" t="str">
        <f t="shared" si="26"/>
        <v>Internet Access: Frequency3</v>
      </c>
      <c r="F406" s="86" t="s">
        <v>983</v>
      </c>
      <c r="G406" s="242">
        <v>0.46942452830188686</v>
      </c>
      <c r="H406" s="245">
        <v>102.33740055020147</v>
      </c>
    </row>
    <row r="407" spans="1:8">
      <c r="A407" s="86" t="str">
        <v>ONHOURS0</v>
      </c>
      <c r="B407" s="239">
        <v>406</v>
      </c>
      <c r="C407" s="86" t="s">
        <v>985</v>
      </c>
      <c r="D407" s="241">
        <f>COUNTIF($C$1:$C407,C407)</f>
        <v>1</v>
      </c>
      <c r="E407" s="241" t="str">
        <f t="shared" si="26"/>
        <v>Internet Access: Usage in Last Week1</v>
      </c>
      <c r="F407" s="86" t="s">
        <v>986</v>
      </c>
      <c r="G407" s="242">
        <v>9.4415094339622668E-2</v>
      </c>
      <c r="H407" s="245">
        <v>87.569811710842117</v>
      </c>
    </row>
    <row r="408" spans="1:8">
      <c r="A408" s="86" t="str">
        <v>ONHOURS1</v>
      </c>
      <c r="B408" s="239">
        <v>407</v>
      </c>
      <c r="C408" s="86" t="s">
        <v>985</v>
      </c>
      <c r="D408" s="241">
        <f>COUNTIF($C$1:$C408,C408)</f>
        <v>2</v>
      </c>
      <c r="E408" s="241" t="str">
        <f t="shared" si="26"/>
        <v>Internet Access: Usage in Last Week2</v>
      </c>
      <c r="F408" s="86" t="s">
        <v>988</v>
      </c>
      <c r="G408" s="242">
        <v>9.7122641509433963E-2</v>
      </c>
      <c r="H408" s="245">
        <v>106.65661376712856</v>
      </c>
    </row>
    <row r="409" spans="1:8">
      <c r="A409" s="86" t="str">
        <v>ONHOURS2</v>
      </c>
      <c r="B409" s="239">
        <v>408</v>
      </c>
      <c r="C409" s="86" t="s">
        <v>985</v>
      </c>
      <c r="D409" s="241">
        <f>COUNTIF($C$1:$C409,C409)</f>
        <v>3</v>
      </c>
      <c r="E409" s="241" t="str">
        <f t="shared" si="26"/>
        <v>Internet Access: Usage in Last Week3</v>
      </c>
      <c r="F409" s="86" t="s">
        <v>990</v>
      </c>
      <c r="G409" s="242">
        <v>0.2420283018867925</v>
      </c>
      <c r="H409" s="245">
        <v>98.266878669944461</v>
      </c>
    </row>
    <row r="410" spans="1:8">
      <c r="A410" s="86" t="str">
        <v>ONHOURS3</v>
      </c>
      <c r="B410" s="239">
        <v>409</v>
      </c>
      <c r="C410" s="86" t="s">
        <v>985</v>
      </c>
      <c r="D410" s="241">
        <f>COUNTIF($C$1:$C410,C410)</f>
        <v>4</v>
      </c>
      <c r="E410" s="241" t="str">
        <f t="shared" si="26"/>
        <v>Internet Access: Usage in Last Week4</v>
      </c>
      <c r="F410" s="86" t="s">
        <v>992</v>
      </c>
      <c r="G410" s="242">
        <v>0.2685377358490566</v>
      </c>
      <c r="H410" s="245">
        <v>102.13373296149835</v>
      </c>
    </row>
    <row r="411" spans="1:8">
      <c r="A411" s="86" t="str">
        <v>ONHOURS4</v>
      </c>
      <c r="B411" s="239">
        <v>410</v>
      </c>
      <c r="C411" s="86" t="s">
        <v>985</v>
      </c>
      <c r="D411" s="241">
        <f>COUNTIF($C$1:$C411,C411)</f>
        <v>5</v>
      </c>
      <c r="E411" s="241" t="str">
        <f t="shared" si="26"/>
        <v>Internet Access: Usage in Last Week5</v>
      </c>
      <c r="F411" s="86" t="s">
        <v>994</v>
      </c>
      <c r="G411" s="242">
        <v>0.29744339622641508</v>
      </c>
      <c r="H411" s="245">
        <v>102.03901275291327</v>
      </c>
    </row>
    <row r="412" spans="1:8">
      <c r="A412" s="86" t="str">
        <v>TECH18</v>
      </c>
      <c r="B412" s="239">
        <v>411</v>
      </c>
      <c r="C412" s="86" t="s">
        <v>996</v>
      </c>
      <c r="D412" s="241">
        <f>COUNTIF($C$1:$C412,C412)</f>
        <v>1</v>
      </c>
      <c r="E412" s="241" t="str">
        <f t="shared" si="26"/>
        <v>Technology at Home1</v>
      </c>
      <c r="F412" s="86" t="s">
        <v>997</v>
      </c>
      <c r="G412" s="242">
        <v>8.3735849056603764E-2</v>
      </c>
      <c r="H412" s="245">
        <v>105.70758489433885</v>
      </c>
    </row>
    <row r="413" spans="1:8">
      <c r="A413" s="86" t="str">
        <v>TECH19</v>
      </c>
      <c r="B413" s="239">
        <v>412</v>
      </c>
      <c r="C413" s="86" t="s">
        <v>996</v>
      </c>
      <c r="D413" s="241">
        <f>COUNTIF($C$1:$C413,C413)</f>
        <v>2</v>
      </c>
      <c r="E413" s="241" t="str">
        <f t="shared" si="26"/>
        <v>Technology at Home2</v>
      </c>
      <c r="F413" s="86" t="s">
        <v>999</v>
      </c>
      <c r="G413" s="242">
        <v>0.23085849056603774</v>
      </c>
      <c r="H413" s="245">
        <v>100.78647930459613</v>
      </c>
    </row>
    <row r="414" spans="1:8">
      <c r="A414" s="86" t="str">
        <v>mobhas</v>
      </c>
      <c r="B414" s="239">
        <v>413</v>
      </c>
      <c r="C414" s="86" t="s">
        <v>1002</v>
      </c>
      <c r="D414" s="241">
        <f>COUNTIF($C$1:$C414,C414)</f>
        <v>1</v>
      </c>
      <c r="E414" s="241" t="str">
        <f t="shared" si="26"/>
        <v>Mobile phone1</v>
      </c>
      <c r="F414" s="86" t="s">
        <v>1003</v>
      </c>
      <c r="G414" s="242">
        <v>0.8956792452830189</v>
      </c>
      <c r="H414" s="245">
        <v>100.5406256034989</v>
      </c>
    </row>
    <row r="415" spans="1:8">
      <c r="A415" s="86" t="str">
        <v>mob_smart</v>
      </c>
      <c r="B415" s="239">
        <v>414</v>
      </c>
      <c r="C415" s="86" t="s">
        <v>1002</v>
      </c>
      <c r="D415" s="241">
        <f>COUNTIF($C$1:$C415,C415)</f>
        <v>2</v>
      </c>
      <c r="E415" s="241" t="str">
        <f t="shared" si="26"/>
        <v>Mobile phone2</v>
      </c>
      <c r="F415" s="86" t="s">
        <v>1005</v>
      </c>
      <c r="G415" s="242">
        <v>0.75218867924528299</v>
      </c>
      <c r="H415" s="245">
        <v>100.90060614587915</v>
      </c>
    </row>
    <row r="416" spans="1:8">
      <c r="A416" s="86" t="str">
        <v>ips_iphone</v>
      </c>
      <c r="B416" s="239">
        <v>415</v>
      </c>
      <c r="C416" s="86" t="s">
        <v>1002</v>
      </c>
      <c r="D416" s="241">
        <f>COUNTIF($C$1:$C416,C416)</f>
        <v>3</v>
      </c>
      <c r="E416" s="241" t="str">
        <f t="shared" si="26"/>
        <v>Mobile phone3</v>
      </c>
      <c r="F416" s="86" t="s">
        <v>1007</v>
      </c>
      <c r="G416" s="242">
        <v>0.32926415094339623</v>
      </c>
      <c r="H416" s="245">
        <v>102.98984456220617</v>
      </c>
    </row>
    <row r="417" spans="1:8">
      <c r="A417" s="86" t="str">
        <v>TECH29</v>
      </c>
      <c r="B417" s="239">
        <v>416</v>
      </c>
      <c r="C417" s="86" t="s">
        <v>1009</v>
      </c>
      <c r="D417" s="241">
        <f>COUNTIF($C$1:$C417,C417)</f>
        <v>1</v>
      </c>
      <c r="E417" s="241" t="str">
        <f t="shared" si="26"/>
        <v>Tablet Devices1</v>
      </c>
      <c r="F417" s="86" t="s">
        <v>1010</v>
      </c>
      <c r="G417" s="242">
        <v>0.50423584905660379</v>
      </c>
      <c r="H417" s="245">
        <v>105.41405101845318</v>
      </c>
    </row>
    <row r="418" spans="1:8">
      <c r="A418" s="86" t="str">
        <v>socmed_lessthanmonthly</v>
      </c>
      <c r="B418" s="239">
        <v>417</v>
      </c>
      <c r="C418" s="86" t="s">
        <v>1012</v>
      </c>
      <c r="D418" s="241">
        <f>COUNTIF($C$1:$C418,C418)</f>
        <v>1</v>
      </c>
      <c r="E418" s="241" t="str">
        <f t="shared" si="26"/>
        <v>Overall Social Media Activity1</v>
      </c>
      <c r="F418" s="86" t="s">
        <v>1013</v>
      </c>
      <c r="G418" s="242">
        <v>3.9981132075471701E-2</v>
      </c>
      <c r="H418" s="245">
        <v>109.70472792387251</v>
      </c>
    </row>
    <row r="419" spans="1:8">
      <c r="A419" s="86" t="str">
        <v>socmed_lessthanweekly</v>
      </c>
      <c r="B419" s="239">
        <v>418</v>
      </c>
      <c r="C419" s="86" t="s">
        <v>1012</v>
      </c>
      <c r="D419" s="241">
        <f>COUNTIF($C$1:$C419,C419)</f>
        <v>2</v>
      </c>
      <c r="E419" s="241" t="str">
        <f t="shared" si="26"/>
        <v>Overall Social Media Activity2</v>
      </c>
      <c r="F419" s="86" t="s">
        <v>1015</v>
      </c>
      <c r="G419" s="242">
        <v>5.2886792452830185E-2</v>
      </c>
      <c r="H419" s="245">
        <v>103.3216175042738</v>
      </c>
    </row>
    <row r="420" spans="1:8">
      <c r="A420" s="86" t="str">
        <v>socmed_weekly</v>
      </c>
      <c r="B420" s="239">
        <v>419</v>
      </c>
      <c r="C420" s="86" t="s">
        <v>1012</v>
      </c>
      <c r="D420" s="241">
        <f>COUNTIF($C$1:$C420,C420)</f>
        <v>3</v>
      </c>
      <c r="E420" s="241" t="str">
        <f t="shared" si="26"/>
        <v>Overall Social Media Activity3</v>
      </c>
      <c r="F420" s="86" t="s">
        <v>1017</v>
      </c>
      <c r="G420" s="242">
        <v>0.1605188679245283</v>
      </c>
      <c r="H420" s="245">
        <v>102.50648036658818</v>
      </c>
    </row>
    <row r="421" spans="1:8">
      <c r="A421" s="86" t="str">
        <v>socmed_daily</v>
      </c>
      <c r="B421" s="239">
        <v>420</v>
      </c>
      <c r="C421" s="86" t="s">
        <v>1012</v>
      </c>
      <c r="D421" s="241">
        <f>COUNTIF($C$1:$C421,C421)</f>
        <v>4</v>
      </c>
      <c r="E421" s="241" t="str">
        <f t="shared" si="26"/>
        <v>Overall Social Media Activity4</v>
      </c>
      <c r="F421" s="86" t="s">
        <v>1019</v>
      </c>
      <c r="G421" s="242">
        <v>0.49991509433962261</v>
      </c>
      <c r="H421" s="245">
        <v>99.359782770877729</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0.22718867924528299</v>
      </c>
      <c r="H422" s="245">
        <v>95.451578209980994</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0.11549056603773586</v>
      </c>
      <c r="H423" s="245">
        <v>93.256389634348977</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0.26178301886792454</v>
      </c>
      <c r="H424" s="245">
        <v>96.895111055147765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0.12491509433962264</v>
      </c>
      <c r="H425" s="245">
        <v>93.743065501887642</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0.16323584905660379</v>
      </c>
      <c r="H426" s="245">
        <v>94.85743063161398</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0.18297169811320754</v>
      </c>
      <c r="H427" s="245">
        <v>94.643817387092071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0.44848113207547163</v>
      </c>
      <c r="H428" s="245">
        <v>96.546909206937897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0.21525471698113208</v>
      </c>
      <c r="H429" s="245">
        <v>92.638750200495693</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0.21084905660377359</v>
      </c>
      <c r="H430" s="245">
        <v>95.822609368849925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0.70634905660377345</v>
      </c>
      <c r="H431" s="245">
        <v>101.88243711391121</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0.31391509433962256</v>
      </c>
      <c r="H432" s="245">
        <v>97.314785530575961</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0.22050000000000006</v>
      </c>
      <c r="H433" s="245">
        <v>98.876671765660447</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4.9915094339622643E-2</v>
      </c>
      <c r="H434" s="245">
        <v>85.85087035836051</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4.8547169811320762E-2</v>
      </c>
      <c r="H435" s="245">
        <v>87.629655825015803</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0.81537735849056592</v>
      </c>
      <c r="H436" s="245">
        <v>101.96124787977034</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0.62770754716981125</v>
      </c>
      <c r="H437" s="245">
        <v>100.78215675812376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0.45136792452830193</v>
      </c>
      <c r="H438" s="245">
        <v>99.452865028009512</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4.9735849056603776E-2</v>
      </c>
      <c r="H439" s="245">
        <v>92.51594488949749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0.3627641509433962</v>
      </c>
      <c r="H440" s="245">
        <v>98.301622465755784</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0.14775471698113207</v>
      </c>
      <c r="H441" s="245">
        <v>97.629368637404539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0.15438679245283021</v>
      </c>
      <c r="H442" s="245">
        <v>99.091657458761034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9.7235849056603763E-2</v>
      </c>
      <c r="H443" s="245">
        <v>89.363333751898296</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0.10301886792452832</v>
      </c>
      <c r="H444" s="245">
        <v>96.578613721562647</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0.18594339622641506</v>
      </c>
      <c r="H445" s="245">
        <v>94.211549107883314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0.13711320754716982</v>
      </c>
      <c r="H446" s="245">
        <v>94.611790082204166</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6.1877358490566053E-2</v>
      </c>
      <c r="H447" s="245">
        <v>90.438618354166024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5.467924528301888E-2</v>
      </c>
      <c r="H448" s="245">
        <v>86.457662113640993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0.29406603773584905</v>
      </c>
      <c r="H449" s="245">
        <v>98.082447165992505</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4.7660377358490567E-2</v>
      </c>
      <c r="H450" s="245">
        <v>87.747225198554418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0.54964150943396228</v>
      </c>
      <c r="H451" s="245">
        <v>99.657981384205513</v>
      </c>
    </row>
    <row r="452" spans="1:8">
      <c r="A452" s="86" t="str">
        <v>vod_subscribe</v>
      </c>
      <c r="B452" s="239">
        <v>451</v>
      </c>
      <c r="C452" s="86" t="s">
        <v>1082</v>
      </c>
      <c r="D452" s="241">
        <f>COUNTIF($C$1:$C452,C452)</f>
        <v>1</v>
      </c>
      <c r="E452" s="241" t="str">
        <f t="shared" si="27"/>
        <v>TV Subscription services1</v>
      </c>
      <c r="F452" s="86" t="s">
        <v>1083</v>
      </c>
      <c r="G452" s="242">
        <v>0.57311320754716977</v>
      </c>
      <c r="H452" s="245">
        <v>100.34904619219502</v>
      </c>
    </row>
    <row r="453" spans="1:8">
      <c r="A453" s="86" t="str">
        <v>vod_netflix</v>
      </c>
      <c r="B453" s="239">
        <v>452</v>
      </c>
      <c r="C453" s="86" t="s">
        <v>1082</v>
      </c>
      <c r="D453" s="241">
        <f>COUNTIF($C$1:$C453,C453)</f>
        <v>2</v>
      </c>
      <c r="E453" s="241" t="str">
        <f t="shared" si="27"/>
        <v>TV Subscription services2</v>
      </c>
      <c r="F453" s="86" t="s">
        <v>1085</v>
      </c>
      <c r="G453" s="242">
        <v>0.41804716981132084</v>
      </c>
      <c r="H453" s="245">
        <v>98.912312276254056</v>
      </c>
    </row>
    <row r="454" spans="1:8">
      <c r="A454" s="86" t="str">
        <v>vod_amzprime</v>
      </c>
      <c r="B454" s="239">
        <v>453</v>
      </c>
      <c r="C454" s="86" t="s">
        <v>1082</v>
      </c>
      <c r="D454" s="241">
        <f>COUNTIF($C$1:$C454,C454)</f>
        <v>3</v>
      </c>
      <c r="E454" s="241" t="str">
        <f t="shared" si="27"/>
        <v>TV Subscription services3</v>
      </c>
      <c r="F454" s="86" t="s">
        <v>1087</v>
      </c>
      <c r="G454" s="242">
        <v>0.25054716981132075</v>
      </c>
      <c r="H454" s="245">
        <v>99.644275117085186</v>
      </c>
    </row>
    <row r="455" spans="1:8">
      <c r="A455" s="86" t="str">
        <v>vod_skyplayer</v>
      </c>
      <c r="B455" s="239">
        <v>454</v>
      </c>
      <c r="C455" s="86" t="s">
        <v>1082</v>
      </c>
      <c r="D455" s="241">
        <f>COUNTIF($C$1:$C455,C455)</f>
        <v>4</v>
      </c>
      <c r="E455" s="241" t="str">
        <f t="shared" si="27"/>
        <v>TV Subscription services4</v>
      </c>
      <c r="F455" s="86" t="s">
        <v>1089</v>
      </c>
      <c r="G455" s="242">
        <v>0.11195283018867924</v>
      </c>
      <c r="H455" s="245">
        <v>96.688389195711395</v>
      </c>
    </row>
    <row r="456" spans="1:8">
      <c r="A456" s="86" t="str">
        <v>vod_skygo</v>
      </c>
      <c r="B456" s="239">
        <v>455</v>
      </c>
      <c r="C456" s="86" t="s">
        <v>1082</v>
      </c>
      <c r="D456" s="241">
        <f>COUNTIF($C$1:$C456,C456)</f>
        <v>5</v>
      </c>
      <c r="E456" s="241" t="str">
        <f t="shared" si="27"/>
        <v>TV Subscription services5</v>
      </c>
      <c r="F456" s="86" t="s">
        <v>1091</v>
      </c>
      <c r="G456" s="242">
        <v>9.402830188679244E-2</v>
      </c>
      <c r="H456" s="245">
        <v>94.320160330743292</v>
      </c>
    </row>
    <row r="457" spans="1:8">
      <c r="A457" s="86" t="str">
        <v>vod_nowtv</v>
      </c>
      <c r="B457" s="239">
        <v>456</v>
      </c>
      <c r="C457" s="86" t="s">
        <v>1082</v>
      </c>
      <c r="D457" s="241">
        <f>COUNTIF($C$1:$C457,C457)</f>
        <v>6</v>
      </c>
      <c r="E457" s="241" t="str">
        <f t="shared" si="27"/>
        <v>TV Subscription services6</v>
      </c>
      <c r="F457" s="86" t="s">
        <v>1093</v>
      </c>
      <c r="G457" s="242">
        <v>0.10538679245283018</v>
      </c>
      <c r="H457" s="245">
        <v>94.649804279371395</v>
      </c>
    </row>
    <row r="458" spans="1:8">
      <c r="A458" s="86" t="str">
        <v>vod_eetv</v>
      </c>
      <c r="B458" s="239">
        <v>457</v>
      </c>
      <c r="C458" s="86" t="s">
        <v>1082</v>
      </c>
      <c r="D458" s="241">
        <f>COUNTIF($C$1:$C458,C458)</f>
        <v>7</v>
      </c>
      <c r="E458" s="241" t="str">
        <f t="shared" si="27"/>
        <v>TV Subscription services7</v>
      </c>
      <c r="F458" s="86" t="s">
        <v>1095</v>
      </c>
      <c r="G458" s="242">
        <v>4.274528301886793E-2</v>
      </c>
      <c r="H458" s="245">
        <v>87.161858052949611</v>
      </c>
    </row>
    <row r="459" spans="1:8">
      <c r="A459" s="86" t="str">
        <v>vod_appletv</v>
      </c>
      <c r="B459" s="239">
        <v>458</v>
      </c>
      <c r="C459" s="86" t="s">
        <v>1082</v>
      </c>
      <c r="D459" s="241">
        <f>COUNTIF($C$1:$C459,C459)</f>
        <v>8</v>
      </c>
      <c r="E459" s="241" t="str">
        <f t="shared" si="27"/>
        <v>TV Subscription services8</v>
      </c>
      <c r="F459" s="86" t="s">
        <v>1097</v>
      </c>
      <c r="G459" s="242">
        <v>5.2330188679245278E-2</v>
      </c>
      <c r="H459" s="245">
        <v>87.596489266861695</v>
      </c>
    </row>
    <row r="460" spans="1:8">
      <c r="A460" s="86" t="str">
        <v>vod_btsport</v>
      </c>
      <c r="B460" s="239">
        <v>459</v>
      </c>
      <c r="C460" s="86" t="s">
        <v>1082</v>
      </c>
      <c r="D460" s="241">
        <f>COUNTIF($C$1:$C460,C460)</f>
        <v>9</v>
      </c>
      <c r="E460" s="241" t="str">
        <f t="shared" si="27"/>
        <v>TV Subscription services9</v>
      </c>
      <c r="F460" s="86" t="s">
        <v>1099</v>
      </c>
      <c r="G460" s="242">
        <v>0.10120754716981131</v>
      </c>
      <c r="H460" s="245">
        <v>98.726883630272212</v>
      </c>
    </row>
    <row r="461" spans="1:8">
      <c r="A461" s="86" t="str">
        <v>vod_settop</v>
      </c>
      <c r="B461" s="239">
        <v>460</v>
      </c>
      <c r="C461" s="86" t="s">
        <v>1082</v>
      </c>
      <c r="D461" s="241">
        <f>COUNTIF($C$1:$C461,C461)</f>
        <v>10</v>
      </c>
      <c r="E461" s="241" t="str">
        <f t="shared" si="27"/>
        <v>TV Subscription services10</v>
      </c>
      <c r="F461" s="86" t="s">
        <v>1101</v>
      </c>
      <c r="G461" s="242">
        <v>0.19570754716981129</v>
      </c>
      <c r="H461" s="245">
        <v>99.735132430256854</v>
      </c>
    </row>
    <row r="462" spans="1:8">
      <c r="A462" s="86" t="str">
        <v>vod_free</v>
      </c>
      <c r="B462" s="239">
        <v>461</v>
      </c>
      <c r="C462" s="86" t="s">
        <v>1103</v>
      </c>
      <c r="D462" s="241">
        <f>COUNTIF($C$1:$C462,C462)</f>
        <v>1</v>
      </c>
      <c r="E462" s="241" t="str">
        <f t="shared" si="27"/>
        <v>TV free online catchup / video services1</v>
      </c>
      <c r="F462" s="86" t="s">
        <v>1104</v>
      </c>
      <c r="G462" s="242">
        <v>0.46330188679245282</v>
      </c>
      <c r="H462" s="245">
        <v>98.714037387169711</v>
      </c>
    </row>
    <row r="463" spans="1:8">
      <c r="A463" s="86" t="str">
        <v>vod_youtube</v>
      </c>
      <c r="B463" s="239">
        <v>462</v>
      </c>
      <c r="C463" s="86" t="s">
        <v>1103</v>
      </c>
      <c r="D463" s="241">
        <f>COUNTIF($C$1:$C463,C463)</f>
        <v>2</v>
      </c>
      <c r="E463" s="241" t="str">
        <f t="shared" si="27"/>
        <v>TV free online catchup / video services2</v>
      </c>
      <c r="F463" s="86" t="s">
        <v>1106</v>
      </c>
      <c r="G463" s="242">
        <v>0.21628301886792456</v>
      </c>
      <c r="H463" s="245">
        <v>91.597843026709569</v>
      </c>
    </row>
    <row r="464" spans="1:8">
      <c r="A464" s="86" t="str">
        <v>vod_iplayer</v>
      </c>
      <c r="B464" s="239">
        <v>463</v>
      </c>
      <c r="C464" s="86" t="s">
        <v>1103</v>
      </c>
      <c r="D464" s="241">
        <f>COUNTIF($C$1:$C464,C464)</f>
        <v>3</v>
      </c>
      <c r="E464" s="241" t="str">
        <f t="shared" si="27"/>
        <v>TV free online catchup / video services3</v>
      </c>
      <c r="F464" s="86" t="s">
        <v>1108</v>
      </c>
      <c r="G464" s="242">
        <v>0.28595283018867917</v>
      </c>
      <c r="H464" s="245">
        <v>100.36575778366108</v>
      </c>
    </row>
    <row r="465" spans="1:8">
      <c r="A465" s="86" t="str">
        <v>vod_itvhub</v>
      </c>
      <c r="B465" s="239">
        <v>464</v>
      </c>
      <c r="C465" s="86" t="s">
        <v>1103</v>
      </c>
      <c r="D465" s="241">
        <f>COUNTIF($C$1:$C465,C465)</f>
        <v>4</v>
      </c>
      <c r="E465" s="241" t="str">
        <f t="shared" si="27"/>
        <v>TV free online catchup / video services4</v>
      </c>
      <c r="F465" s="86" t="s">
        <v>1110</v>
      </c>
      <c r="G465" s="242">
        <v>0.18315094339622642</v>
      </c>
      <c r="H465" s="245">
        <v>100.36102502424148</v>
      </c>
    </row>
    <row r="466" spans="1:8">
      <c r="A466" s="86" t="str">
        <v>vod_all4</v>
      </c>
      <c r="B466" s="239">
        <v>465</v>
      </c>
      <c r="C466" s="86" t="s">
        <v>1103</v>
      </c>
      <c r="D466" s="241">
        <f>COUNTIF($C$1:$C466,C466)</f>
        <v>5</v>
      </c>
      <c r="E466" s="241" t="str">
        <f t="shared" si="27"/>
        <v>TV free online catchup / video services5</v>
      </c>
      <c r="F466" s="86" t="s">
        <v>1112</v>
      </c>
      <c r="G466" s="242">
        <v>0.15510377358490562</v>
      </c>
      <c r="H466" s="245">
        <v>97.707453151761271</v>
      </c>
    </row>
    <row r="467" spans="1:8">
      <c r="A467" s="86" t="str">
        <v>vod_demand5</v>
      </c>
      <c r="B467" s="239">
        <v>466</v>
      </c>
      <c r="C467" s="86" t="s">
        <v>1103</v>
      </c>
      <c r="D467" s="241">
        <f>COUNTIF($C$1:$C467,C467)</f>
        <v>6</v>
      </c>
      <c r="E467" s="241" t="str">
        <f t="shared" si="27"/>
        <v>TV free online catchup / video services6</v>
      </c>
      <c r="F467" s="86" t="s">
        <v>1114</v>
      </c>
      <c r="G467" s="242">
        <v>6.9584905660377352E-2</v>
      </c>
      <c r="H467" s="245">
        <v>88.982877299512779</v>
      </c>
    </row>
    <row r="468" spans="1:8">
      <c r="A468" s="86" t="str">
        <v>vod_stvplayer</v>
      </c>
      <c r="B468" s="239">
        <v>467</v>
      </c>
      <c r="C468" s="86" t="s">
        <v>1103</v>
      </c>
      <c r="D468" s="241">
        <f>COUNTIF($C$1:$C468,C468)</f>
        <v>7</v>
      </c>
      <c r="E468" s="241" t="str">
        <f t="shared" si="27"/>
        <v>TV free online catchup / video services7</v>
      </c>
      <c r="F468" s="86" t="s">
        <v>1116</v>
      </c>
      <c r="G468" s="242">
        <v>4.8877358490566035E-2</v>
      </c>
      <c r="H468" s="245">
        <v>86.925628154556193</v>
      </c>
    </row>
    <row r="469" spans="1:8">
      <c r="A469" s="86" t="str">
        <v>bookholiday</v>
      </c>
      <c r="B469" s="239">
        <v>468</v>
      </c>
      <c r="C469" s="86" t="s">
        <v>1118</v>
      </c>
      <c r="D469" s="241">
        <f>COUNTIF($C$1:$C469,C469)</f>
        <v>1</v>
      </c>
      <c r="E469" s="241" t="str">
        <f t="shared" si="27"/>
        <v>Online activity (one or more times per week)1</v>
      </c>
      <c r="F469" s="86" t="s">
        <v>1119</v>
      </c>
      <c r="G469" s="242">
        <v>5.2216981132075471E-2</v>
      </c>
      <c r="H469" s="245">
        <v>84.849417334370102</v>
      </c>
    </row>
    <row r="470" spans="1:8">
      <c r="A470" s="86" t="str">
        <v>gambling</v>
      </c>
      <c r="B470" s="239">
        <v>469</v>
      </c>
      <c r="C470" s="86" t="s">
        <v>1118</v>
      </c>
      <c r="D470" s="241">
        <f>COUNTIF($C$1:$C470,C470)</f>
        <v>2</v>
      </c>
      <c r="E470" s="241" t="str">
        <f t="shared" si="27"/>
        <v>Online activity (one or more times per week)2</v>
      </c>
      <c r="F470" s="86" t="s">
        <v>1121</v>
      </c>
      <c r="G470" s="242">
        <v>0.13285849056603771</v>
      </c>
      <c r="H470" s="245">
        <v>97.133300520971773</v>
      </c>
    </row>
    <row r="471" spans="1:8">
      <c r="A471" s="86" t="str">
        <v>managefinances</v>
      </c>
      <c r="B471" s="239">
        <v>470</v>
      </c>
      <c r="C471" s="86" t="s">
        <v>1118</v>
      </c>
      <c r="D471" s="241">
        <f>COUNTIF($C$1:$C471,C471)</f>
        <v>3</v>
      </c>
      <c r="E471" s="241" t="str">
        <f t="shared" si="27"/>
        <v>Online activity (one or more times per week)3</v>
      </c>
      <c r="F471" s="86" t="s">
        <v>1123</v>
      </c>
      <c r="G471" s="242">
        <v>0.59532075471698109</v>
      </c>
      <c r="H471" s="245">
        <v>99.933620069809507</v>
      </c>
    </row>
    <row r="472" spans="1:8">
      <c r="A472" s="86" t="str">
        <v>auctions</v>
      </c>
      <c r="B472" s="239">
        <v>471</v>
      </c>
      <c r="C472" s="86" t="s">
        <v>1118</v>
      </c>
      <c r="D472" s="241">
        <f>COUNTIF($C$1:$C472,C472)</f>
        <v>4</v>
      </c>
      <c r="E472" s="241" t="str">
        <f t="shared" si="27"/>
        <v>Online activity (one or more times per week)4</v>
      </c>
      <c r="F472" s="86" t="s">
        <v>1125</v>
      </c>
      <c r="G472" s="242">
        <v>0.20377358490566036</v>
      </c>
      <c r="H472" s="245">
        <v>99.527104003542036</v>
      </c>
    </row>
    <row r="473" spans="1:8">
      <c r="A473" s="86" t="str">
        <v>shopping</v>
      </c>
      <c r="B473" s="239">
        <v>472</v>
      </c>
      <c r="C473" s="86" t="s">
        <v>1118</v>
      </c>
      <c r="D473" s="241">
        <f>COUNTIF($C$1:$C473,C473)</f>
        <v>5</v>
      </c>
      <c r="E473" s="241" t="str">
        <f t="shared" si="27"/>
        <v>Online activity (one or more times per week)5</v>
      </c>
      <c r="F473" s="86" t="s">
        <v>1127</v>
      </c>
      <c r="G473" s="242">
        <v>0.28238679245283016</v>
      </c>
      <c r="H473" s="245">
        <v>100.19693772770478</v>
      </c>
    </row>
    <row r="474" spans="1:8">
      <c r="A474" s="86" t="str">
        <v>souceinfo</v>
      </c>
      <c r="B474" s="239">
        <v>473</v>
      </c>
      <c r="C474" s="86" t="s">
        <v>1118</v>
      </c>
      <c r="D474" s="241">
        <f>COUNTIF($C$1:$C474,C474)</f>
        <v>6</v>
      </c>
      <c r="E474" s="241" t="str">
        <f t="shared" si="27"/>
        <v>Online activity (one or more times per week)6</v>
      </c>
      <c r="F474" s="86" t="s">
        <v>1129</v>
      </c>
      <c r="G474" s="242">
        <v>0.53907547169811321</v>
      </c>
      <c r="H474" s="245">
        <v>100.63461449948463</v>
      </c>
    </row>
    <row r="475" spans="1:8">
      <c r="A475" s="86" t="str">
        <v>searchengine</v>
      </c>
      <c r="B475" s="239">
        <v>474</v>
      </c>
      <c r="C475" s="86" t="s">
        <v>1118</v>
      </c>
      <c r="D475" s="241">
        <f>COUNTIF($C$1:$C475,C475)</f>
        <v>7</v>
      </c>
      <c r="E475" s="241" t="str">
        <f t="shared" si="27"/>
        <v>Online activity (one or more times per week)7</v>
      </c>
      <c r="F475" s="86" t="s">
        <v>1131</v>
      </c>
      <c r="G475" s="242">
        <v>0.8388962264150942</v>
      </c>
      <c r="H475" s="245">
        <v>101.44193695522623</v>
      </c>
    </row>
    <row r="476" spans="1:8">
      <c r="A476" s="86" t="str">
        <v>res_cars</v>
      </c>
      <c r="B476" s="239">
        <v>475</v>
      </c>
      <c r="C476" s="86" t="s">
        <v>1133</v>
      </c>
      <c r="D476" s="241">
        <f>COUNTIF($C$1:$C476,C476)</f>
        <v>1</v>
      </c>
      <c r="E476" s="241" t="str">
        <f t="shared" si="27"/>
        <v>Researched the last purchase online before buying1</v>
      </c>
      <c r="F476" s="86" t="s">
        <v>1134</v>
      </c>
      <c r="G476" s="242">
        <v>0.50722641509433963</v>
      </c>
      <c r="H476" s="245">
        <v>100.2483055923486</v>
      </c>
    </row>
    <row r="477" spans="1:8">
      <c r="A477" s="86" t="str">
        <v>res_tech</v>
      </c>
      <c r="B477" s="239">
        <v>476</v>
      </c>
      <c r="C477" s="86" t="s">
        <v>1133</v>
      </c>
      <c r="D477" s="241">
        <f>COUNTIF($C$1:$C477,C477)</f>
        <v>2</v>
      </c>
      <c r="E477" s="241" t="str">
        <f t="shared" si="27"/>
        <v>Researched the last purchase online before buying2</v>
      </c>
      <c r="F477" s="86" t="s">
        <v>1136</v>
      </c>
      <c r="G477" s="242">
        <v>0.7446981132075472</v>
      </c>
      <c r="H477" s="245">
        <v>101.52978687542229</v>
      </c>
    </row>
    <row r="478" spans="1:8">
      <c r="A478" s="86" t="str">
        <v>res_tickets</v>
      </c>
      <c r="B478" s="239">
        <v>477</v>
      </c>
      <c r="C478" s="86" t="s">
        <v>1133</v>
      </c>
      <c r="D478" s="241">
        <f>COUNTIF($C$1:$C478,C478)</f>
        <v>3</v>
      </c>
      <c r="E478" s="241" t="str">
        <f t="shared" si="27"/>
        <v>Researched the last purchase online before buying3</v>
      </c>
      <c r="F478" s="86" t="s">
        <v>1138</v>
      </c>
      <c r="G478" s="242">
        <v>0.74877358490566037</v>
      </c>
      <c r="H478" s="245">
        <v>101.23791251093695</v>
      </c>
    </row>
    <row r="479" spans="1:8">
      <c r="A479" s="86" t="str">
        <v>res_clothes</v>
      </c>
      <c r="B479" s="239">
        <v>478</v>
      </c>
      <c r="C479" s="86" t="s">
        <v>1133</v>
      </c>
      <c r="D479" s="241">
        <f>COUNTIF($C$1:$C479,C479)</f>
        <v>4</v>
      </c>
      <c r="E479" s="241" t="str">
        <f t="shared" si="27"/>
        <v>Researched the last purchase online before buying4</v>
      </c>
      <c r="F479" s="86" t="s">
        <v>1140</v>
      </c>
      <c r="G479" s="242">
        <v>0.59847169811320755</v>
      </c>
      <c r="H479" s="245">
        <v>100.3046291461486</v>
      </c>
    </row>
    <row r="480" spans="1:8">
      <c r="A480" s="86" t="str">
        <v>res_groceries</v>
      </c>
      <c r="B480" s="239">
        <v>479</v>
      </c>
      <c r="C480" s="86" t="s">
        <v>1133</v>
      </c>
      <c r="D480" s="241">
        <f>COUNTIF($C$1:$C480,C480)</f>
        <v>5</v>
      </c>
      <c r="E480" s="241" t="str">
        <f t="shared" si="27"/>
        <v>Researched the last purchase online before buying5</v>
      </c>
      <c r="F480" s="86" t="s">
        <v>1142</v>
      </c>
      <c r="G480" s="242">
        <v>0.33899056603773586</v>
      </c>
      <c r="H480" s="245">
        <v>99.945935665855529</v>
      </c>
    </row>
    <row r="481" spans="1:8">
      <c r="A481" s="86" t="str">
        <v>res_holidays</v>
      </c>
      <c r="B481" s="239">
        <v>480</v>
      </c>
      <c r="C481" s="86" t="s">
        <v>1133</v>
      </c>
      <c r="D481" s="241">
        <f>COUNTIF($C$1:$C481,C481)</f>
        <v>6</v>
      </c>
      <c r="E481" s="241" t="str">
        <f t="shared" si="27"/>
        <v>Researched the last purchase online before buying6</v>
      </c>
      <c r="F481" s="86" t="s">
        <v>1144</v>
      </c>
      <c r="G481" s="242">
        <v>0.81185849056603776</v>
      </c>
      <c r="H481" s="245">
        <v>101.50068993187737</v>
      </c>
    </row>
    <row r="482" spans="1:8">
      <c r="A482" s="86" t="str">
        <v>res_domesticappl</v>
      </c>
      <c r="B482" s="239">
        <v>481</v>
      </c>
      <c r="C482" s="86" t="s">
        <v>1133</v>
      </c>
      <c r="D482" s="241">
        <f>COUNTIF($C$1:$C482,C482)</f>
        <v>7</v>
      </c>
      <c r="E482" s="241" t="str">
        <f t="shared" si="27"/>
        <v>Researched the last purchase online before buying7</v>
      </c>
      <c r="F482" s="86" t="s">
        <v>1146</v>
      </c>
      <c r="G482" s="242">
        <v>0.68546226415094336</v>
      </c>
      <c r="H482" s="245">
        <v>100.72724803680298</v>
      </c>
    </row>
    <row r="483" spans="1:8">
      <c r="A483" s="86" t="str">
        <v>res_luxurygoods</v>
      </c>
      <c r="B483" s="239">
        <v>482</v>
      </c>
      <c r="C483" s="86" t="s">
        <v>1133</v>
      </c>
      <c r="D483" s="241">
        <f>COUNTIF($C$1:$C483,C483)</f>
        <v>8</v>
      </c>
      <c r="E483" s="241" t="str">
        <f t="shared" si="27"/>
        <v>Researched the last purchase online before buying8</v>
      </c>
      <c r="F483" s="86" t="s">
        <v>1148</v>
      </c>
      <c r="G483" s="242">
        <v>0.66825471698113204</v>
      </c>
      <c r="H483" s="245">
        <v>101.01057421187795</v>
      </c>
    </row>
    <row r="484" spans="1:8">
      <c r="A484" s="86" t="str">
        <v>res_music</v>
      </c>
      <c r="B484" s="239">
        <v>483</v>
      </c>
      <c r="C484" s="86" t="s">
        <v>1133</v>
      </c>
      <c r="D484" s="241">
        <f>COUNTIF($C$1:$C484,C484)</f>
        <v>9</v>
      </c>
      <c r="E484" s="241" t="str">
        <f t="shared" si="27"/>
        <v>Researched the last purchase online before buying9</v>
      </c>
      <c r="F484" s="86" t="s">
        <v>1150</v>
      </c>
      <c r="G484" s="242">
        <v>0.80442452830188671</v>
      </c>
      <c r="H484" s="245">
        <v>100.72569390292021</v>
      </c>
    </row>
    <row r="485" spans="1:8">
      <c r="A485" s="86" t="str">
        <v>res_finance</v>
      </c>
      <c r="B485" s="239">
        <v>484</v>
      </c>
      <c r="C485" s="86" t="s">
        <v>1133</v>
      </c>
      <c r="D485" s="241">
        <f>COUNTIF($C$1:$C485,C485)</f>
        <v>10</v>
      </c>
      <c r="E485" s="241" t="str">
        <f t="shared" si="27"/>
        <v>Researched the last purchase online before buying10</v>
      </c>
      <c r="F485" s="86" t="s">
        <v>1152</v>
      </c>
      <c r="G485" s="242">
        <v>0.75617924528301883</v>
      </c>
      <c r="H485" s="245">
        <v>101.343620113725</v>
      </c>
    </row>
    <row r="486" spans="1:8">
      <c r="A486" s="86" t="str">
        <v>res_groomingprod</v>
      </c>
      <c r="B486" s="239">
        <v>485</v>
      </c>
      <c r="C486" s="86" t="s">
        <v>1133</v>
      </c>
      <c r="D486" s="241">
        <f>COUNTIF($C$1:$C486,C486)</f>
        <v>11</v>
      </c>
      <c r="E486" s="241" t="str">
        <f t="shared" si="27"/>
        <v>Researched the last purchase online before buying11</v>
      </c>
      <c r="F486" s="86" t="s">
        <v>1154</v>
      </c>
      <c r="G486" s="242">
        <v>0.49905660377358491</v>
      </c>
      <c r="H486" s="245">
        <v>100.4924050107437</v>
      </c>
    </row>
    <row r="487" spans="1:8">
      <c r="A487" s="86" t="str">
        <v>res_alcohol</v>
      </c>
      <c r="B487" s="239">
        <v>486</v>
      </c>
      <c r="C487" s="86" t="s">
        <v>1133</v>
      </c>
      <c r="D487" s="241">
        <f>COUNTIF($C$1:$C487,C487)</f>
        <v>12</v>
      </c>
      <c r="E487" s="241" t="str">
        <f t="shared" si="27"/>
        <v>Researched the last purchase online before buying12</v>
      </c>
      <c r="F487" s="86" t="s">
        <v>1156</v>
      </c>
      <c r="G487" s="242">
        <v>0.28021698113207549</v>
      </c>
      <c r="H487" s="245">
        <v>100.9543014890818</v>
      </c>
    </row>
    <row r="488" spans="1:8">
      <c r="A488" s="86" t="str">
        <v>res_gaming</v>
      </c>
      <c r="B488" s="239">
        <v>487</v>
      </c>
      <c r="C488" s="86" t="s">
        <v>1133</v>
      </c>
      <c r="D488" s="241">
        <f>COUNTIF($C$1:$C488,C488)</f>
        <v>13</v>
      </c>
      <c r="E488" s="241" t="str">
        <f t="shared" si="27"/>
        <v>Researched the last purchase online before buying13</v>
      </c>
      <c r="F488" s="86" t="s">
        <v>1158</v>
      </c>
      <c r="G488" s="242">
        <v>0.75982075471698118</v>
      </c>
      <c r="H488" s="245">
        <v>101.42698580000489</v>
      </c>
    </row>
    <row r="489" spans="1:8">
      <c r="A489" s="86" t="str">
        <v>res_sportsequip</v>
      </c>
      <c r="B489" s="239">
        <v>488</v>
      </c>
      <c r="C489" s="86" t="s">
        <v>1133</v>
      </c>
      <c r="D489" s="241">
        <f>COUNTIF($C$1:$C489,C489)</f>
        <v>14</v>
      </c>
      <c r="E489" s="241" t="str">
        <f t="shared" si="27"/>
        <v>Researched the last purchase online before buying14</v>
      </c>
      <c r="F489" s="86" t="s">
        <v>1160</v>
      </c>
      <c r="G489" s="242">
        <v>0.61735849056603775</v>
      </c>
      <c r="H489" s="245">
        <v>101.22200606249289</v>
      </c>
    </row>
    <row r="490" spans="1:8">
      <c r="A490" s="86" t="str">
        <v>res_diy</v>
      </c>
      <c r="B490" s="239">
        <v>489</v>
      </c>
      <c r="C490" s="86" t="s">
        <v>1133</v>
      </c>
      <c r="D490" s="241">
        <f>COUNTIF($C$1:$C490,C490)</f>
        <v>15</v>
      </c>
      <c r="E490" s="241" t="str">
        <f t="shared" si="27"/>
        <v>Researched the last purchase online before buying15</v>
      </c>
      <c r="F490" s="86" t="s">
        <v>1162</v>
      </c>
      <c r="G490" s="242">
        <v>0.51532075471698113</v>
      </c>
      <c r="H490" s="245">
        <v>100.33699958145155</v>
      </c>
    </row>
    <row r="491" spans="1:8">
      <c r="A491" s="86" t="str">
        <v>pur_onl_cars</v>
      </c>
      <c r="B491" s="239">
        <v>490</v>
      </c>
      <c r="C491" s="86" t="s">
        <v>1164</v>
      </c>
      <c r="D491" s="241">
        <f>COUNTIF($C$1:$C491,C491)</f>
        <v>1</v>
      </c>
      <c r="E491" s="241" t="str">
        <f t="shared" si="27"/>
        <v>Bought the last purchase online using any device1</v>
      </c>
      <c r="F491" s="86" t="s">
        <v>1134</v>
      </c>
      <c r="G491" s="242">
        <v>9.5811320754717003E-2</v>
      </c>
      <c r="H491" s="245">
        <v>100.6229956535974</v>
      </c>
    </row>
    <row r="492" spans="1:8">
      <c r="A492" s="86" t="str">
        <v>pur_onl_tech</v>
      </c>
      <c r="B492" s="239">
        <v>491</v>
      </c>
      <c r="C492" s="86" t="s">
        <v>1164</v>
      </c>
      <c r="D492" s="241">
        <f>COUNTIF($C$1:$C492,C492)</f>
        <v>2</v>
      </c>
      <c r="E492" s="241" t="str">
        <f t="shared" si="27"/>
        <v>Bought the last purchase online using any device2</v>
      </c>
      <c r="F492" s="86" t="s">
        <v>1136</v>
      </c>
      <c r="G492" s="242">
        <v>0.4557924528301886</v>
      </c>
      <c r="H492" s="245">
        <v>100.08700040965488</v>
      </c>
    </row>
    <row r="493" spans="1:8">
      <c r="A493" s="130" t="str">
        <v>pur_onl_tickets</v>
      </c>
      <c r="B493" s="239">
        <v>492</v>
      </c>
      <c r="C493" s="130" t="s">
        <v>1164</v>
      </c>
      <c r="D493" s="241">
        <f>COUNTIF($C$1:$C493,C493)</f>
        <v>3</v>
      </c>
      <c r="E493" s="241" t="str">
        <f t="shared" si="27"/>
        <v>Bought the last purchase online using any device3</v>
      </c>
      <c r="F493" s="130" t="s">
        <v>1138</v>
      </c>
      <c r="G493" s="243">
        <v>0.40604716981132072</v>
      </c>
      <c r="H493" s="246">
        <v>100.32371529730672</v>
      </c>
    </row>
    <row r="494" spans="1:8">
      <c r="A494" s="130" t="str">
        <v>pur_onl_clothes</v>
      </c>
      <c r="B494" s="239">
        <v>493</v>
      </c>
      <c r="C494" s="130" t="s">
        <v>1164</v>
      </c>
      <c r="D494" s="241">
        <f>COUNTIF($C$1:$C494,C494)</f>
        <v>4</v>
      </c>
      <c r="E494" s="241" t="str">
        <f t="shared" si="27"/>
        <v>Bought the last purchase online using any device4</v>
      </c>
      <c r="F494" s="130" t="s">
        <v>1140</v>
      </c>
      <c r="G494" s="243">
        <v>0.4257641509433962</v>
      </c>
      <c r="H494" s="246">
        <v>99.622044093354077</v>
      </c>
    </row>
    <row r="495" spans="1:8">
      <c r="A495" s="130" t="str">
        <v>pur_onl_groceries</v>
      </c>
      <c r="B495" s="239">
        <v>494</v>
      </c>
      <c r="C495" s="130" t="s">
        <v>1164</v>
      </c>
      <c r="D495" s="241">
        <f>COUNTIF($C$1:$C495,C495)</f>
        <v>5</v>
      </c>
      <c r="E495" s="241" t="str">
        <f t="shared" si="27"/>
        <v>Bought the last purchase online using any device5</v>
      </c>
      <c r="F495" s="130" t="s">
        <v>1142</v>
      </c>
      <c r="G495" s="243">
        <v>0.2203207547169812</v>
      </c>
      <c r="H495" s="246">
        <v>100.4392185555007</v>
      </c>
    </row>
    <row r="496" spans="1:8">
      <c r="A496" s="130" t="str">
        <v>pur_onl_holidays</v>
      </c>
      <c r="B496" s="239">
        <v>495</v>
      </c>
      <c r="C496" s="130" t="s">
        <v>1164</v>
      </c>
      <c r="D496" s="241">
        <f>COUNTIF($C$1:$C496,C496)</f>
        <v>6</v>
      </c>
      <c r="E496" s="241" t="str">
        <f t="shared" si="27"/>
        <v>Bought the last purchase online using any device6</v>
      </c>
      <c r="F496" s="130" t="s">
        <v>1144</v>
      </c>
      <c r="G496" s="243">
        <v>0.49866037735849045</v>
      </c>
      <c r="H496" s="246">
        <v>103.29556830149804</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0.37709433962264161</v>
      </c>
      <c r="H497" s="246">
        <v>100.54822195061554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0.19854716981132076</v>
      </c>
      <c r="H498" s="246">
        <v>98.485500418122214</v>
      </c>
    </row>
    <row r="499" spans="1:8">
      <c r="A499" s="130" t="str">
        <v>pur_onl_music</v>
      </c>
      <c r="B499" s="239">
        <v>498</v>
      </c>
      <c r="C499" s="130" t="s">
        <v>1164</v>
      </c>
      <c r="D499" s="241">
        <f>COUNTIF($C$1:$C499,C499)</f>
        <v>9</v>
      </c>
      <c r="E499" s="241" t="str">
        <f t="shared" si="27"/>
        <v>Bought the last purchase online using any device9</v>
      </c>
      <c r="F499" s="130" t="s">
        <v>1150</v>
      </c>
      <c r="G499" s="243">
        <v>0.42448113207547172</v>
      </c>
      <c r="H499" s="246">
        <v>99.024625992594835</v>
      </c>
    </row>
    <row r="500" spans="1:8">
      <c r="A500" s="130" t="str">
        <v>pur_onl_finance</v>
      </c>
      <c r="B500" s="239">
        <v>499</v>
      </c>
      <c r="C500" s="130" t="s">
        <v>1164</v>
      </c>
      <c r="D500" s="241">
        <f>COUNTIF($C$1:$C500,C500)</f>
        <v>10</v>
      </c>
      <c r="E500" s="241" t="str">
        <f t="shared" si="27"/>
        <v>Bought the last purchase online using any device10</v>
      </c>
      <c r="F500" s="130" t="s">
        <v>1152</v>
      </c>
      <c r="G500" s="243">
        <v>0.48842452830188676</v>
      </c>
      <c r="H500" s="246">
        <v>102.54201214119524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0.28010377358490562</v>
      </c>
      <c r="H501" s="246">
        <v>100.19304769611497</v>
      </c>
    </row>
    <row r="502" spans="1:8">
      <c r="A502" s="130" t="str">
        <v>pur_onl_alcohol</v>
      </c>
      <c r="B502" s="239">
        <v>501</v>
      </c>
      <c r="C502" s="130" t="s">
        <v>1164</v>
      </c>
      <c r="D502" s="241">
        <f>COUNTIF($C$1:$C502,C502)</f>
        <v>12</v>
      </c>
      <c r="E502" s="241" t="str">
        <f t="shared" si="27"/>
        <v>Bought the last purchase online using any device12</v>
      </c>
      <c r="F502" s="130" t="s">
        <v>1156</v>
      </c>
      <c r="G502" s="243">
        <v>0.14205660377358489</v>
      </c>
      <c r="H502" s="246">
        <v>101.19141022344569</v>
      </c>
    </row>
    <row r="503" spans="1:8">
      <c r="A503" s="130" t="str">
        <v>pur_onl_gaming</v>
      </c>
      <c r="B503" s="239">
        <v>502</v>
      </c>
      <c r="C503" s="130" t="s">
        <v>1164</v>
      </c>
      <c r="D503" s="241">
        <f>COUNTIF($C$1:$C503,C503)</f>
        <v>13</v>
      </c>
      <c r="E503" s="241" t="str">
        <f t="shared" si="27"/>
        <v>Bought the last purchase online using any device13</v>
      </c>
      <c r="F503" s="130" t="s">
        <v>1158</v>
      </c>
      <c r="G503" s="243">
        <v>0.26681132075471697</v>
      </c>
      <c r="H503" s="246">
        <v>98.952908616958453</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0.26416037735849057</v>
      </c>
      <c r="H504" s="246">
        <v>99.210922907239222</v>
      </c>
    </row>
    <row r="505" spans="1:8">
      <c r="A505" s="130" t="str">
        <v>pur_onl_diy</v>
      </c>
      <c r="B505" s="239">
        <v>504</v>
      </c>
      <c r="C505" s="130" t="s">
        <v>1164</v>
      </c>
      <c r="D505" s="241">
        <f>COUNTIF($C$1:$C505,C505)</f>
        <v>15</v>
      </c>
      <c r="E505" s="241" t="str">
        <f t="shared" si="27"/>
        <v>Bought the last purchase online using any device15</v>
      </c>
      <c r="F505" s="130" t="s">
        <v>1162</v>
      </c>
      <c r="G505" s="243">
        <v>0.23363207547169812</v>
      </c>
      <c r="H505" s="246">
        <v>97.913788512233083</v>
      </c>
    </row>
    <row r="506" spans="1:8">
      <c r="A506" s="130" t="str">
        <v>site_airbnb</v>
      </c>
      <c r="B506" s="239">
        <v>505</v>
      </c>
      <c r="C506" s="130" t="s">
        <v>1180</v>
      </c>
      <c r="D506" s="241">
        <f>COUNTIF($C$1:$C506,C506)</f>
        <v>1</v>
      </c>
      <c r="E506" s="241" t="str">
        <f t="shared" si="27"/>
        <v>Favourite web sites1</v>
      </c>
      <c r="F506" s="130" t="s">
        <v>1181</v>
      </c>
      <c r="G506" s="243">
        <v>4.8292452830188674E-2</v>
      </c>
      <c r="H506" s="246">
        <v>97.417377004043701</v>
      </c>
    </row>
    <row r="507" spans="1:8">
      <c r="A507" s="130" t="str">
        <v>site_amazon</v>
      </c>
      <c r="B507" s="239">
        <v>506</v>
      </c>
      <c r="C507" s="130" t="s">
        <v>1180</v>
      </c>
      <c r="D507" s="241">
        <f>COUNTIF($C$1:$C507,C507)</f>
        <v>2</v>
      </c>
      <c r="E507" s="241" t="str">
        <f t="shared" si="27"/>
        <v>Favourite web sites2</v>
      </c>
      <c r="F507" s="130" t="s">
        <v>1183</v>
      </c>
      <c r="G507" s="243">
        <v>0.51604716981132082</v>
      </c>
      <c r="H507" s="246">
        <v>101.50706719721911</v>
      </c>
    </row>
    <row r="508" spans="1:8">
      <c r="A508" s="86" t="str">
        <v>site_itunes</v>
      </c>
      <c r="B508" s="239">
        <v>507</v>
      </c>
      <c r="C508" s="86" t="s">
        <v>1180</v>
      </c>
      <c r="D508" s="241">
        <f>COUNTIF($C$1:$C508,C508)</f>
        <v>3</v>
      </c>
      <c r="E508" s="241" t="str">
        <f t="shared" si="27"/>
        <v>Favourite web sites3</v>
      </c>
      <c r="F508" s="86" t="s">
        <v>1185</v>
      </c>
      <c r="G508" s="242">
        <v>5.489622641509434E-2</v>
      </c>
      <c r="H508" s="245">
        <v>97.284316699543723</v>
      </c>
    </row>
    <row r="509" spans="1:8">
      <c r="A509" s="86" t="str">
        <v>site_argos</v>
      </c>
      <c r="B509" s="239">
        <v>508</v>
      </c>
      <c r="C509" s="86" t="s">
        <v>1180</v>
      </c>
      <c r="D509" s="241">
        <f>COUNTIF($C$1:$C509,C509)</f>
        <v>4</v>
      </c>
      <c r="E509" s="241" t="str">
        <f t="shared" si="27"/>
        <v>Favourite web sites4</v>
      </c>
      <c r="F509" s="86" t="s">
        <v>1187</v>
      </c>
      <c r="G509" s="242">
        <v>0.13787735849056607</v>
      </c>
      <c r="H509" s="245">
        <v>99.355730074678505</v>
      </c>
    </row>
    <row r="510" spans="1:8">
      <c r="A510" s="86" t="str">
        <v>site_asos</v>
      </c>
      <c r="B510" s="239">
        <v>509</v>
      </c>
      <c r="C510" s="86" t="s">
        <v>1180</v>
      </c>
      <c r="D510" s="241">
        <f>COUNTIF($C$1:$C510,C510)</f>
        <v>5</v>
      </c>
      <c r="E510" s="241" t="str">
        <f t="shared" si="27"/>
        <v>Favourite web sites5</v>
      </c>
      <c r="F510" s="86" t="s">
        <v>1189</v>
      </c>
      <c r="G510" s="242">
        <v>7.4132075471698117E-2</v>
      </c>
      <c r="H510" s="245">
        <v>96.845353556978324</v>
      </c>
    </row>
    <row r="511" spans="1:8">
      <c r="A511" s="86" t="str">
        <v>site_audible</v>
      </c>
      <c r="B511" s="239">
        <v>510</v>
      </c>
      <c r="C511" s="86" t="s">
        <v>1180</v>
      </c>
      <c r="D511" s="241">
        <f>COUNTIF($C$1:$C511,C511)</f>
        <v>6</v>
      </c>
      <c r="E511" s="241" t="str">
        <f t="shared" si="27"/>
        <v>Favourite web sites6</v>
      </c>
      <c r="F511" s="86" t="s">
        <v>1191</v>
      </c>
      <c r="G511" s="242">
        <v>3.1650943396226414E-2</v>
      </c>
      <c r="H511" s="245">
        <v>100.61266744649335</v>
      </c>
    </row>
    <row r="512" spans="1:8">
      <c r="A512" s="86" t="str">
        <v>site_autotrader</v>
      </c>
      <c r="B512" s="239">
        <v>511</v>
      </c>
      <c r="C512" s="86" t="s">
        <v>1180</v>
      </c>
      <c r="D512" s="241">
        <f>COUNTIF($C$1:$C512,C512)</f>
        <v>7</v>
      </c>
      <c r="E512" s="241" t="str">
        <f t="shared" si="27"/>
        <v>Favourite web sites7</v>
      </c>
      <c r="F512" s="86" t="s">
        <v>1193</v>
      </c>
      <c r="G512" s="242">
        <v>3.5311320754716984E-2</v>
      </c>
      <c r="H512" s="245">
        <v>101.68900061920272</v>
      </c>
    </row>
    <row r="513" spans="1:8">
      <c r="A513" s="86" t="str">
        <v>site_bbcgoodfood</v>
      </c>
      <c r="B513" s="239">
        <v>512</v>
      </c>
      <c r="C513" s="86" t="s">
        <v>1180</v>
      </c>
      <c r="D513" s="241">
        <f>COUNTIF($C$1:$C513,C513)</f>
        <v>8</v>
      </c>
      <c r="E513" s="241" t="str">
        <f t="shared" si="27"/>
        <v>Favourite web sites8</v>
      </c>
      <c r="F513" s="86" t="s">
        <v>1195</v>
      </c>
      <c r="G513" s="242">
        <v>0.10801886792452833</v>
      </c>
      <c r="H513" s="245">
        <v>101.77116217379198</v>
      </c>
    </row>
    <row r="514" spans="1:8">
      <c r="A514" s="86" t="str">
        <v>site_bbcnews</v>
      </c>
      <c r="B514" s="239">
        <v>513</v>
      </c>
      <c r="C514" s="86" t="s">
        <v>1180</v>
      </c>
      <c r="D514" s="241">
        <f>COUNTIF($C$1:$C514,C514)</f>
        <v>9</v>
      </c>
      <c r="E514" s="241" t="str">
        <f t="shared" si="27"/>
        <v>Favourite web sites9</v>
      </c>
      <c r="F514" s="86" t="s">
        <v>1197</v>
      </c>
      <c r="G514" s="242">
        <v>0.28975471698113209</v>
      </c>
      <c r="H514" s="245">
        <v>102.43316142203061</v>
      </c>
    </row>
    <row r="515" spans="1:8">
      <c r="A515" s="86" t="str">
        <v>site_bbcsport</v>
      </c>
      <c r="B515" s="239">
        <v>514</v>
      </c>
      <c r="C515" s="86" t="s">
        <v>1180</v>
      </c>
      <c r="D515" s="241">
        <f>COUNTIF($C$1:$C515,C515)</f>
        <v>10</v>
      </c>
      <c r="E515" s="241" t="str">
        <f t="shared" ref="E515:E578" si="28">C515&amp;D515</f>
        <v>Favourite web sites10</v>
      </c>
      <c r="F515" s="86" t="s">
        <v>1199</v>
      </c>
      <c r="G515" s="242">
        <v>0.15999999999999998</v>
      </c>
      <c r="H515" s="245">
        <v>102.98358934367408</v>
      </c>
    </row>
    <row r="516" spans="1:8">
      <c r="A516" s="86" t="str">
        <v>site_bet365</v>
      </c>
      <c r="B516" s="239">
        <v>515</v>
      </c>
      <c r="C516" s="86" t="s">
        <v>1180</v>
      </c>
      <c r="D516" s="241">
        <f>COUNTIF($C$1:$C516,C516)</f>
        <v>11</v>
      </c>
      <c r="E516" s="241" t="str">
        <f t="shared" si="28"/>
        <v>Favourite web sites11</v>
      </c>
      <c r="F516" s="86" t="s">
        <v>1201</v>
      </c>
      <c r="G516" s="242">
        <v>2.4650943396226418E-2</v>
      </c>
      <c r="H516" s="245">
        <v>96.360526889770199</v>
      </c>
    </row>
    <row r="517" spans="1:8">
      <c r="A517" s="86" t="str">
        <v>site_bing</v>
      </c>
      <c r="B517" s="239">
        <v>516</v>
      </c>
      <c r="C517" s="86" t="s">
        <v>1180</v>
      </c>
      <c r="D517" s="241">
        <f>COUNTIF($C$1:$C517,C517)</f>
        <v>12</v>
      </c>
      <c r="E517" s="241" t="str">
        <f t="shared" si="28"/>
        <v>Favourite web sites12</v>
      </c>
      <c r="F517" s="86" t="s">
        <v>1203</v>
      </c>
      <c r="G517" s="242">
        <v>1.9849056603773587E-2</v>
      </c>
      <c r="H517" s="245">
        <v>98.319640879779399</v>
      </c>
    </row>
    <row r="518" spans="1:8">
      <c r="A518" s="86" t="str">
        <v>site_boots</v>
      </c>
      <c r="B518" s="239">
        <v>517</v>
      </c>
      <c r="C518" s="86" t="s">
        <v>1180</v>
      </c>
      <c r="D518" s="241">
        <f>COUNTIF($C$1:$C518,C518)</f>
        <v>13</v>
      </c>
      <c r="E518" s="241" t="str">
        <f t="shared" si="28"/>
        <v>Favourite web sites13</v>
      </c>
      <c r="F518" s="86" t="s">
        <v>1205</v>
      </c>
      <c r="G518" s="242">
        <v>0.1085377358490566</v>
      </c>
      <c r="H518" s="245">
        <v>100.44331296332906</v>
      </c>
    </row>
    <row r="519" spans="1:8">
      <c r="A519" s="86" t="str">
        <v>site_buzzfeed</v>
      </c>
      <c r="B519" s="239">
        <v>518</v>
      </c>
      <c r="C519" s="86" t="s">
        <v>1180</v>
      </c>
      <c r="D519" s="241">
        <f>COUNTIF($C$1:$C519,C519)</f>
        <v>14</v>
      </c>
      <c r="E519" s="241" t="str">
        <f t="shared" si="28"/>
        <v>Favourite web sites14</v>
      </c>
      <c r="F519" s="86" t="s">
        <v>1207</v>
      </c>
      <c r="G519" s="242">
        <v>3.4981132075471696E-2</v>
      </c>
      <c r="H519" s="245">
        <v>97.13740316320073</v>
      </c>
    </row>
    <row r="520" spans="1:8">
      <c r="A520" s="86" t="str">
        <v>site_carphonewarehouse</v>
      </c>
      <c r="B520" s="239">
        <v>519</v>
      </c>
      <c r="C520" s="86" t="s">
        <v>1180</v>
      </c>
      <c r="D520" s="241">
        <f>COUNTIF($C$1:$C520,C520)</f>
        <v>15</v>
      </c>
      <c r="E520" s="241" t="str">
        <f t="shared" si="28"/>
        <v>Favourite web sites15</v>
      </c>
      <c r="F520" s="86" t="s">
        <v>1209</v>
      </c>
      <c r="G520" s="242">
        <v>1.7820754716981132E-2</v>
      </c>
      <c r="H520" s="245">
        <v>99.344195583298472</v>
      </c>
    </row>
    <row r="521" spans="1:8">
      <c r="A521" s="86" t="str">
        <v>site_comparethemarket</v>
      </c>
      <c r="B521" s="239">
        <v>520</v>
      </c>
      <c r="C521" s="86" t="s">
        <v>1180</v>
      </c>
      <c r="D521" s="241">
        <f>COUNTIF($C$1:$C521,C521)</f>
        <v>16</v>
      </c>
      <c r="E521" s="241" t="str">
        <f t="shared" si="28"/>
        <v>Favourite web sites16</v>
      </c>
      <c r="F521" s="86" t="s">
        <v>1211</v>
      </c>
      <c r="G521" s="242">
        <v>6.6726415094339631E-2</v>
      </c>
      <c r="H521" s="245">
        <v>100.92817162269172</v>
      </c>
    </row>
    <row r="522" spans="1:8">
      <c r="A522" s="86" t="str">
        <v>site_confused</v>
      </c>
      <c r="B522" s="239">
        <v>521</v>
      </c>
      <c r="C522" s="86" t="s">
        <v>1180</v>
      </c>
      <c r="D522" s="241">
        <f>COUNTIF($C$1:$C522,C522)</f>
        <v>17</v>
      </c>
      <c r="E522" s="241" t="str">
        <f t="shared" si="28"/>
        <v>Favourite web sites17</v>
      </c>
      <c r="F522" s="86" t="s">
        <v>1213</v>
      </c>
      <c r="G522" s="242">
        <v>2.6886792452830193E-2</v>
      </c>
      <c r="H522" s="245">
        <v>99.852530203453142</v>
      </c>
    </row>
    <row r="523" spans="1:8">
      <c r="A523" s="86" t="str">
        <v>site_currys</v>
      </c>
      <c r="B523" s="239">
        <v>522</v>
      </c>
      <c r="C523" s="86" t="s">
        <v>1180</v>
      </c>
      <c r="D523" s="241">
        <f>COUNTIF($C$1:$C523,C523)</f>
        <v>18</v>
      </c>
      <c r="E523" s="241" t="str">
        <f t="shared" si="28"/>
        <v>Favourite web sites18</v>
      </c>
      <c r="F523" s="86" t="s">
        <v>1215</v>
      </c>
      <c r="G523" s="242">
        <v>5.9820754716981131E-2</v>
      </c>
      <c r="H523" s="245">
        <v>97.520481332867973</v>
      </c>
    </row>
    <row r="524" spans="1:8">
      <c r="A524" s="86" t="str">
        <v>site_digitalspy</v>
      </c>
      <c r="B524" s="239">
        <v>523</v>
      </c>
      <c r="C524" s="86" t="s">
        <v>1180</v>
      </c>
      <c r="D524" s="241">
        <f>COUNTIF($C$1:$C524,C524)</f>
        <v>19</v>
      </c>
      <c r="E524" s="241" t="str">
        <f t="shared" si="28"/>
        <v>Favourite web sites19</v>
      </c>
      <c r="F524" s="86" t="s">
        <v>1217</v>
      </c>
      <c r="G524" s="242">
        <v>1.8632075471698113E-2</v>
      </c>
      <c r="H524" s="245">
        <v>84.945363586105927</v>
      </c>
    </row>
    <row r="525" spans="1:8">
      <c r="A525" s="86" t="str">
        <v>site_direct</v>
      </c>
      <c r="B525" s="239">
        <v>524</v>
      </c>
      <c r="C525" s="86" t="s">
        <v>1180</v>
      </c>
      <c r="D525" s="241">
        <f>COUNTIF($C$1:$C525,C525)</f>
        <v>20</v>
      </c>
      <c r="E525" s="241" t="str">
        <f t="shared" si="28"/>
        <v>Favourite web sites20</v>
      </c>
      <c r="F525" s="86" t="s">
        <v>1219</v>
      </c>
      <c r="G525" s="242">
        <v>7.2556603773584916E-2</v>
      </c>
      <c r="H525" s="245">
        <v>99.396724045473945</v>
      </c>
    </row>
    <row r="526" spans="1:8">
      <c r="A526" s="86" t="str">
        <v>site_ebay</v>
      </c>
      <c r="B526" s="239">
        <v>525</v>
      </c>
      <c r="C526" s="86" t="s">
        <v>1180</v>
      </c>
      <c r="D526" s="241">
        <f>COUNTIF($C$1:$C526,C526)</f>
        <v>21</v>
      </c>
      <c r="E526" s="241" t="str">
        <f t="shared" si="28"/>
        <v>Favourite web sites21</v>
      </c>
      <c r="F526" s="86" t="s">
        <v>1221</v>
      </c>
      <c r="G526" s="242">
        <v>0.29835849056603775</v>
      </c>
      <c r="H526" s="245">
        <v>100.47232462915896</v>
      </c>
    </row>
    <row r="527" spans="1:8">
      <c r="A527" s="86" t="str">
        <v>site_etsy</v>
      </c>
      <c r="B527" s="239">
        <v>526</v>
      </c>
      <c r="C527" s="86" t="s">
        <v>1180</v>
      </c>
      <c r="D527" s="241">
        <f>COUNTIF($C$1:$C527,C527)</f>
        <v>22</v>
      </c>
      <c r="E527" s="241" t="str">
        <f t="shared" si="28"/>
        <v>Favourite web sites22</v>
      </c>
      <c r="F527" s="86" t="s">
        <v>1223</v>
      </c>
      <c r="G527" s="242">
        <v>6.9622641509433966E-2</v>
      </c>
      <c r="H527" s="245">
        <v>102.30819676547038</v>
      </c>
    </row>
    <row r="528" spans="1:8">
      <c r="A528" s="86" t="str">
        <v>site_expedia</v>
      </c>
      <c r="B528" s="239">
        <v>527</v>
      </c>
      <c r="C528" s="86" t="s">
        <v>1180</v>
      </c>
      <c r="D528" s="241">
        <f>COUNTIF($C$1:$C528,C528)</f>
        <v>23</v>
      </c>
      <c r="E528" s="241" t="str">
        <f t="shared" si="28"/>
        <v>Favourite web sites23</v>
      </c>
      <c r="F528" s="86" t="s">
        <v>1225</v>
      </c>
      <c r="G528" s="242">
        <v>4.1952830188679249E-2</v>
      </c>
      <c r="H528" s="245">
        <v>102.78312185508595</v>
      </c>
    </row>
    <row r="529" spans="1:8">
      <c r="A529" s="86" t="str">
        <v>site_freecycle</v>
      </c>
      <c r="B529" s="239">
        <v>528</v>
      </c>
      <c r="C529" s="86" t="s">
        <v>1180</v>
      </c>
      <c r="D529" s="241">
        <f>COUNTIF($C$1:$C529,C529)</f>
        <v>24</v>
      </c>
      <c r="E529" s="241" t="str">
        <f t="shared" si="28"/>
        <v>Favourite web sites24</v>
      </c>
      <c r="F529" s="86" t="s">
        <v>1227</v>
      </c>
      <c r="G529" s="242">
        <v>2.5886792452830196E-2</v>
      </c>
      <c r="H529" s="245">
        <v>96.13884121934754</v>
      </c>
    </row>
    <row r="530" spans="1:8">
      <c r="A530" s="86" t="str">
        <v>site_game</v>
      </c>
      <c r="B530" s="239">
        <v>529</v>
      </c>
      <c r="C530" s="86" t="s">
        <v>1180</v>
      </c>
      <c r="D530" s="241">
        <f>COUNTIF($C$1:$C530,C530)</f>
        <v>25</v>
      </c>
      <c r="E530" s="241" t="str">
        <f t="shared" si="28"/>
        <v>Favourite web sites25</v>
      </c>
      <c r="F530" s="86" t="s">
        <v>1229</v>
      </c>
      <c r="G530" s="242">
        <v>2.703773584905661E-2</v>
      </c>
      <c r="H530" s="245">
        <v>88.509208026269079</v>
      </c>
    </row>
    <row r="531" spans="1:8">
      <c r="A531" s="86" t="str">
        <v>site_gmail</v>
      </c>
      <c r="B531" s="239">
        <v>530</v>
      </c>
      <c r="C531" s="86" t="s">
        <v>1180</v>
      </c>
      <c r="D531" s="241">
        <f>COUNTIF($C$1:$C531,C531)</f>
        <v>26</v>
      </c>
      <c r="E531" s="241" t="str">
        <f t="shared" si="28"/>
        <v>Favourite web sites26</v>
      </c>
      <c r="F531" s="86" t="s">
        <v>1231</v>
      </c>
      <c r="G531" s="242">
        <v>0.23225471698113206</v>
      </c>
      <c r="H531" s="245">
        <v>96.254802379988547</v>
      </c>
    </row>
    <row r="532" spans="1:8">
      <c r="A532" s="86" t="str">
        <v>site_google</v>
      </c>
      <c r="B532" s="239">
        <v>531</v>
      </c>
      <c r="C532" s="86" t="s">
        <v>1180</v>
      </c>
      <c r="D532" s="241">
        <f>COUNTIF($C$1:$C532,C532)</f>
        <v>27</v>
      </c>
      <c r="E532" s="241" t="str">
        <f t="shared" si="28"/>
        <v>Favourite web sites27</v>
      </c>
      <c r="F532" s="86" t="s">
        <v>1233</v>
      </c>
      <c r="G532" s="242">
        <v>0.41007547169811326</v>
      </c>
      <c r="H532" s="245">
        <v>99.867570943990017</v>
      </c>
    </row>
    <row r="533" spans="1:8">
      <c r="A533" s="86" t="str">
        <v>site_groupon</v>
      </c>
      <c r="B533" s="239">
        <v>532</v>
      </c>
      <c r="C533" s="86" t="s">
        <v>1180</v>
      </c>
      <c r="D533" s="241">
        <f>COUNTIF($C$1:$C533,C533)</f>
        <v>28</v>
      </c>
      <c r="E533" s="241" t="str">
        <f t="shared" si="28"/>
        <v>Favourite web sites28</v>
      </c>
      <c r="F533" s="86" t="s">
        <v>1235</v>
      </c>
      <c r="G533" s="242">
        <v>7.1075471698113193E-2</v>
      </c>
      <c r="H533" s="245">
        <v>98.613345312397897</v>
      </c>
    </row>
    <row r="534" spans="1:8">
      <c r="A534" s="86" t="str">
        <v>site_gumtree</v>
      </c>
      <c r="B534" s="239">
        <v>533</v>
      </c>
      <c r="C534" s="86" t="s">
        <v>1180</v>
      </c>
      <c r="D534" s="241">
        <f>COUNTIF($C$1:$C534,C534)</f>
        <v>29</v>
      </c>
      <c r="E534" s="241" t="str">
        <f t="shared" si="28"/>
        <v>Favourite web sites29</v>
      </c>
      <c r="F534" s="86" t="s">
        <v>1237</v>
      </c>
      <c r="G534" s="242">
        <v>6.4905660377358482E-2</v>
      </c>
      <c r="H534" s="245">
        <v>97.264358027807361</v>
      </c>
    </row>
    <row r="535" spans="1:8">
      <c r="A535" s="86" t="str">
        <v>site_healthline</v>
      </c>
      <c r="B535" s="239">
        <v>534</v>
      </c>
      <c r="C535" s="86" t="s">
        <v>1180</v>
      </c>
      <c r="D535" s="241">
        <f>COUNTIF($C$1:$C535,C535)</f>
        <v>30</v>
      </c>
      <c r="E535" s="241" t="str">
        <f t="shared" si="28"/>
        <v>Favourite web sites30</v>
      </c>
      <c r="F535" s="86" t="s">
        <v>1239</v>
      </c>
      <c r="G535" s="242">
        <v>1.0735849056603774E-2</v>
      </c>
      <c r="H535" s="245">
        <v>97.326274199019807</v>
      </c>
    </row>
    <row r="536" spans="1:8">
      <c r="A536" s="86" t="str">
        <v>site_hotels</v>
      </c>
      <c r="B536" s="239">
        <v>535</v>
      </c>
      <c r="C536" s="86" t="s">
        <v>1180</v>
      </c>
      <c r="D536" s="241">
        <f>COUNTIF($C$1:$C536,C536)</f>
        <v>31</v>
      </c>
      <c r="E536" s="241" t="str">
        <f t="shared" si="28"/>
        <v>Favourite web sites31</v>
      </c>
      <c r="F536" s="86" t="s">
        <v>1241</v>
      </c>
      <c r="G536" s="242">
        <v>3.872641509433962E-2</v>
      </c>
      <c r="H536" s="245">
        <v>102.08743343490674</v>
      </c>
    </row>
    <row r="537" spans="1:8">
      <c r="A537" s="86" t="str">
        <v>site_hotukdeals</v>
      </c>
      <c r="B537" s="239">
        <v>536</v>
      </c>
      <c r="C537" s="86" t="s">
        <v>1180</v>
      </c>
      <c r="D537" s="241">
        <f>COUNTIF($C$1:$C537,C537)</f>
        <v>32</v>
      </c>
      <c r="E537" s="241" t="str">
        <f t="shared" si="28"/>
        <v>Favourite web sites32</v>
      </c>
      <c r="F537" s="86" t="s">
        <v>1243</v>
      </c>
      <c r="G537" s="242">
        <v>4.4396226415094345E-2</v>
      </c>
      <c r="H537" s="245">
        <v>99.31216253004925</v>
      </c>
    </row>
    <row r="538" spans="1:8">
      <c r="A538" s="86" t="str">
        <v>site_huffingtonpost</v>
      </c>
      <c r="B538" s="239">
        <v>537</v>
      </c>
      <c r="C538" s="86" t="s">
        <v>1180</v>
      </c>
      <c r="D538" s="241">
        <f>COUNTIF($C$1:$C538,C538)</f>
        <v>33</v>
      </c>
      <c r="E538" s="241" t="str">
        <f t="shared" si="28"/>
        <v>Favourite web sites33</v>
      </c>
      <c r="F538" s="86" t="s">
        <v>1245</v>
      </c>
      <c r="G538" s="242">
        <v>2.5424528301886795E-2</v>
      </c>
      <c r="H538" s="245">
        <v>100.04248129025355</v>
      </c>
    </row>
    <row r="539" spans="1:8">
      <c r="A539" s="86" t="str">
        <v>site_hungryhouse</v>
      </c>
      <c r="B539" s="239">
        <v>538</v>
      </c>
      <c r="C539" s="86" t="s">
        <v>1180</v>
      </c>
      <c r="D539" s="241">
        <f>COUNTIF($C$1:$C539,C539)</f>
        <v>34</v>
      </c>
      <c r="E539" s="241" t="str">
        <f t="shared" si="28"/>
        <v>Favourite web sites34</v>
      </c>
      <c r="F539" s="86" t="s">
        <v>1247</v>
      </c>
      <c r="G539" s="242">
        <v>1.2801886792452827E-2</v>
      </c>
      <c r="H539" s="245">
        <v>100.31758353158536</v>
      </c>
    </row>
    <row r="540" spans="1:8">
      <c r="A540" s="86" t="str">
        <v>site_ikea</v>
      </c>
      <c r="B540" s="239">
        <v>539</v>
      </c>
      <c r="C540" s="86" t="s">
        <v>1180</v>
      </c>
      <c r="D540" s="241">
        <f>COUNTIF($C$1:$C540,C540)</f>
        <v>35</v>
      </c>
      <c r="E540" s="241" t="str">
        <f t="shared" si="28"/>
        <v>Favourite web sites35</v>
      </c>
      <c r="F540" s="86" t="s">
        <v>1249</v>
      </c>
      <c r="G540" s="242">
        <v>7.6415094339622638E-2</v>
      </c>
      <c r="H540" s="245">
        <v>96.784570464917024</v>
      </c>
    </row>
    <row r="541" spans="1:8">
      <c r="A541" s="86" t="str">
        <v>site_imdb</v>
      </c>
      <c r="B541" s="239">
        <v>540</v>
      </c>
      <c r="C541" s="86" t="s">
        <v>1180</v>
      </c>
      <c r="D541" s="241">
        <f>COUNTIF($C$1:$C541,C541)</f>
        <v>36</v>
      </c>
      <c r="E541" s="241" t="str">
        <f t="shared" si="28"/>
        <v>Favourite web sites36</v>
      </c>
      <c r="F541" s="86" t="s">
        <v>1251</v>
      </c>
      <c r="G541" s="242">
        <v>5.2971698113207552E-2</v>
      </c>
      <c r="H541" s="245">
        <v>99.963179522978237</v>
      </c>
    </row>
    <row r="542" spans="1:8">
      <c r="A542" s="86" t="str">
        <v>site_jamieoliver</v>
      </c>
      <c r="B542" s="239">
        <v>541</v>
      </c>
      <c r="C542" s="86" t="s">
        <v>1180</v>
      </c>
      <c r="D542" s="241">
        <f>COUNTIF($C$1:$C542,C542)</f>
        <v>37</v>
      </c>
      <c r="E542" s="241" t="str">
        <f t="shared" si="28"/>
        <v>Favourite web sites37</v>
      </c>
      <c r="F542" s="86" t="s">
        <v>1253</v>
      </c>
      <c r="G542" s="242">
        <v>2.0320754716981131E-2</v>
      </c>
      <c r="H542" s="245">
        <v>97.531588049341451</v>
      </c>
    </row>
    <row r="543" spans="1:8">
      <c r="A543" s="86" t="str">
        <v>site_johnlewis</v>
      </c>
      <c r="B543" s="239">
        <v>542</v>
      </c>
      <c r="C543" s="86" t="s">
        <v>1180</v>
      </c>
      <c r="D543" s="241">
        <f>COUNTIF($C$1:$C543,C543)</f>
        <v>38</v>
      </c>
      <c r="E543" s="241" t="str">
        <f t="shared" si="28"/>
        <v>Favourite web sites38</v>
      </c>
      <c r="F543" s="86" t="s">
        <v>1255</v>
      </c>
      <c r="G543" s="242">
        <v>8.6575471698113207E-2</v>
      </c>
      <c r="H543" s="245">
        <v>102.30631110731112</v>
      </c>
    </row>
    <row r="544" spans="1:8">
      <c r="A544" s="86" t="str">
        <v>site_justeat</v>
      </c>
      <c r="B544" s="239">
        <v>543</v>
      </c>
      <c r="C544" s="86" t="s">
        <v>1180</v>
      </c>
      <c r="D544" s="241">
        <f>COUNTIF($C$1:$C544,C544)</f>
        <v>39</v>
      </c>
      <c r="E544" s="241" t="str">
        <f t="shared" si="28"/>
        <v>Favourite web sites39</v>
      </c>
      <c r="F544" s="86" t="s">
        <v>1257</v>
      </c>
      <c r="G544" s="242">
        <v>0.10382075471698114</v>
      </c>
      <c r="H544" s="245">
        <v>93.582947452786627</v>
      </c>
    </row>
    <row r="545" spans="1:8">
      <c r="A545" s="86" t="str">
        <v>site_lastminute</v>
      </c>
      <c r="B545" s="239">
        <v>544</v>
      </c>
      <c r="C545" s="86" t="s">
        <v>1180</v>
      </c>
      <c r="D545" s="241">
        <f>COUNTIF($C$1:$C545,C545)</f>
        <v>40</v>
      </c>
      <c r="E545" s="241" t="str">
        <f t="shared" si="28"/>
        <v>Favourite web sites40</v>
      </c>
      <c r="F545" s="86" t="s">
        <v>1259</v>
      </c>
      <c r="G545" s="242">
        <v>3.0226415094339626E-2</v>
      </c>
      <c r="H545" s="245">
        <v>101.8280038593457</v>
      </c>
    </row>
    <row r="546" spans="1:8">
      <c r="A546" s="86" t="str">
        <v>site_marksandspencer</v>
      </c>
      <c r="B546" s="239">
        <v>545</v>
      </c>
      <c r="C546" s="86" t="s">
        <v>1180</v>
      </c>
      <c r="D546" s="241">
        <f>COUNTIF($C$1:$C546,C546)</f>
        <v>41</v>
      </c>
      <c r="E546" s="241" t="str">
        <f t="shared" si="28"/>
        <v>Favourite web sites41</v>
      </c>
      <c r="F546" s="86" t="s">
        <v>1261</v>
      </c>
      <c r="G546" s="242">
        <v>0.12487735849056603</v>
      </c>
      <c r="H546" s="245">
        <v>104.03541461841435</v>
      </c>
    </row>
    <row r="547" spans="1:8">
      <c r="A547" s="86" t="str">
        <v>site_microsoft</v>
      </c>
      <c r="B547" s="239">
        <v>546</v>
      </c>
      <c r="C547" s="86" t="s">
        <v>1180</v>
      </c>
      <c r="D547" s="241">
        <f>COUNTIF($C$1:$C547,C547)</f>
        <v>42</v>
      </c>
      <c r="E547" s="241" t="str">
        <f t="shared" si="28"/>
        <v>Favourite web sites42</v>
      </c>
      <c r="F547" s="86" t="s">
        <v>1263</v>
      </c>
      <c r="G547" s="242">
        <v>8.0556603773584881E-2</v>
      </c>
      <c r="H547" s="245">
        <v>95.832421037558262</v>
      </c>
    </row>
    <row r="548" spans="1:8">
      <c r="A548" s="86" t="str">
        <v>site_moneysavingexpert</v>
      </c>
      <c r="B548" s="239">
        <v>547</v>
      </c>
      <c r="C548" s="86" t="s">
        <v>1180</v>
      </c>
      <c r="D548" s="241">
        <f>COUNTIF($C$1:$C548,C548)</f>
        <v>43</v>
      </c>
      <c r="E548" s="241" t="str">
        <f t="shared" si="28"/>
        <v>Favourite web sites43</v>
      </c>
      <c r="F548" s="86" t="s">
        <v>1265</v>
      </c>
      <c r="G548" s="242">
        <v>0.17831132075471698</v>
      </c>
      <c r="H548" s="245">
        <v>106.1386981507646</v>
      </c>
    </row>
    <row r="549" spans="1:8">
      <c r="A549" s="86" t="str">
        <v>site_moneysupermarket</v>
      </c>
      <c r="B549" s="239">
        <v>548</v>
      </c>
      <c r="C549" s="86" t="s">
        <v>1180</v>
      </c>
      <c r="D549" s="241">
        <f>COUNTIF($C$1:$C549,C549)</f>
        <v>44</v>
      </c>
      <c r="E549" s="241" t="str">
        <f t="shared" si="28"/>
        <v>Favourite web sites44</v>
      </c>
      <c r="F549" s="86" t="s">
        <v>1267</v>
      </c>
      <c r="G549" s="242">
        <v>7.862264150943396E-2</v>
      </c>
      <c r="H549" s="245">
        <v>102.57441225940988</v>
      </c>
    </row>
    <row r="550" spans="1:8">
      <c r="A550" s="86" t="str">
        <v>site_msn</v>
      </c>
      <c r="B550" s="239">
        <v>549</v>
      </c>
      <c r="C550" s="86" t="s">
        <v>1180</v>
      </c>
      <c r="D550" s="241">
        <f>COUNTIF($C$1:$C550,C550)</f>
        <v>45</v>
      </c>
      <c r="E550" s="241" t="str">
        <f t="shared" si="28"/>
        <v>Favourite web sites45</v>
      </c>
      <c r="F550" s="86" t="s">
        <v>1269</v>
      </c>
      <c r="G550" s="242">
        <v>3.1783018867924527E-2</v>
      </c>
      <c r="H550" s="245">
        <v>95.694641428677585</v>
      </c>
    </row>
    <row r="551" spans="1:8">
      <c r="A551" s="86" t="str">
        <v>site_mumsnet</v>
      </c>
      <c r="B551" s="239">
        <v>550</v>
      </c>
      <c r="C551" s="86" t="s">
        <v>1180</v>
      </c>
      <c r="D551" s="241">
        <f>COUNTIF($C$1:$C551,C551)</f>
        <v>46</v>
      </c>
      <c r="E551" s="241" t="str">
        <f t="shared" si="28"/>
        <v>Favourite web sites46</v>
      </c>
      <c r="F551" s="86" t="s">
        <v>1271</v>
      </c>
      <c r="G551" s="242">
        <v>1.920754716981132E-2</v>
      </c>
      <c r="H551" s="245">
        <v>97.835396410087171</v>
      </c>
    </row>
    <row r="552" spans="1:8">
      <c r="A552" s="86" t="str">
        <v>site_nationallottery</v>
      </c>
      <c r="B552" s="239">
        <v>551</v>
      </c>
      <c r="C552" s="86" t="s">
        <v>1180</v>
      </c>
      <c r="D552" s="241">
        <f>COUNTIF($C$1:$C552,C552)</f>
        <v>47</v>
      </c>
      <c r="E552" s="241" t="str">
        <f t="shared" si="28"/>
        <v>Favourite web sites47</v>
      </c>
      <c r="F552" s="86" t="s">
        <v>1273</v>
      </c>
      <c r="G552" s="242">
        <v>0.10558490566037736</v>
      </c>
      <c r="H552" s="245">
        <v>99.042324843444234</v>
      </c>
    </row>
    <row r="553" spans="1:8">
      <c r="A553" s="86" t="str">
        <v>site_nationalrail</v>
      </c>
      <c r="B553" s="239">
        <v>552</v>
      </c>
      <c r="C553" s="86" t="s">
        <v>1180</v>
      </c>
      <c r="D553" s="241">
        <f>COUNTIF($C$1:$C553,C553)</f>
        <v>48</v>
      </c>
      <c r="E553" s="241" t="str">
        <f t="shared" si="28"/>
        <v>Favourite web sites48</v>
      </c>
      <c r="F553" s="86" t="s">
        <v>1275</v>
      </c>
      <c r="G553" s="242">
        <v>5.3528301886792466E-2</v>
      </c>
      <c r="H553" s="245">
        <v>97.497372037275071</v>
      </c>
    </row>
    <row r="554" spans="1:8">
      <c r="A554" s="86" t="str">
        <v>site_netnums</v>
      </c>
      <c r="B554" s="239">
        <v>553</v>
      </c>
      <c r="C554" s="86" t="s">
        <v>1180</v>
      </c>
      <c r="D554" s="241">
        <f>COUNTIF($C$1:$C554,C554)</f>
        <v>49</v>
      </c>
      <c r="E554" s="241" t="str">
        <f t="shared" si="28"/>
        <v>Favourite web sites49</v>
      </c>
      <c r="F554" s="86" t="s">
        <v>1277</v>
      </c>
      <c r="G554" s="242">
        <v>1.4613207547169813E-2</v>
      </c>
      <c r="H554" s="245">
        <v>97.255223750328341</v>
      </c>
    </row>
    <row r="555" spans="1:8">
      <c r="A555" s="86" t="str">
        <v>site_nhs</v>
      </c>
      <c r="B555" s="239">
        <v>554</v>
      </c>
      <c r="C555" s="86" t="s">
        <v>1180</v>
      </c>
      <c r="D555" s="241">
        <f>COUNTIF($C$1:$C555,C555)</f>
        <v>50</v>
      </c>
      <c r="E555" s="241" t="str">
        <f t="shared" si="28"/>
        <v>Favourite web sites50</v>
      </c>
      <c r="F555" s="86" t="s">
        <v>1279</v>
      </c>
      <c r="G555" s="242">
        <v>6.4349056603773588E-2</v>
      </c>
      <c r="H555" s="245">
        <v>100.27814921281335</v>
      </c>
    </row>
    <row r="556" spans="1:8">
      <c r="A556" s="86" t="str">
        <v>site_notonthehighstreet</v>
      </c>
      <c r="B556" s="239">
        <v>555</v>
      </c>
      <c r="C556" s="86" t="s">
        <v>1180</v>
      </c>
      <c r="D556" s="241">
        <f>COUNTIF($C$1:$C556,C556)</f>
        <v>51</v>
      </c>
      <c r="E556" s="241" t="str">
        <f t="shared" si="28"/>
        <v>Favourite web sites51</v>
      </c>
      <c r="F556" s="86" t="s">
        <v>1281</v>
      </c>
      <c r="G556" s="242">
        <v>4.6386792452830186E-2</v>
      </c>
      <c r="H556" s="245">
        <v>102.65701861940748</v>
      </c>
    </row>
    <row r="557" spans="1:8">
      <c r="A557" s="86" t="str">
        <v>site_premierleague</v>
      </c>
      <c r="B557" s="239">
        <v>556</v>
      </c>
      <c r="C557" s="86" t="s">
        <v>1180</v>
      </c>
      <c r="D557" s="241">
        <f>COUNTIF($C$1:$C557,C557)</f>
        <v>52</v>
      </c>
      <c r="E557" s="241" t="str">
        <f t="shared" si="28"/>
        <v>Favourite web sites52</v>
      </c>
      <c r="F557" s="86" t="s">
        <v>1283</v>
      </c>
      <c r="G557" s="242">
        <v>5.5849056603773581E-2</v>
      </c>
      <c r="H557" s="245">
        <v>96.731391265005144</v>
      </c>
    </row>
    <row r="558" spans="1:8">
      <c r="A558" s="86" t="str">
        <v>site_quidco</v>
      </c>
      <c r="B558" s="239">
        <v>557</v>
      </c>
      <c r="C558" s="86" t="s">
        <v>1180</v>
      </c>
      <c r="D558" s="241">
        <f>COUNTIF($C$1:$C558,C558)</f>
        <v>53</v>
      </c>
      <c r="E558" s="241" t="str">
        <f t="shared" si="28"/>
        <v>Favourite web sites53</v>
      </c>
      <c r="F558" s="86" t="s">
        <v>1285</v>
      </c>
      <c r="G558" s="242">
        <v>3.6981132075471698E-2</v>
      </c>
      <c r="H558" s="245">
        <v>103.00384619378337</v>
      </c>
    </row>
    <row r="559" spans="1:8">
      <c r="A559" s="86" t="str">
        <v>site_quora</v>
      </c>
      <c r="B559" s="239">
        <v>558</v>
      </c>
      <c r="C559" s="86" t="s">
        <v>1180</v>
      </c>
      <c r="D559" s="241">
        <f>COUNTIF($C$1:$C559,C559)</f>
        <v>54</v>
      </c>
      <c r="E559" s="241" t="str">
        <f t="shared" si="28"/>
        <v>Favourite web sites54</v>
      </c>
      <c r="F559" s="86" t="s">
        <v>1287</v>
      </c>
      <c r="G559" s="242">
        <v>1.6556603773584908E-2</v>
      </c>
      <c r="H559" s="245">
        <v>89.130051863528024</v>
      </c>
    </row>
    <row r="560" spans="1:8">
      <c r="A560" s="86" t="str">
        <v>site_rightmove</v>
      </c>
      <c r="B560" s="239">
        <v>559</v>
      </c>
      <c r="C560" s="86" t="s">
        <v>1180</v>
      </c>
      <c r="D560" s="241">
        <f>COUNTIF($C$1:$C560,C560)</f>
        <v>55</v>
      </c>
      <c r="E560" s="241" t="str">
        <f t="shared" si="28"/>
        <v>Favourite web sites55</v>
      </c>
      <c r="F560" s="86" t="s">
        <v>1289</v>
      </c>
      <c r="G560" s="242">
        <v>8.3018867924528311E-2</v>
      </c>
      <c r="H560" s="245">
        <v>101.53605469621283</v>
      </c>
    </row>
    <row r="561" spans="1:8">
      <c r="A561" s="86" t="str">
        <v>site_santander</v>
      </c>
      <c r="B561" s="239">
        <v>560</v>
      </c>
      <c r="C561" s="86" t="s">
        <v>1180</v>
      </c>
      <c r="D561" s="241">
        <f>COUNTIF($C$1:$C561,C561)</f>
        <v>56</v>
      </c>
      <c r="E561" s="241" t="str">
        <f t="shared" si="28"/>
        <v>Favourite web sites56</v>
      </c>
      <c r="F561" s="86" t="s">
        <v>1291</v>
      </c>
      <c r="G561" s="242">
        <v>7.0009433962264139E-2</v>
      </c>
      <c r="H561" s="245">
        <v>101.06295276267628</v>
      </c>
    </row>
    <row r="562" spans="1:8">
      <c r="A562" s="86" t="str">
        <v>site_selfridges</v>
      </c>
      <c r="B562" s="239">
        <v>561</v>
      </c>
      <c r="C562" s="86" t="s">
        <v>1180</v>
      </c>
      <c r="D562" s="241">
        <f>COUNTIF($C$1:$C562,C562)</f>
        <v>57</v>
      </c>
      <c r="E562" s="241" t="str">
        <f t="shared" si="28"/>
        <v>Favourite web sites57</v>
      </c>
      <c r="F562" s="86" t="s">
        <v>1293</v>
      </c>
      <c r="G562" s="242">
        <v>1.9660377358490567E-2</v>
      </c>
      <c r="H562" s="245">
        <v>98.714580692679377</v>
      </c>
    </row>
    <row r="563" spans="1:8">
      <c r="A563" s="86" t="str">
        <v>site_skynews</v>
      </c>
      <c r="B563" s="239">
        <v>562</v>
      </c>
      <c r="C563" s="86" t="s">
        <v>1180</v>
      </c>
      <c r="D563" s="241">
        <f>COUNTIF($C$1:$C563,C563)</f>
        <v>58</v>
      </c>
      <c r="E563" s="241" t="str">
        <f t="shared" si="28"/>
        <v>Favourite web sites58</v>
      </c>
      <c r="F563" s="86" t="s">
        <v>1295</v>
      </c>
      <c r="G563" s="242">
        <v>8.7405660377358474E-2</v>
      </c>
      <c r="H563" s="245">
        <v>100.07802861759012</v>
      </c>
    </row>
    <row r="564" spans="1:8">
      <c r="A564" s="86" t="str">
        <v>site_skysports</v>
      </c>
      <c r="B564" s="239">
        <v>563</v>
      </c>
      <c r="C564" s="86" t="s">
        <v>1180</v>
      </c>
      <c r="D564" s="241">
        <f>COUNTIF($C$1:$C564,C564)</f>
        <v>59</v>
      </c>
      <c r="E564" s="241" t="str">
        <f t="shared" si="28"/>
        <v>Favourite web sites59</v>
      </c>
      <c r="F564" s="86" t="s">
        <v>1297</v>
      </c>
      <c r="G564" s="242">
        <v>9.2481132075471692E-2</v>
      </c>
      <c r="H564" s="245">
        <v>99.536310558908937</v>
      </c>
    </row>
    <row r="565" spans="1:8">
      <c r="A565" s="86" t="str">
        <v>site_soundcloud</v>
      </c>
      <c r="B565" s="239">
        <v>564</v>
      </c>
      <c r="C565" s="86" t="s">
        <v>1180</v>
      </c>
      <c r="D565" s="241">
        <f>COUNTIF($C$1:$C565,C565)</f>
        <v>60</v>
      </c>
      <c r="E565" s="241" t="str">
        <f t="shared" si="28"/>
        <v>Favourite web sites60</v>
      </c>
      <c r="F565" s="86" t="s">
        <v>1299</v>
      </c>
      <c r="G565" s="242">
        <v>2.677358490566038E-2</v>
      </c>
      <c r="H565" s="245">
        <v>93.834744998209217</v>
      </c>
    </row>
    <row r="566" spans="1:8">
      <c r="A566" s="86" t="str">
        <v>site_spotify</v>
      </c>
      <c r="B566" s="239">
        <v>565</v>
      </c>
      <c r="C566" s="86" t="s">
        <v>1180</v>
      </c>
      <c r="D566" s="241">
        <f>COUNTIF($C$1:$C566,C566)</f>
        <v>61</v>
      </c>
      <c r="E566" s="241" t="str">
        <f t="shared" si="28"/>
        <v>Favourite web sites61</v>
      </c>
      <c r="F566" s="86" t="s">
        <v>1301</v>
      </c>
      <c r="G566" s="242">
        <v>0.17115094339622641</v>
      </c>
      <c r="H566" s="245">
        <v>97.392772861397347</v>
      </c>
    </row>
    <row r="567" spans="1:8">
      <c r="A567" s="86" t="str">
        <v>site_tesco</v>
      </c>
      <c r="B567" s="239">
        <v>566</v>
      </c>
      <c r="C567" s="86" t="s">
        <v>1180</v>
      </c>
      <c r="D567" s="241">
        <f>COUNTIF($C$1:$C567,C567)</f>
        <v>62</v>
      </c>
      <c r="E567" s="241" t="str">
        <f t="shared" si="28"/>
        <v>Favourite web sites62</v>
      </c>
      <c r="F567" s="86" t="s">
        <v>1303</v>
      </c>
      <c r="G567" s="242">
        <v>0.14723584905660381</v>
      </c>
      <c r="H567" s="245">
        <v>99.421791149730979</v>
      </c>
    </row>
    <row r="568" spans="1:8">
      <c r="A568" s="86" t="str">
        <v>site_theladbible</v>
      </c>
      <c r="B568" s="239">
        <v>567</v>
      </c>
      <c r="C568" s="86" t="s">
        <v>1180</v>
      </c>
      <c r="D568" s="241">
        <f>COUNTIF($C$1:$C568,C568)</f>
        <v>63</v>
      </c>
      <c r="E568" s="241" t="str">
        <f t="shared" si="28"/>
        <v>Favourite web sites63</v>
      </c>
      <c r="F568" s="86" t="s">
        <v>1305</v>
      </c>
      <c r="G568" s="242">
        <v>3.2849056603773588E-2</v>
      </c>
      <c r="H568" s="245">
        <v>94.817321730131681</v>
      </c>
    </row>
    <row r="569" spans="1:8">
      <c r="A569" s="86" t="str">
        <v>site_ticketmaster</v>
      </c>
      <c r="B569" s="239">
        <v>568</v>
      </c>
      <c r="C569" s="86" t="s">
        <v>1180</v>
      </c>
      <c r="D569" s="241">
        <f>COUNTIF($C$1:$C569,C569)</f>
        <v>64</v>
      </c>
      <c r="E569" s="241" t="str">
        <f t="shared" si="28"/>
        <v>Favourite web sites64</v>
      </c>
      <c r="F569" s="86" t="s">
        <v>1307</v>
      </c>
      <c r="G569" s="242">
        <v>3.3311320754716989E-2</v>
      </c>
      <c r="H569" s="245">
        <v>100.04500135578867</v>
      </c>
    </row>
    <row r="570" spans="1:8">
      <c r="A570" s="86" t="str">
        <v>site_topshop</v>
      </c>
      <c r="B570" s="239">
        <v>569</v>
      </c>
      <c r="C570" s="86" t="s">
        <v>1180</v>
      </c>
      <c r="D570" s="241">
        <f>COUNTIF($C$1:$C570,C570)</f>
        <v>65</v>
      </c>
      <c r="E570" s="241" t="str">
        <f t="shared" si="28"/>
        <v>Favourite web sites65</v>
      </c>
      <c r="F570" s="86" t="s">
        <v>1309</v>
      </c>
      <c r="G570" s="242">
        <v>3.1075471698113206E-2</v>
      </c>
      <c r="H570" s="245">
        <v>100.43957355455267</v>
      </c>
    </row>
    <row r="571" spans="1:8">
      <c r="A571" s="86" t="str">
        <v>site_tripadvisor</v>
      </c>
      <c r="B571" s="239">
        <v>570</v>
      </c>
      <c r="C571" s="86" t="s">
        <v>1180</v>
      </c>
      <c r="D571" s="241">
        <f>COUNTIF($C$1:$C571,C571)</f>
        <v>66</v>
      </c>
      <c r="E571" s="241" t="str">
        <f t="shared" si="28"/>
        <v>Favourite web sites66</v>
      </c>
      <c r="F571" s="86" t="s">
        <v>1311</v>
      </c>
      <c r="G571" s="242">
        <v>0.11354716981132078</v>
      </c>
      <c r="H571" s="245">
        <v>104.8487415212166</v>
      </c>
    </row>
    <row r="572" spans="1:8">
      <c r="A572" s="86" t="str">
        <v>site_trivago</v>
      </c>
      <c r="B572" s="239">
        <v>571</v>
      </c>
      <c r="C572" s="86" t="s">
        <v>1180</v>
      </c>
      <c r="D572" s="241">
        <f>COUNTIF($C$1:$C572,C572)</f>
        <v>67</v>
      </c>
      <c r="E572" s="241" t="str">
        <f t="shared" si="28"/>
        <v>Favourite web sites67</v>
      </c>
      <c r="F572" s="86" t="s">
        <v>1313</v>
      </c>
      <c r="G572" s="242">
        <v>3.5443396226415097E-2</v>
      </c>
      <c r="H572" s="245">
        <v>101.65694998205397</v>
      </c>
    </row>
    <row r="573" spans="1:8">
      <c r="A573" s="86" t="str">
        <v>site_tui</v>
      </c>
      <c r="B573" s="239">
        <v>572</v>
      </c>
      <c r="C573" s="86" t="s">
        <v>1180</v>
      </c>
      <c r="D573" s="241">
        <f>COUNTIF($C$1:$C573,C573)</f>
        <v>68</v>
      </c>
      <c r="E573" s="241" t="str">
        <f t="shared" si="28"/>
        <v>Favourite web sites68</v>
      </c>
      <c r="F573" s="86" t="s">
        <v>1315</v>
      </c>
      <c r="G573" s="242">
        <v>2.8301886792452831E-2</v>
      </c>
      <c r="H573" s="245">
        <v>100.44673563014703</v>
      </c>
    </row>
    <row r="574" spans="1:8">
      <c r="A574" s="86" t="str">
        <v>site_twitch</v>
      </c>
      <c r="B574" s="239">
        <v>573</v>
      </c>
      <c r="C574" s="86" t="s">
        <v>1180</v>
      </c>
      <c r="D574" s="241">
        <f>COUNTIF($C$1:$C574,C574)</f>
        <v>69</v>
      </c>
      <c r="E574" s="241" t="str">
        <f t="shared" si="28"/>
        <v>Favourite web sites69</v>
      </c>
      <c r="F574" s="86" t="s">
        <v>1317</v>
      </c>
      <c r="G574" s="242">
        <v>2.8094339622641511E-2</v>
      </c>
      <c r="H574" s="245">
        <v>95.623386341913402</v>
      </c>
    </row>
    <row r="575" spans="1:8">
      <c r="A575" s="86" t="str">
        <v>site_very</v>
      </c>
      <c r="B575" s="239">
        <v>574</v>
      </c>
      <c r="C575" s="86" t="s">
        <v>1180</v>
      </c>
      <c r="D575" s="241">
        <f>COUNTIF($C$1:$C575,C575)</f>
        <v>70</v>
      </c>
      <c r="E575" s="241" t="str">
        <f t="shared" si="28"/>
        <v>Favourite web sites70</v>
      </c>
      <c r="F575" s="86" t="s">
        <v>1319</v>
      </c>
      <c r="G575" s="242">
        <v>3.485849056603775E-2</v>
      </c>
      <c r="H575" s="245">
        <v>97.465624967234561</v>
      </c>
    </row>
    <row r="576" spans="1:8">
      <c r="A576" s="86" t="str">
        <v>site_vevo</v>
      </c>
      <c r="B576" s="239">
        <v>575</v>
      </c>
      <c r="C576" s="86" t="s">
        <v>1180</v>
      </c>
      <c r="D576" s="241">
        <f>COUNTIF($C$1:$C576,C576)</f>
        <v>71</v>
      </c>
      <c r="E576" s="241" t="str">
        <f t="shared" si="28"/>
        <v>Favourite web sites71</v>
      </c>
      <c r="F576" s="86" t="s">
        <v>1321</v>
      </c>
      <c r="G576" s="242">
        <v>1.2396226415094341E-2</v>
      </c>
      <c r="H576" s="245">
        <v>89.808931070736605</v>
      </c>
    </row>
    <row r="577" spans="1:8">
      <c r="A577" s="86" t="str">
        <v>site_vice</v>
      </c>
      <c r="B577" s="239">
        <v>576</v>
      </c>
      <c r="C577" s="86" t="s">
        <v>1180</v>
      </c>
      <c r="D577" s="241">
        <f>COUNTIF($C$1:$C577,C577)</f>
        <v>72</v>
      </c>
      <c r="E577" s="241" t="str">
        <f t="shared" si="28"/>
        <v>Favourite web sites72</v>
      </c>
      <c r="F577" s="86" t="s">
        <v>1323</v>
      </c>
      <c r="G577" s="242">
        <v>1.0018867924528302E-2</v>
      </c>
      <c r="H577" s="245">
        <v>90.680615593370888</v>
      </c>
    </row>
    <row r="578" spans="1:8">
      <c r="A578" s="86" t="str">
        <v>site_wikihow</v>
      </c>
      <c r="B578" s="239">
        <v>577</v>
      </c>
      <c r="C578" s="86" t="s">
        <v>1180</v>
      </c>
      <c r="D578" s="241">
        <f>COUNTIF($C$1:$C578,C578)</f>
        <v>73</v>
      </c>
      <c r="E578" s="241" t="str">
        <f t="shared" si="28"/>
        <v>Favourite web sites73</v>
      </c>
      <c r="F578" s="86" t="s">
        <v>1325</v>
      </c>
      <c r="G578" s="242">
        <v>2.352830188679245E-2</v>
      </c>
      <c r="H578" s="245">
        <v>99.38242286859824</v>
      </c>
    </row>
    <row r="579" spans="1:8">
      <c r="A579" s="86" t="str">
        <v>site_wiki</v>
      </c>
      <c r="B579" s="239">
        <v>578</v>
      </c>
      <c r="C579" s="86" t="s">
        <v>1180</v>
      </c>
      <c r="D579" s="241">
        <f>COUNTIF($C$1:$C579,C579)</f>
        <v>74</v>
      </c>
      <c r="E579" s="241" t="str">
        <f t="shared" ref="E579:E642" si="29">C579&amp;D579</f>
        <v>Favourite web sites74</v>
      </c>
      <c r="F579" s="86" t="s">
        <v>1327</v>
      </c>
      <c r="G579" s="242">
        <v>0.186</v>
      </c>
      <c r="H579" s="245">
        <v>101.6105464845818</v>
      </c>
    </row>
    <row r="580" spans="1:8">
      <c r="A580" s="86" t="str">
        <v>site_williamhill</v>
      </c>
      <c r="B580" s="239">
        <v>579</v>
      </c>
      <c r="C580" s="86" t="s">
        <v>1180</v>
      </c>
      <c r="D580" s="241">
        <f>COUNTIF($C$1:$C580,C580)</f>
        <v>75</v>
      </c>
      <c r="E580" s="241" t="str">
        <f t="shared" si="29"/>
        <v>Favourite web sites75</v>
      </c>
      <c r="F580" s="86" t="s">
        <v>1329</v>
      </c>
      <c r="G580" s="242">
        <v>2.5150943396226418E-2</v>
      </c>
      <c r="H580" s="245">
        <v>97.343521230444551</v>
      </c>
    </row>
    <row r="581" spans="1:8">
      <c r="A581" s="86" t="str">
        <v>site_yahoo</v>
      </c>
      <c r="B581" s="239">
        <v>580</v>
      </c>
      <c r="C581" s="86" t="s">
        <v>1180</v>
      </c>
      <c r="D581" s="241">
        <f>COUNTIF($C$1:$C581,C581)</f>
        <v>76</v>
      </c>
      <c r="E581" s="241" t="str">
        <f t="shared" si="29"/>
        <v>Favourite web sites76</v>
      </c>
      <c r="F581" s="86" t="s">
        <v>1331</v>
      </c>
      <c r="G581" s="242">
        <v>6.8650943396226419E-2</v>
      </c>
      <c r="H581" s="245">
        <v>98.690407604601376</v>
      </c>
    </row>
    <row r="582" spans="1:8">
      <c r="A582" s="86" t="str">
        <v>site_zoopla</v>
      </c>
      <c r="B582" s="239">
        <v>581</v>
      </c>
      <c r="C582" s="86" t="s">
        <v>1180</v>
      </c>
      <c r="D582" s="241">
        <f>COUNTIF($C$1:$C582,C582)</f>
        <v>77</v>
      </c>
      <c r="E582" s="241" t="str">
        <f t="shared" si="29"/>
        <v>Favourite web sites77</v>
      </c>
      <c r="F582" s="86" t="s">
        <v>1333</v>
      </c>
      <c r="G582" s="242">
        <v>4.3188679245283024E-2</v>
      </c>
      <c r="H582" s="245">
        <v>96.740029996651202</v>
      </c>
    </row>
    <row r="583" spans="1:8">
      <c r="A583" s="86" t="str">
        <v>shopm10</v>
      </c>
      <c r="B583" s="239">
        <v>582</v>
      </c>
      <c r="C583" s="86" t="s">
        <v>1336</v>
      </c>
      <c r="D583" s="241">
        <f>COUNTIF($C$1:$C583,C583)</f>
        <v>1</v>
      </c>
      <c r="E583" s="241" t="str">
        <f t="shared" si="29"/>
        <v>Supermarket: shop at (1+ times per month)1</v>
      </c>
      <c r="F583" s="86" t="s">
        <v>1337</v>
      </c>
      <c r="G583" s="242">
        <v>0.40370754716981133</v>
      </c>
      <c r="H583" s="245">
        <v>104.14772750335321</v>
      </c>
    </row>
    <row r="584" spans="1:8">
      <c r="A584" s="86" t="str">
        <v>shopm1</v>
      </c>
      <c r="B584" s="239">
        <v>583</v>
      </c>
      <c r="C584" s="86" t="s">
        <v>1336</v>
      </c>
      <c r="D584" s="241">
        <f>COUNTIF($C$1:$C584,C584)</f>
        <v>2</v>
      </c>
      <c r="E584" s="241" t="str">
        <f t="shared" si="29"/>
        <v>Supermarket: shop at (1+ times per month)2</v>
      </c>
      <c r="F584" s="86" t="s">
        <v>1339</v>
      </c>
      <c r="G584" s="242">
        <v>0.41168867924528307</v>
      </c>
      <c r="H584" s="245">
        <v>100.09806523685513</v>
      </c>
    </row>
    <row r="585" spans="1:8">
      <c r="A585" s="86" t="str">
        <v>shopm2</v>
      </c>
      <c r="B585" s="239">
        <v>584</v>
      </c>
      <c r="C585" s="86" t="s">
        <v>1336</v>
      </c>
      <c r="D585" s="241">
        <f>COUNTIF($C$1:$C585,C585)</f>
        <v>3</v>
      </c>
      <c r="E585" s="241" t="str">
        <f t="shared" si="29"/>
        <v>Supermarket: shop at (1+ times per month)3</v>
      </c>
      <c r="F585" s="86" t="s">
        <v>1341</v>
      </c>
      <c r="G585" s="242">
        <v>0.26301886792452833</v>
      </c>
      <c r="H585" s="245">
        <v>107.16738855018981</v>
      </c>
    </row>
    <row r="586" spans="1:8">
      <c r="A586" s="86" t="str">
        <v>shopm11</v>
      </c>
      <c r="B586" s="239">
        <v>585</v>
      </c>
      <c r="C586" s="86" t="s">
        <v>1336</v>
      </c>
      <c r="D586" s="241">
        <f>COUNTIF($C$1:$C586,C586)</f>
        <v>4</v>
      </c>
      <c r="E586" s="241" t="str">
        <f t="shared" si="29"/>
        <v>Supermarket: shop at (1+ times per month)4</v>
      </c>
      <c r="F586" s="86" t="s">
        <v>1343</v>
      </c>
      <c r="G586" s="242">
        <v>0.31047169811320752</v>
      </c>
      <c r="H586" s="245">
        <v>102.05252764364276</v>
      </c>
    </row>
    <row r="587" spans="1:8">
      <c r="A587" s="86" t="str">
        <v>shopm3</v>
      </c>
      <c r="B587" s="239">
        <v>586</v>
      </c>
      <c r="C587" s="86" t="s">
        <v>1336</v>
      </c>
      <c r="D587" s="241">
        <f>COUNTIF($C$1:$C587,C587)</f>
        <v>5</v>
      </c>
      <c r="E587" s="241" t="str">
        <f t="shared" si="29"/>
        <v>Supermarket: shop at (1+ times per month)5</v>
      </c>
      <c r="F587" s="86" t="s">
        <v>1345</v>
      </c>
      <c r="G587" s="242">
        <v>0.25011320754716981</v>
      </c>
      <c r="H587" s="245">
        <v>105.88476908935517</v>
      </c>
    </row>
    <row r="588" spans="1:8">
      <c r="A588" s="86" t="str">
        <v>shopm4</v>
      </c>
      <c r="B588" s="239">
        <v>587</v>
      </c>
      <c r="C588" s="86" t="s">
        <v>1336</v>
      </c>
      <c r="D588" s="241">
        <f>COUNTIF($C$1:$C588,C588)</f>
        <v>6</v>
      </c>
      <c r="E588" s="241" t="str">
        <f t="shared" si="29"/>
        <v>Supermarket: shop at (1+ times per month)6</v>
      </c>
      <c r="F588" s="86" t="s">
        <v>1347</v>
      </c>
      <c r="G588" s="242">
        <v>0.35100943396226414</v>
      </c>
      <c r="H588" s="245">
        <v>103.82009747136878</v>
      </c>
    </row>
    <row r="589" spans="1:8">
      <c r="A589" s="86" t="str">
        <v>shopm5</v>
      </c>
      <c r="B589" s="239">
        <v>588</v>
      </c>
      <c r="C589" s="86" t="s">
        <v>1336</v>
      </c>
      <c r="D589" s="241">
        <f>COUNTIF($C$1:$C589,C589)</f>
        <v>7</v>
      </c>
      <c r="E589" s="241" t="str">
        <f t="shared" si="29"/>
        <v>Supermarket: shop at (1+ times per month)7</v>
      </c>
      <c r="F589" s="86" t="s">
        <v>1349</v>
      </c>
      <c r="G589" s="242">
        <v>0.46115094339622648</v>
      </c>
      <c r="H589" s="245">
        <v>104.4822063540222</v>
      </c>
    </row>
    <row r="590" spans="1:8">
      <c r="A590" s="86" t="str">
        <v>shopm6</v>
      </c>
      <c r="B590" s="239">
        <v>589</v>
      </c>
      <c r="C590" s="86" t="s">
        <v>1336</v>
      </c>
      <c r="D590" s="241">
        <f>COUNTIF($C$1:$C590,C590)</f>
        <v>8</v>
      </c>
      <c r="E590" s="241" t="str">
        <f t="shared" si="29"/>
        <v>Supermarket: shop at (1+ times per month)8</v>
      </c>
      <c r="F590" s="86" t="s">
        <v>1303</v>
      </c>
      <c r="G590" s="242">
        <v>0.62213207547169813</v>
      </c>
      <c r="H590" s="245">
        <v>101.42534722425485</v>
      </c>
    </row>
    <row r="591" spans="1:8">
      <c r="A591" s="86" t="str">
        <v>shopm8</v>
      </c>
      <c r="B591" s="239">
        <v>590</v>
      </c>
      <c r="C591" s="86" t="s">
        <v>1336</v>
      </c>
      <c r="D591" s="241">
        <f>COUNTIF($C$1:$C591,C591)</f>
        <v>9</v>
      </c>
      <c r="E591" s="241" t="str">
        <f t="shared" si="29"/>
        <v>Supermarket: shop at (1+ times per month)9</v>
      </c>
      <c r="F591" s="86" t="s">
        <v>1352</v>
      </c>
      <c r="G591" s="242">
        <v>0.16033018867924528</v>
      </c>
      <c r="H591" s="245">
        <v>96.204828251924994</v>
      </c>
    </row>
    <row r="592" spans="1:8">
      <c r="A592" s="86" t="str">
        <v>DAILY11</v>
      </c>
      <c r="B592" s="239">
        <v>591</v>
      </c>
      <c r="C592" s="86" t="s">
        <v>1355</v>
      </c>
      <c r="D592" s="241">
        <f>COUNTIF($C$1:$C592,C592)</f>
        <v>1</v>
      </c>
      <c r="E592" s="241" t="str">
        <f t="shared" si="29"/>
        <v>Daily Newspapers1</v>
      </c>
      <c r="F592" s="86" t="s">
        <v>1356</v>
      </c>
      <c r="G592" s="242">
        <v>8.6764150943396234E-2</v>
      </c>
      <c r="H592" s="245">
        <v>92.482349336311245</v>
      </c>
    </row>
    <row r="593" spans="1:8">
      <c r="A593" s="86" t="str">
        <v>DAILY3</v>
      </c>
      <c r="B593" s="239">
        <v>592</v>
      </c>
      <c r="C593" s="86" t="s">
        <v>1355</v>
      </c>
      <c r="D593" s="241">
        <f>COUNTIF($C$1:$C593,C593)</f>
        <v>2</v>
      </c>
      <c r="E593" s="241" t="str">
        <f t="shared" si="29"/>
        <v>Daily Newspapers2</v>
      </c>
      <c r="F593" s="86" t="s">
        <v>1358</v>
      </c>
      <c r="G593" s="242">
        <v>3.3896226415094342E-2</v>
      </c>
      <c r="H593" s="245">
        <v>93.036642694067709</v>
      </c>
    </row>
    <row r="594" spans="1:8">
      <c r="A594" s="86" t="str">
        <v>DAILY4</v>
      </c>
      <c r="B594" s="239">
        <v>593</v>
      </c>
      <c r="C594" s="86" t="s">
        <v>1355</v>
      </c>
      <c r="D594" s="241">
        <f>COUNTIF($C$1:$C594,C594)</f>
        <v>3</v>
      </c>
      <c r="E594" s="241" t="str">
        <f t="shared" si="29"/>
        <v>Daily Newspapers3</v>
      </c>
      <c r="F594" s="86" t="s">
        <v>1360</v>
      </c>
      <c r="G594" s="242">
        <v>5.9150943396226426E-3</v>
      </c>
      <c r="H594" s="245">
        <v>71.844548500519139</v>
      </c>
    </row>
    <row r="595" spans="1:8">
      <c r="A595" s="86" t="str">
        <v>DAILY10</v>
      </c>
      <c r="B595" s="239">
        <v>594</v>
      </c>
      <c r="C595" s="86" t="s">
        <v>1355</v>
      </c>
      <c r="D595" s="241">
        <f>COUNTIF($C$1:$C595,C595)</f>
        <v>4</v>
      </c>
      <c r="E595" s="241" t="str">
        <f t="shared" si="29"/>
        <v>Daily Newspapers4</v>
      </c>
      <c r="F595" s="86" t="s">
        <v>1362</v>
      </c>
      <c r="G595" s="242">
        <v>1.49811320754717E-2</v>
      </c>
      <c r="H595" s="245">
        <v>84.0497754964384</v>
      </c>
    </row>
    <row r="596" spans="1:8">
      <c r="A596" s="86" t="str">
        <v>DAILY2</v>
      </c>
      <c r="B596" s="239">
        <v>595</v>
      </c>
      <c r="C596" s="86" t="s">
        <v>1355</v>
      </c>
      <c r="D596" s="241">
        <f>COUNTIF($C$1:$C596,C596)</f>
        <v>5</v>
      </c>
      <c r="E596" s="241" t="str">
        <f t="shared" si="29"/>
        <v>Daily Newspapers5</v>
      </c>
      <c r="F596" s="86" t="s">
        <v>1364</v>
      </c>
      <c r="G596" s="242">
        <v>8.7971698113207542E-2</v>
      </c>
      <c r="H596" s="245">
        <v>110.76821636469192</v>
      </c>
    </row>
    <row r="597" spans="1:8">
      <c r="A597" s="86" t="str">
        <v>DAILY1</v>
      </c>
      <c r="B597" s="239">
        <v>596</v>
      </c>
      <c r="C597" s="86" t="s">
        <v>1355</v>
      </c>
      <c r="D597" s="241">
        <f>COUNTIF($C$1:$C597,C597)</f>
        <v>6</v>
      </c>
      <c r="E597" s="241" t="str">
        <f t="shared" si="29"/>
        <v>Daily Newspapers6</v>
      </c>
      <c r="F597" s="86" t="s">
        <v>1366</v>
      </c>
      <c r="G597" s="242">
        <v>1.8745283018867923E-2</v>
      </c>
      <c r="H597" s="245">
        <v>106.11566679529672</v>
      </c>
    </row>
    <row r="598" spans="1:8">
      <c r="A598" s="86" t="str">
        <v>DAILY6</v>
      </c>
      <c r="B598" s="239">
        <v>597</v>
      </c>
      <c r="C598" s="86" t="s">
        <v>1355</v>
      </c>
      <c r="D598" s="241">
        <f>COUNTIF($C$1:$C598,C598)</f>
        <v>7</v>
      </c>
      <c r="E598" s="241" t="str">
        <f t="shared" si="29"/>
        <v>Daily Newspapers7</v>
      </c>
      <c r="F598" s="86" t="s">
        <v>1368</v>
      </c>
      <c r="G598" s="242">
        <v>2.4971698113207545E-2</v>
      </c>
      <c r="H598" s="245">
        <v>94.60175540859062</v>
      </c>
    </row>
    <row r="599" spans="1:8">
      <c r="A599" s="86" t="str">
        <v>DAILY8</v>
      </c>
      <c r="B599" s="239">
        <v>598</v>
      </c>
      <c r="C599" s="86" t="s">
        <v>1355</v>
      </c>
      <c r="D599" s="241">
        <f>COUNTIF($C$1:$C599,C599)</f>
        <v>8</v>
      </c>
      <c r="E599" s="241" t="str">
        <f t="shared" si="29"/>
        <v>Daily Newspapers8</v>
      </c>
      <c r="F599" s="86" t="s">
        <v>1370</v>
      </c>
      <c r="G599" s="242">
        <v>1.8339622641509432E-2</v>
      </c>
      <c r="H599" s="245">
        <v>94.238371483702551</v>
      </c>
    </row>
    <row r="600" spans="1:8">
      <c r="A600" s="86" t="str">
        <v>DAILY12</v>
      </c>
      <c r="B600" s="239">
        <v>599</v>
      </c>
      <c r="C600" s="86" t="s">
        <v>1355</v>
      </c>
      <c r="D600" s="241">
        <f>COUNTIF($C$1:$C600,C600)</f>
        <v>9</v>
      </c>
      <c r="E600" s="241" t="str">
        <f t="shared" si="29"/>
        <v>Daily Newspapers9</v>
      </c>
      <c r="F600" s="86" t="s">
        <v>1372</v>
      </c>
      <c r="G600" s="242">
        <v>2.7547169811320764E-2</v>
      </c>
      <c r="H600" s="245">
        <v>90.384930857856062</v>
      </c>
    </row>
    <row r="601" spans="1:8">
      <c r="A601" s="86" t="str">
        <v>MAGBIZEDU</v>
      </c>
      <c r="B601" s="239">
        <v>600</v>
      </c>
      <c r="C601" s="86" t="s">
        <v>1374</v>
      </c>
      <c r="D601" s="241">
        <f>COUNTIF($C$1:$C601,C601)</f>
        <v>1</v>
      </c>
      <c r="E601" s="241" t="str">
        <f t="shared" si="29"/>
        <v>Magazines Read1</v>
      </c>
      <c r="F601" s="86" t="s">
        <v>1375</v>
      </c>
      <c r="G601" s="242">
        <v>2.289622641509434E-2</v>
      </c>
      <c r="H601" s="245">
        <v>89.753778246479399</v>
      </c>
    </row>
    <row r="602" spans="1:8">
      <c r="A602" s="86" t="str">
        <v>MAGCELEB</v>
      </c>
      <c r="B602" s="239">
        <v>601</v>
      </c>
      <c r="C602" s="86" t="s">
        <v>1374</v>
      </c>
      <c r="D602" s="241">
        <f>COUNTIF($C$1:$C602,C602)</f>
        <v>2</v>
      </c>
      <c r="E602" s="241" t="str">
        <f t="shared" si="29"/>
        <v>Magazines Read2</v>
      </c>
      <c r="F602" s="86" t="s">
        <v>1377</v>
      </c>
      <c r="G602" s="242">
        <v>1.9830188679245287E-2</v>
      </c>
      <c r="H602" s="245">
        <v>86.977296757204783</v>
      </c>
    </row>
    <row r="603" spans="1:8">
      <c r="A603" s="86" t="str">
        <v>MAGFASHION</v>
      </c>
      <c r="B603" s="239">
        <v>602</v>
      </c>
      <c r="C603" s="86" t="s">
        <v>1374</v>
      </c>
      <c r="D603" s="241">
        <f>COUNTIF($C$1:$C603,C603)</f>
        <v>3</v>
      </c>
      <c r="E603" s="241" t="str">
        <f t="shared" si="29"/>
        <v>Magazines Read3</v>
      </c>
      <c r="F603" s="86" t="s">
        <v>1379</v>
      </c>
      <c r="G603" s="242">
        <v>1.0132075471698114E-2</v>
      </c>
      <c r="H603" s="245">
        <v>85.06098478566345</v>
      </c>
    </row>
    <row r="604" spans="1:8">
      <c r="A604" s="86" t="str">
        <v>MAGCOOK</v>
      </c>
      <c r="B604" s="239">
        <v>603</v>
      </c>
      <c r="C604" s="86" t="s">
        <v>1374</v>
      </c>
      <c r="D604" s="241">
        <f>COUNTIF($C$1:$C604,C604)</f>
        <v>4</v>
      </c>
      <c r="E604" s="241" t="str">
        <f t="shared" si="29"/>
        <v>Magazines Read4</v>
      </c>
      <c r="F604" s="86" t="s">
        <v>1381</v>
      </c>
      <c r="G604" s="242">
        <v>7.8132075471698093E-2</v>
      </c>
      <c r="H604" s="245">
        <v>98.18857039953518</v>
      </c>
    </row>
    <row r="605" spans="1:8">
      <c r="A605" s="86" t="str">
        <v>MAGHEALTH</v>
      </c>
      <c r="B605" s="239">
        <v>604</v>
      </c>
      <c r="C605" s="86" t="s">
        <v>1374</v>
      </c>
      <c r="D605" s="241">
        <f>COUNTIF($C$1:$C605,C605)</f>
        <v>5</v>
      </c>
      <c r="E605" s="241" t="str">
        <f t="shared" si="29"/>
        <v>Magazines Read5</v>
      </c>
      <c r="F605" s="86" t="s">
        <v>1383</v>
      </c>
      <c r="G605" s="242">
        <v>2.1745283018867922E-2</v>
      </c>
      <c r="H605" s="245">
        <v>92.539980469288139</v>
      </c>
    </row>
    <row r="606" spans="1:8">
      <c r="A606" s="86" t="str">
        <v>MAGHOME</v>
      </c>
      <c r="B606" s="239">
        <v>605</v>
      </c>
      <c r="C606" s="86" t="s">
        <v>1374</v>
      </c>
      <c r="D606" s="241">
        <f>COUNTIF($C$1:$C606,C606)</f>
        <v>6</v>
      </c>
      <c r="E606" s="241" t="str">
        <f t="shared" si="29"/>
        <v>Magazines Read6</v>
      </c>
      <c r="F606" s="86" t="s">
        <v>1385</v>
      </c>
      <c r="G606" s="242">
        <v>4.1094339622641508E-2</v>
      </c>
      <c r="H606" s="245">
        <v>98.390995355934947</v>
      </c>
    </row>
    <row r="607" spans="1:8">
      <c r="A607" s="86" t="str">
        <v>MAGIT</v>
      </c>
      <c r="B607" s="239">
        <v>606</v>
      </c>
      <c r="C607" s="86" t="s">
        <v>1374</v>
      </c>
      <c r="D607" s="241">
        <f>COUNTIF($C$1:$C607,C607)</f>
        <v>7</v>
      </c>
      <c r="E607" s="241" t="str">
        <f t="shared" si="29"/>
        <v>Magazines Read7</v>
      </c>
      <c r="F607" s="86" t="s">
        <v>1387</v>
      </c>
      <c r="G607" s="242">
        <v>2.5084905660377365E-2</v>
      </c>
      <c r="H607" s="245">
        <v>90.719457948814764</v>
      </c>
    </row>
    <row r="608" spans="1:8">
      <c r="A608" s="86" t="str">
        <v>MAGMENSTYLE</v>
      </c>
      <c r="B608" s="239">
        <v>607</v>
      </c>
      <c r="C608" s="86" t="s">
        <v>1374</v>
      </c>
      <c r="D608" s="241">
        <f>COUNTIF($C$1:$C608,C608)</f>
        <v>8</v>
      </c>
      <c r="E608" s="241" t="str">
        <f t="shared" si="29"/>
        <v>Magazines Read8</v>
      </c>
      <c r="F608" s="86" t="s">
        <v>1389</v>
      </c>
      <c r="G608" s="242">
        <v>2.4839622641509435E-2</v>
      </c>
      <c r="H608" s="245">
        <v>83.113747225985435</v>
      </c>
    </row>
    <row r="609" spans="1:8">
      <c r="A609" s="86" t="str">
        <v>MAGMOTOR</v>
      </c>
      <c r="B609" s="239">
        <v>608</v>
      </c>
      <c r="C609" s="86" t="s">
        <v>1374</v>
      </c>
      <c r="D609" s="241">
        <f>COUNTIF($C$1:$C609,C609)</f>
        <v>9</v>
      </c>
      <c r="E609" s="241" t="str">
        <f t="shared" si="29"/>
        <v>Magazines Read9</v>
      </c>
      <c r="F609" s="86" t="s">
        <v>1391</v>
      </c>
      <c r="G609" s="242">
        <v>2.4235849056603778E-2</v>
      </c>
      <c r="H609" s="245">
        <v>90.052222093706774</v>
      </c>
    </row>
    <row r="610" spans="1:8">
      <c r="A610" s="86" t="str">
        <v>MAGMUSICFILM</v>
      </c>
      <c r="B610" s="239">
        <v>609</v>
      </c>
      <c r="C610" s="86" t="s">
        <v>1374</v>
      </c>
      <c r="D610" s="241">
        <f>COUNTIF($C$1:$C610,C610)</f>
        <v>10</v>
      </c>
      <c r="E610" s="241" t="str">
        <f t="shared" si="29"/>
        <v>Magazines Read10</v>
      </c>
      <c r="F610" s="86" t="s">
        <v>1393</v>
      </c>
      <c r="G610" s="242">
        <v>1.7924528301886792E-2</v>
      </c>
      <c r="H610" s="245">
        <v>83.122329453963829</v>
      </c>
    </row>
    <row r="611" spans="1:8">
      <c r="A611" s="86" t="str">
        <v>MAGSPORT</v>
      </c>
      <c r="B611" s="239">
        <v>610</v>
      </c>
      <c r="C611" s="86" t="s">
        <v>1374</v>
      </c>
      <c r="D611" s="241">
        <f>COUNTIF($C$1:$C611,C611)</f>
        <v>11</v>
      </c>
      <c r="E611" s="241" t="str">
        <f t="shared" si="29"/>
        <v>Magazines Read11</v>
      </c>
      <c r="F611" s="86" t="s">
        <v>1395</v>
      </c>
      <c r="G611" s="242">
        <v>2.0132075471698114E-2</v>
      </c>
      <c r="H611" s="245">
        <v>88.111390931606834</v>
      </c>
    </row>
    <row r="612" spans="1:8">
      <c r="A612" s="86" t="str">
        <v>MAGTRAVEL</v>
      </c>
      <c r="B612" s="239">
        <v>611</v>
      </c>
      <c r="C612" s="86" t="s">
        <v>1374</v>
      </c>
      <c r="D612" s="241">
        <f>COUNTIF($C$1:$C612,C612)</f>
        <v>12</v>
      </c>
      <c r="E612" s="241" t="str">
        <f t="shared" si="29"/>
        <v>Magazines Read12</v>
      </c>
      <c r="F612" s="86" t="s">
        <v>1397</v>
      </c>
      <c r="G612" s="242">
        <v>5.5264150943396241E-2</v>
      </c>
      <c r="H612" s="245">
        <v>100.79039891062207</v>
      </c>
    </row>
    <row r="613" spans="1:8">
      <c r="A613" s="86" t="str">
        <v>MAGTV</v>
      </c>
      <c r="B613" s="239">
        <v>612</v>
      </c>
      <c r="C613" s="86" t="s">
        <v>1374</v>
      </c>
      <c r="D613" s="241">
        <f>COUNTIF($C$1:$C613,C613)</f>
        <v>13</v>
      </c>
      <c r="E613" s="241" t="str">
        <f t="shared" si="29"/>
        <v>Magazines Read13</v>
      </c>
      <c r="F613" s="86" t="s">
        <v>1399</v>
      </c>
      <c r="G613" s="242">
        <v>0.14543396226415092</v>
      </c>
      <c r="H613" s="245">
        <v>100.61315593970083</v>
      </c>
    </row>
    <row r="614" spans="1:8">
      <c r="A614" s="86" t="str">
        <v>MAGWOMEN</v>
      </c>
      <c r="B614" s="239">
        <v>613</v>
      </c>
      <c r="C614" s="86" t="s">
        <v>1374</v>
      </c>
      <c r="D614" s="241">
        <f>COUNTIF($C$1:$C614,C614)</f>
        <v>14</v>
      </c>
      <c r="E614" s="241" t="str">
        <f t="shared" si="29"/>
        <v>Magazines Read14</v>
      </c>
      <c r="F614" s="86" t="s">
        <v>1401</v>
      </c>
      <c r="G614" s="242">
        <v>8.9650943396226437E-2</v>
      </c>
      <c r="H614" s="245">
        <v>94.97471587755156</v>
      </c>
    </row>
    <row r="615" spans="1:8">
      <c r="A615" s="86" t="str">
        <v>MAGWOMENGLOSS</v>
      </c>
      <c r="B615" s="239">
        <v>614</v>
      </c>
      <c r="C615" s="86" t="s">
        <v>1374</v>
      </c>
      <c r="D615" s="241">
        <f>COUNTIF($C$1:$C615,C615)</f>
        <v>15</v>
      </c>
      <c r="E615" s="241" t="str">
        <f t="shared" si="29"/>
        <v>Magazines Read15</v>
      </c>
      <c r="F615" s="86" t="s">
        <v>1403</v>
      </c>
      <c r="G615" s="242">
        <v>3.0386792452830193E-2</v>
      </c>
      <c r="H615" s="245">
        <v>82.284923344730657</v>
      </c>
    </row>
    <row r="616" spans="1:8">
      <c r="A616" s="86" t="str">
        <v>CHARITY1</v>
      </c>
      <c r="B616" s="239">
        <v>615</v>
      </c>
      <c r="C616" s="86" t="s">
        <v>1405</v>
      </c>
      <c r="D616" s="241">
        <f>COUNTIF($C$1:$C616,C616)</f>
        <v>1</v>
      </c>
      <c r="E616" s="241" t="str">
        <f t="shared" si="29"/>
        <v>Charities1</v>
      </c>
      <c r="F616" s="86" t="s">
        <v>1406</v>
      </c>
      <c r="G616" s="242">
        <v>0.1423396226415094</v>
      </c>
      <c r="H616" s="245">
        <v>103.02842749319878</v>
      </c>
    </row>
    <row r="617" spans="1:8">
      <c r="A617" s="86" t="str">
        <v>CHARITY2</v>
      </c>
      <c r="B617" s="239">
        <v>616</v>
      </c>
      <c r="C617" s="86" t="s">
        <v>1405</v>
      </c>
      <c r="D617" s="241">
        <f>COUNTIF($C$1:$C617,C617)</f>
        <v>2</v>
      </c>
      <c r="E617" s="241" t="str">
        <f t="shared" si="29"/>
        <v>Charities2</v>
      </c>
      <c r="F617" s="86" t="s">
        <v>1408</v>
      </c>
      <c r="G617" s="242">
        <v>0.12881132075471696</v>
      </c>
      <c r="H617" s="245">
        <v>102.40775597894336</v>
      </c>
    </row>
    <row r="618" spans="1:8">
      <c r="A618" s="86" t="str">
        <v>CHARITY3</v>
      </c>
      <c r="B618" s="239">
        <v>617</v>
      </c>
      <c r="C618" s="86" t="s">
        <v>1405</v>
      </c>
      <c r="D618" s="241">
        <f>COUNTIF($C$1:$C618,C618)</f>
        <v>3</v>
      </c>
      <c r="E618" s="241" t="str">
        <f t="shared" si="29"/>
        <v>Charities3</v>
      </c>
      <c r="F618" s="86" t="s">
        <v>1410</v>
      </c>
      <c r="G618" s="242">
        <v>4.2603773584905663E-2</v>
      </c>
      <c r="H618" s="245">
        <v>100.71676075889071</v>
      </c>
    </row>
    <row r="619" spans="1:8">
      <c r="A619" s="86" t="str">
        <v>CHARITY5</v>
      </c>
      <c r="B619" s="239">
        <v>618</v>
      </c>
      <c r="C619" s="86" t="s">
        <v>1405</v>
      </c>
      <c r="D619" s="241">
        <f>COUNTIF($C$1:$C619,C619)</f>
        <v>4</v>
      </c>
      <c r="E619" s="241" t="str">
        <f t="shared" si="29"/>
        <v>Charities4</v>
      </c>
      <c r="F619" s="86" t="s">
        <v>1412</v>
      </c>
      <c r="G619" s="242">
        <v>6.8235849056603778E-2</v>
      </c>
      <c r="H619" s="245">
        <v>105.57114780391672</v>
      </c>
    </row>
    <row r="620" spans="1:8">
      <c r="A620" s="86" t="str">
        <v>CHARITY7</v>
      </c>
      <c r="B620" s="239">
        <v>619</v>
      </c>
      <c r="C620" s="86" t="s">
        <v>1405</v>
      </c>
      <c r="D620" s="241">
        <f>COUNTIF($C$1:$C620,C620)</f>
        <v>5</v>
      </c>
      <c r="E620" s="241" t="str">
        <f t="shared" si="29"/>
        <v>Charities5</v>
      </c>
      <c r="F620" s="86" t="s">
        <v>1414</v>
      </c>
      <c r="G620" s="242">
        <v>0.26255660377358492</v>
      </c>
      <c r="H620" s="245">
        <v>105.52934219756418</v>
      </c>
    </row>
    <row r="621" spans="1:8">
      <c r="A621" s="86" t="str">
        <v>CHARITY8</v>
      </c>
      <c r="B621" s="239">
        <v>620</v>
      </c>
      <c r="C621" s="86" t="s">
        <v>1405</v>
      </c>
      <c r="D621" s="241">
        <f>COUNTIF($C$1:$C621,C621)</f>
        <v>6</v>
      </c>
      <c r="E621" s="241" t="str">
        <f t="shared" si="29"/>
        <v>Charities6</v>
      </c>
      <c r="F621" s="86" t="s">
        <v>1416</v>
      </c>
      <c r="G621" s="242">
        <v>3.925471698113208E-2</v>
      </c>
      <c r="H621" s="245">
        <v>101.92643800697651</v>
      </c>
    </row>
    <row r="622" spans="1:8">
      <c r="A622" s="86" t="str">
        <v>CHARITY11</v>
      </c>
      <c r="B622" s="239">
        <v>621</v>
      </c>
      <c r="C622" s="86" t="s">
        <v>1405</v>
      </c>
      <c r="D622" s="241">
        <f>COUNTIF($C$1:$C622,C622)</f>
        <v>7</v>
      </c>
      <c r="E622" s="241" t="str">
        <f t="shared" si="29"/>
        <v>Charities7</v>
      </c>
      <c r="F622" s="86" t="s">
        <v>1418</v>
      </c>
      <c r="G622" s="242">
        <v>0.30988679245283024</v>
      </c>
      <c r="H622" s="245">
        <v>104.4569716593027</v>
      </c>
    </row>
    <row r="623" spans="1:8">
      <c r="A623" s="86" t="str">
        <v>CHARITY13</v>
      </c>
      <c r="B623" s="239">
        <v>622</v>
      </c>
      <c r="C623" s="86" t="s">
        <v>1405</v>
      </c>
      <c r="D623" s="241">
        <f>COUNTIF($C$1:$C623,C623)</f>
        <v>8</v>
      </c>
      <c r="E623" s="241" t="str">
        <f t="shared" si="29"/>
        <v>Charities8</v>
      </c>
      <c r="F623" s="86" t="s">
        <v>1420</v>
      </c>
      <c r="G623" s="242">
        <v>3.3320754716981128E-2</v>
      </c>
      <c r="H623" s="245">
        <v>108.95876123063908</v>
      </c>
    </row>
    <row r="624" spans="1:8">
      <c r="A624" s="86" t="str">
        <v>CHARITY15</v>
      </c>
      <c r="B624" s="239">
        <v>623</v>
      </c>
      <c r="C624" s="86" t="s">
        <v>1405</v>
      </c>
      <c r="D624" s="241">
        <f>COUNTIF($C$1:$C624,C624)</f>
        <v>9</v>
      </c>
      <c r="E624" s="241" t="str">
        <f t="shared" si="29"/>
        <v>Charities9</v>
      </c>
      <c r="F624" s="86" t="s">
        <v>1422</v>
      </c>
      <c r="G624" s="242">
        <v>9.4933962264150934E-2</v>
      </c>
      <c r="H624" s="245">
        <v>100.95318581201913</v>
      </c>
    </row>
    <row r="625" spans="1:8">
      <c r="A625" s="86" t="str">
        <v>CHARITY10</v>
      </c>
      <c r="B625" s="239">
        <v>624</v>
      </c>
      <c r="C625" s="86" t="s">
        <v>1405</v>
      </c>
      <c r="D625" s="241">
        <f>COUNTIF($C$1:$C625,C625)</f>
        <v>10</v>
      </c>
      <c r="E625" s="241" t="str">
        <f t="shared" si="29"/>
        <v>Charities10</v>
      </c>
      <c r="F625" s="86" t="s">
        <v>1424</v>
      </c>
      <c r="G625" s="242">
        <v>0.2726320754716981</v>
      </c>
      <c r="H625" s="245">
        <v>105.49571555535597</v>
      </c>
    </row>
    <row r="626" spans="1:8">
      <c r="A626" s="86" t="str">
        <v>INTERESTS1</v>
      </c>
      <c r="B626" s="239">
        <v>625</v>
      </c>
      <c r="C626" s="86" t="s">
        <v>1426</v>
      </c>
      <c r="D626" s="241">
        <f>COUNTIF($C$1:$C626,C626)</f>
        <v>1</v>
      </c>
      <c r="E626" s="241" t="str">
        <f t="shared" si="29"/>
        <v>Interests &amp; Hobbies1</v>
      </c>
      <c r="F626" s="86" t="s">
        <v>1427</v>
      </c>
      <c r="G626" s="242">
        <v>2.7943396226415097E-2</v>
      </c>
      <c r="H626" s="245">
        <v>99.071710050124608</v>
      </c>
    </row>
    <row r="627" spans="1:8">
      <c r="A627" s="86" t="str">
        <v>INTERESTS4</v>
      </c>
      <c r="B627" s="239">
        <v>626</v>
      </c>
      <c r="C627" s="86" t="s">
        <v>1426</v>
      </c>
      <c r="D627" s="241">
        <f>COUNTIF($C$1:$C627,C627)</f>
        <v>2</v>
      </c>
      <c r="E627" s="241" t="str">
        <f t="shared" si="29"/>
        <v>Interests &amp; Hobbies2</v>
      </c>
      <c r="F627" s="86" t="s">
        <v>1429</v>
      </c>
      <c r="G627" s="242">
        <v>0.1804056603773585</v>
      </c>
      <c r="H627" s="245">
        <v>101.64337569985433</v>
      </c>
    </row>
    <row r="628" spans="1:8">
      <c r="A628" s="86" t="str">
        <v>INTERESTS5</v>
      </c>
      <c r="B628" s="239">
        <v>627</v>
      </c>
      <c r="C628" s="86" t="s">
        <v>1426</v>
      </c>
      <c r="D628" s="241">
        <f>COUNTIF($C$1:$C628,C628)</f>
        <v>3</v>
      </c>
      <c r="E628" s="241" t="str">
        <f t="shared" si="29"/>
        <v>Interests &amp; Hobbies3</v>
      </c>
      <c r="F628" s="86" t="s">
        <v>1431</v>
      </c>
      <c r="G628" s="242">
        <v>0.28977358490566035</v>
      </c>
      <c r="H628" s="245">
        <v>97.654507371928361</v>
      </c>
    </row>
    <row r="629" spans="1:8">
      <c r="A629" s="86" t="str">
        <v>INTERESTS6</v>
      </c>
      <c r="B629" s="239">
        <v>628</v>
      </c>
      <c r="C629" s="86" t="s">
        <v>1426</v>
      </c>
      <c r="D629" s="241">
        <f>COUNTIF($C$1:$C629,C629)</f>
        <v>4</v>
      </c>
      <c r="E629" s="241" t="str">
        <f t="shared" si="29"/>
        <v>Interests &amp; Hobbies4</v>
      </c>
      <c r="F629" s="86" t="s">
        <v>1433</v>
      </c>
      <c r="G629" s="242">
        <v>0.36448113207547167</v>
      </c>
      <c r="H629" s="245">
        <v>100.16013610840464</v>
      </c>
    </row>
    <row r="630" spans="1:8">
      <c r="A630" s="86" t="str">
        <v>INTERESTS9</v>
      </c>
      <c r="B630" s="239">
        <v>629</v>
      </c>
      <c r="C630" s="86" t="s">
        <v>1426</v>
      </c>
      <c r="D630" s="241">
        <f>COUNTIF($C$1:$C630,C630)</f>
        <v>5</v>
      </c>
      <c r="E630" s="241" t="str">
        <f t="shared" si="29"/>
        <v>Interests &amp; Hobbies5</v>
      </c>
      <c r="F630" s="86" t="s">
        <v>1435</v>
      </c>
      <c r="G630" s="242">
        <v>0.25367924528301888</v>
      </c>
      <c r="H630" s="245">
        <v>104.32977490740009</v>
      </c>
    </row>
    <row r="631" spans="1:8">
      <c r="A631" s="86" t="str">
        <v>INTERESTS55</v>
      </c>
      <c r="B631" s="239">
        <v>630</v>
      </c>
      <c r="C631" s="86" t="s">
        <v>1426</v>
      </c>
      <c r="D631" s="241">
        <f>COUNTIF($C$1:$C631,C631)</f>
        <v>6</v>
      </c>
      <c r="E631" s="241" t="str">
        <f t="shared" si="29"/>
        <v>Interests &amp; Hobbies6</v>
      </c>
      <c r="F631" s="86" t="s">
        <v>1437</v>
      </c>
      <c r="G631" s="242">
        <v>0.2076037735849057</v>
      </c>
      <c r="H631" s="245">
        <v>102.15457536717223</v>
      </c>
    </row>
    <row r="632" spans="1:8">
      <c r="A632" s="86" t="str">
        <v>INTERESTS10</v>
      </c>
      <c r="B632" s="239">
        <v>631</v>
      </c>
      <c r="C632" s="86" t="s">
        <v>1426</v>
      </c>
      <c r="D632" s="241">
        <f>COUNTIF($C$1:$C632,C632)</f>
        <v>7</v>
      </c>
      <c r="E632" s="241" t="str">
        <f t="shared" si="29"/>
        <v>Interests &amp; Hobbies7</v>
      </c>
      <c r="F632" s="86" t="s">
        <v>1439</v>
      </c>
      <c r="G632" s="242">
        <v>0.45421698113207554</v>
      </c>
      <c r="H632" s="245">
        <v>101.58146485784579</v>
      </c>
    </row>
    <row r="633" spans="1:8">
      <c r="A633" s="86" t="str">
        <v>INTERESTS12</v>
      </c>
      <c r="B633" s="239">
        <v>632</v>
      </c>
      <c r="C633" s="86" t="s">
        <v>1426</v>
      </c>
      <c r="D633" s="241">
        <f>COUNTIF($C$1:$C633,C633)</f>
        <v>8</v>
      </c>
      <c r="E633" s="241" t="str">
        <f t="shared" si="29"/>
        <v>Interests &amp; Hobbies8</v>
      </c>
      <c r="F633" s="86" t="s">
        <v>1441</v>
      </c>
      <c r="G633" s="242">
        <v>0.34508490566037736</v>
      </c>
      <c r="H633" s="245">
        <v>101.21792676783288</v>
      </c>
    </row>
    <row r="634" spans="1:8">
      <c r="A634" s="86" t="str">
        <v>INTERESTS17</v>
      </c>
      <c r="B634" s="239">
        <v>633</v>
      </c>
      <c r="C634" s="86" t="s">
        <v>1426</v>
      </c>
      <c r="D634" s="241">
        <f>COUNTIF($C$1:$C634,C634)</f>
        <v>9</v>
      </c>
      <c r="E634" s="241" t="str">
        <f t="shared" si="29"/>
        <v>Interests &amp; Hobbies9</v>
      </c>
      <c r="F634" s="86" t="s">
        <v>1443</v>
      </c>
      <c r="G634" s="242">
        <v>0.38267924528301889</v>
      </c>
      <c r="H634" s="245">
        <v>101.30064848308177</v>
      </c>
    </row>
    <row r="635" spans="1:8">
      <c r="A635" s="86" t="str">
        <v>INTERESTS43</v>
      </c>
      <c r="B635" s="239">
        <v>634</v>
      </c>
      <c r="C635" s="86" t="s">
        <v>1426</v>
      </c>
      <c r="D635" s="241">
        <f>COUNTIF($C$1:$C635,C635)</f>
        <v>10</v>
      </c>
      <c r="E635" s="241" t="str">
        <f t="shared" si="29"/>
        <v>Interests &amp; Hobbies10</v>
      </c>
      <c r="F635" s="86" t="s">
        <v>1445</v>
      </c>
      <c r="G635" s="242">
        <v>6.2122641509433973E-2</v>
      </c>
      <c r="H635" s="245">
        <v>91.330120583936079</v>
      </c>
    </row>
    <row r="636" spans="1:8">
      <c r="A636" s="86" t="str">
        <v>INTERESTS18</v>
      </c>
      <c r="B636" s="239">
        <v>635</v>
      </c>
      <c r="C636" s="86" t="s">
        <v>1426</v>
      </c>
      <c r="D636" s="241">
        <f>COUNTIF($C$1:$C636,C636)</f>
        <v>11</v>
      </c>
      <c r="E636" s="241" t="str">
        <f t="shared" si="29"/>
        <v>Interests &amp; Hobbies11</v>
      </c>
      <c r="F636" s="86" t="s">
        <v>1447</v>
      </c>
      <c r="G636" s="242">
        <v>0.36949056603773589</v>
      </c>
      <c r="H636" s="245">
        <v>107.27257430019212</v>
      </c>
    </row>
    <row r="637" spans="1:8">
      <c r="A637" s="86" t="str">
        <v>INTERESTS19</v>
      </c>
      <c r="B637" s="239">
        <v>636</v>
      </c>
      <c r="C637" s="86" t="s">
        <v>1426</v>
      </c>
      <c r="D637" s="241">
        <f>COUNTIF($C$1:$C637,C637)</f>
        <v>12</v>
      </c>
      <c r="E637" s="241" t="str">
        <f t="shared" si="29"/>
        <v>Interests &amp; Hobbies12</v>
      </c>
      <c r="F637" s="86" t="s">
        <v>1449</v>
      </c>
      <c r="G637" s="242">
        <v>3.2094339622641521E-2</v>
      </c>
      <c r="H637" s="245">
        <v>103.79365919790702</v>
      </c>
    </row>
    <row r="638" spans="1:8">
      <c r="A638" s="86" t="str">
        <v>INTERESTS44</v>
      </c>
      <c r="B638" s="239">
        <v>637</v>
      </c>
      <c r="C638" s="86" t="s">
        <v>1426</v>
      </c>
      <c r="D638" s="241">
        <f>COUNTIF($C$1:$C638,C638)</f>
        <v>13</v>
      </c>
      <c r="E638" s="241" t="str">
        <f t="shared" si="29"/>
        <v>Interests &amp; Hobbies13</v>
      </c>
      <c r="F638" s="86" t="s">
        <v>1451</v>
      </c>
      <c r="G638" s="242">
        <v>0.38440566037735852</v>
      </c>
      <c r="H638" s="245">
        <v>102.14609817461979</v>
      </c>
    </row>
    <row r="639" spans="1:8">
      <c r="A639" s="86" t="str">
        <v>INTERESTS21</v>
      </c>
      <c r="B639" s="239">
        <v>638</v>
      </c>
      <c r="C639" s="86" t="s">
        <v>1426</v>
      </c>
      <c r="D639" s="241">
        <f>COUNTIF($C$1:$C639,C639)</f>
        <v>14</v>
      </c>
      <c r="E639" s="241" t="str">
        <f t="shared" si="29"/>
        <v>Interests &amp; Hobbies14</v>
      </c>
      <c r="F639" s="86" t="s">
        <v>1453</v>
      </c>
      <c r="G639" s="242">
        <v>0.20451886792452831</v>
      </c>
      <c r="H639" s="245">
        <v>103.8084944388862</v>
      </c>
    </row>
    <row r="640" spans="1:8">
      <c r="A640" s="86" t="str">
        <v>INTERESTS47</v>
      </c>
      <c r="B640" s="239">
        <v>639</v>
      </c>
      <c r="C640" s="86" t="s">
        <v>1426</v>
      </c>
      <c r="D640" s="241">
        <f>COUNTIF($C$1:$C640,C640)</f>
        <v>15</v>
      </c>
      <c r="E640" s="241" t="str">
        <f t="shared" si="29"/>
        <v>Interests &amp; Hobbies15</v>
      </c>
      <c r="F640" s="86" t="s">
        <v>1455</v>
      </c>
      <c r="G640" s="242">
        <v>4.8150943396226407E-2</v>
      </c>
      <c r="H640" s="245">
        <v>93.115143380739724</v>
      </c>
    </row>
    <row r="641" spans="1:8">
      <c r="A641" s="86" t="str">
        <v>INTERESTS48</v>
      </c>
      <c r="B641" s="239">
        <v>640</v>
      </c>
      <c r="C641" s="86" t="s">
        <v>1426</v>
      </c>
      <c r="D641" s="241">
        <f>COUNTIF($C$1:$C641,C641)</f>
        <v>16</v>
      </c>
      <c r="E641" s="241" t="str">
        <f t="shared" si="29"/>
        <v>Interests &amp; Hobbies16</v>
      </c>
      <c r="F641" s="86" t="s">
        <v>1457</v>
      </c>
      <c r="G641" s="242">
        <v>0.4796132075471698</v>
      </c>
      <c r="H641" s="245">
        <v>100.61051267290043</v>
      </c>
    </row>
    <row r="642" spans="1:8">
      <c r="A642" s="86" t="str">
        <v>INTERESTS28</v>
      </c>
      <c r="B642" s="239">
        <v>641</v>
      </c>
      <c r="C642" s="86" t="s">
        <v>1426</v>
      </c>
      <c r="D642" s="241">
        <f>COUNTIF($C$1:$C642,C642)</f>
        <v>17</v>
      </c>
      <c r="E642" s="241" t="str">
        <f t="shared" si="29"/>
        <v>Interests &amp; Hobbies17</v>
      </c>
      <c r="F642" s="86" t="s">
        <v>1459</v>
      </c>
      <c r="G642" s="242">
        <v>0.36604716981132079</v>
      </c>
      <c r="H642" s="245">
        <v>100.87606865083568</v>
      </c>
    </row>
    <row r="643" spans="1:8">
      <c r="A643" s="86" t="str">
        <v>INTERESTS29</v>
      </c>
      <c r="B643" s="239">
        <v>642</v>
      </c>
      <c r="C643" s="86" t="s">
        <v>1426</v>
      </c>
      <c r="D643" s="241">
        <f>COUNTIF($C$1:$C643,C643)</f>
        <v>18</v>
      </c>
      <c r="E643" s="241" t="str">
        <f t="shared" ref="E643:E706" si="30">C643&amp;D643</f>
        <v>Interests &amp; Hobbies18</v>
      </c>
      <c r="F643" s="86" t="s">
        <v>1461</v>
      </c>
      <c r="G643" s="242">
        <v>0.41742452830188681</v>
      </c>
      <c r="H643" s="245">
        <v>99.085480306617356</v>
      </c>
    </row>
    <row r="644" spans="1:8">
      <c r="A644" s="86" t="str">
        <v>INTERESTS51</v>
      </c>
      <c r="B644" s="239">
        <v>643</v>
      </c>
      <c r="C644" s="86" t="s">
        <v>1426</v>
      </c>
      <c r="D644" s="241">
        <f>COUNTIF($C$1:$C644,C644)</f>
        <v>19</v>
      </c>
      <c r="E644" s="241" t="str">
        <f t="shared" si="30"/>
        <v>Interests &amp; Hobbies19</v>
      </c>
      <c r="F644" s="86" t="s">
        <v>1399</v>
      </c>
      <c r="G644" s="242">
        <v>0.51073584905660385</v>
      </c>
      <c r="H644" s="245">
        <v>99.918156765650224</v>
      </c>
    </row>
    <row r="645" spans="1:8">
      <c r="A645" s="86" t="str">
        <v>INTERESTS52</v>
      </c>
      <c r="B645" s="239">
        <v>644</v>
      </c>
      <c r="C645" s="86" t="s">
        <v>1426</v>
      </c>
      <c r="D645" s="241">
        <f>COUNTIF($C$1:$C645,C645)</f>
        <v>20</v>
      </c>
      <c r="E645" s="241" t="str">
        <f t="shared" si="30"/>
        <v>Interests &amp; Hobbies20</v>
      </c>
      <c r="F645" s="86" t="s">
        <v>1464</v>
      </c>
      <c r="G645" s="242">
        <v>0.16503773584905659</v>
      </c>
      <c r="H645" s="245">
        <v>94.374837393245841</v>
      </c>
    </row>
    <row r="646" spans="1:8">
      <c r="A646" s="86" t="str">
        <v>holdest6</v>
      </c>
      <c r="B646" s="239">
        <v>645</v>
      </c>
      <c r="C646" s="86" t="s">
        <v>1466</v>
      </c>
      <c r="D646" s="241">
        <f>COUNTIF($C$1:$C646,C646)</f>
        <v>1</v>
      </c>
      <c r="E646" s="241" t="str">
        <f t="shared" si="30"/>
        <v>Holiday Destination/Type1</v>
      </c>
      <c r="F646" s="86" t="s">
        <v>1467</v>
      </c>
      <c r="G646" s="242">
        <v>0.59826415094339613</v>
      </c>
      <c r="H646" s="245">
        <v>103.13504416070715</v>
      </c>
    </row>
    <row r="647" spans="1:8">
      <c r="A647" s="86" t="str">
        <v>holdest1</v>
      </c>
      <c r="B647" s="239">
        <v>646</v>
      </c>
      <c r="C647" s="86" t="s">
        <v>1466</v>
      </c>
      <c r="D647" s="241">
        <f>COUNTIF($C$1:$C647,C647)</f>
        <v>2</v>
      </c>
      <c r="E647" s="241" t="str">
        <f t="shared" si="30"/>
        <v>Holiday Destination/Type2</v>
      </c>
      <c r="F647" s="86" t="s">
        <v>1469</v>
      </c>
      <c r="G647" s="242">
        <v>4.0547169811320755E-2</v>
      </c>
      <c r="H647" s="245">
        <v>93.830084658211021</v>
      </c>
    </row>
    <row r="648" spans="1:8">
      <c r="A648" s="86" t="str">
        <v>holdest2</v>
      </c>
      <c r="B648" s="239">
        <v>647</v>
      </c>
      <c r="C648" s="86" t="s">
        <v>1466</v>
      </c>
      <c r="D648" s="241">
        <f>COUNTIF($C$1:$C648,C648)</f>
        <v>3</v>
      </c>
      <c r="E648" s="241" t="str">
        <f t="shared" si="30"/>
        <v>Holiday Destination/Type3</v>
      </c>
      <c r="F648" s="86" t="s">
        <v>1471</v>
      </c>
      <c r="G648" s="242">
        <v>9.6132075471698095E-2</v>
      </c>
      <c r="H648" s="245">
        <v>93.111629790262768</v>
      </c>
    </row>
    <row r="649" spans="1:8">
      <c r="A649" s="86" t="str">
        <v>holdest3</v>
      </c>
      <c r="B649" s="239">
        <v>648</v>
      </c>
      <c r="C649" s="86" t="s">
        <v>1466</v>
      </c>
      <c r="D649" s="241">
        <f>COUNTIF($C$1:$C649,C649)</f>
        <v>4</v>
      </c>
      <c r="E649" s="241" t="str">
        <f t="shared" si="30"/>
        <v>Holiday Destination/Type4</v>
      </c>
      <c r="F649" s="86" t="s">
        <v>1473</v>
      </c>
      <c r="G649" s="242">
        <v>1.0971698113207546E-2</v>
      </c>
      <c r="H649" s="245">
        <v>98.225658962867868</v>
      </c>
    </row>
    <row r="650" spans="1:8">
      <c r="A650" s="86" t="str">
        <v>holdest4</v>
      </c>
      <c r="B650" s="239">
        <v>649</v>
      </c>
      <c r="C650" s="86" t="s">
        <v>1466</v>
      </c>
      <c r="D650" s="241">
        <f>COUNTIF($C$1:$C650,C650)</f>
        <v>5</v>
      </c>
      <c r="E650" s="241" t="str">
        <f t="shared" si="30"/>
        <v>Holiday Destination/Type5</v>
      </c>
      <c r="F650" s="86" t="s">
        <v>1475</v>
      </c>
      <c r="G650" s="242">
        <v>1.8264150943396222E-2</v>
      </c>
      <c r="H650" s="245">
        <v>98.05897393764414</v>
      </c>
    </row>
    <row r="651" spans="1:8">
      <c r="A651" s="86" t="str">
        <v>holdest5</v>
      </c>
      <c r="B651" s="239">
        <v>650</v>
      </c>
      <c r="C651" s="86" t="s">
        <v>1466</v>
      </c>
      <c r="D651" s="241">
        <f>COUNTIF($C$1:$C651,C651)</f>
        <v>6</v>
      </c>
      <c r="E651" s="241" t="str">
        <f t="shared" si="30"/>
        <v>Holiday Destination/Type6</v>
      </c>
      <c r="F651" s="86" t="s">
        <v>1477</v>
      </c>
      <c r="G651" s="242">
        <v>0.3716509433962264</v>
      </c>
      <c r="H651" s="245">
        <v>103.09258693830563</v>
      </c>
    </row>
    <row r="652" spans="1:8">
      <c r="A652" s="86" t="str">
        <v>holdest7</v>
      </c>
      <c r="B652" s="239">
        <v>651</v>
      </c>
      <c r="C652" s="86" t="s">
        <v>1466</v>
      </c>
      <c r="D652" s="241">
        <f>COUNTIF($C$1:$C652,C652)</f>
        <v>7</v>
      </c>
      <c r="E652" s="241" t="str">
        <f t="shared" si="30"/>
        <v>Holiday Destination/Type7</v>
      </c>
      <c r="F652" s="86" t="s">
        <v>1479</v>
      </c>
      <c r="G652" s="242">
        <v>0.21937735849056605</v>
      </c>
      <c r="H652" s="245">
        <v>98.706967960763293</v>
      </c>
    </row>
    <row r="653" spans="1:8">
      <c r="A653" s="86" t="str">
        <v>holdest8</v>
      </c>
      <c r="B653" s="239">
        <v>652</v>
      </c>
      <c r="C653" s="86" t="s">
        <v>1466</v>
      </c>
      <c r="D653" s="241">
        <f>COUNTIF($C$1:$C653,C653)</f>
        <v>8</v>
      </c>
      <c r="E653" s="241" t="str">
        <f t="shared" si="30"/>
        <v>Holiday Destination/Type8</v>
      </c>
      <c r="F653" s="86" t="s">
        <v>1481</v>
      </c>
      <c r="G653" s="242">
        <v>7.5009433962264158E-2</v>
      </c>
      <c r="H653" s="245">
        <v>100.3601398414998</v>
      </c>
    </row>
    <row r="654" spans="1:8">
      <c r="A654" s="86" t="str">
        <v>holtype1</v>
      </c>
      <c r="B654" s="239">
        <v>653</v>
      </c>
      <c r="C654" s="86" t="s">
        <v>1466</v>
      </c>
      <c r="D654" s="241">
        <f>COUNTIF($C$1:$C654,C654)</f>
        <v>9</v>
      </c>
      <c r="E654" s="241" t="str">
        <f t="shared" si="30"/>
        <v>Holiday Destination/Type9</v>
      </c>
      <c r="F654" s="86" t="s">
        <v>1483</v>
      </c>
      <c r="G654" s="242">
        <v>0.23233962264150942</v>
      </c>
      <c r="H654" s="245">
        <v>102.07641662410492</v>
      </c>
    </row>
    <row r="655" spans="1:8">
      <c r="A655" s="86" t="str">
        <v>holtype3</v>
      </c>
      <c r="B655" s="239">
        <v>654</v>
      </c>
      <c r="C655" s="86" t="s">
        <v>1466</v>
      </c>
      <c r="D655" s="241">
        <f>COUNTIF($C$1:$C655,C655)</f>
        <v>10</v>
      </c>
      <c r="E655" s="241" t="str">
        <f t="shared" si="30"/>
        <v>Holiday Destination/Type10</v>
      </c>
      <c r="F655" s="86" t="s">
        <v>1485</v>
      </c>
      <c r="G655" s="242">
        <v>3.5018867924528296E-2</v>
      </c>
      <c r="H655" s="245">
        <v>113.95808367479934</v>
      </c>
    </row>
    <row r="656" spans="1:8">
      <c r="A656" s="86" t="str">
        <v>holtype4</v>
      </c>
      <c r="B656" s="239">
        <v>655</v>
      </c>
      <c r="C656" s="86" t="s">
        <v>1466</v>
      </c>
      <c r="D656" s="241">
        <f>COUNTIF($C$1:$C656,C656)</f>
        <v>11</v>
      </c>
      <c r="E656" s="241" t="str">
        <f t="shared" si="30"/>
        <v>Holiday Destination/Type11</v>
      </c>
      <c r="F656" s="86" t="s">
        <v>1487</v>
      </c>
      <c r="G656" s="242">
        <v>0.21174528301886797</v>
      </c>
      <c r="H656" s="245">
        <v>105.05649037135574</v>
      </c>
    </row>
    <row r="657" spans="1:8">
      <c r="A657" s="86" t="str">
        <v>holtype6</v>
      </c>
      <c r="B657" s="239">
        <v>656</v>
      </c>
      <c r="C657" s="86" t="s">
        <v>1466</v>
      </c>
      <c r="D657" s="241">
        <f>COUNTIF($C$1:$C657,C657)</f>
        <v>12</v>
      </c>
      <c r="E657" s="241" t="str">
        <f t="shared" si="30"/>
        <v>Holiday Destination/Type12</v>
      </c>
      <c r="F657" s="86" t="s">
        <v>1489</v>
      </c>
      <c r="G657" s="242">
        <v>0.15416981132075475</v>
      </c>
      <c r="H657" s="245">
        <v>104.80437314192204</v>
      </c>
    </row>
    <row r="658" spans="1:8">
      <c r="A658" s="86" t="str">
        <v>car_enqc_app</v>
      </c>
      <c r="B658" s="239">
        <v>657</v>
      </c>
      <c r="C658" s="86" t="s">
        <v>1492</v>
      </c>
      <c r="D658" s="241">
        <f>COUNTIF($C$1:$C658,C658)</f>
        <v>1</v>
      </c>
      <c r="E658" s="241" t="str">
        <f t="shared" si="30"/>
        <v>Make enquiry on car dealership or manufacturer1</v>
      </c>
      <c r="F658" s="86" t="s">
        <v>1493</v>
      </c>
      <c r="G658" s="242">
        <v>0.12401886792452831</v>
      </c>
      <c r="H658" s="245">
        <v>85.840239820155134</v>
      </c>
    </row>
    <row r="659" spans="1:8">
      <c r="A659" s="86" t="str">
        <v>car_enqc_call</v>
      </c>
      <c r="B659" s="239">
        <v>658</v>
      </c>
      <c r="C659" s="86" t="s">
        <v>1492</v>
      </c>
      <c r="D659" s="241">
        <f>COUNTIF($C$1:$C659,C659)</f>
        <v>2</v>
      </c>
      <c r="E659" s="241" t="str">
        <f t="shared" si="30"/>
        <v>Make enquiry on car dealership or manufacturer2</v>
      </c>
      <c r="F659" s="86" t="s">
        <v>1495</v>
      </c>
      <c r="G659" s="242">
        <v>0.48118867924528302</v>
      </c>
      <c r="H659" s="245">
        <v>103.58427515021376</v>
      </c>
    </row>
    <row r="660" spans="1:8">
      <c r="A660" s="86" t="str">
        <v>car_enqc_email</v>
      </c>
      <c r="B660" s="239">
        <v>659</v>
      </c>
      <c r="C660" s="86" t="s">
        <v>1492</v>
      </c>
      <c r="D660" s="241">
        <f>COUNTIF($C$1:$C660,C660)</f>
        <v>3</v>
      </c>
      <c r="E660" s="241" t="str">
        <f t="shared" si="30"/>
        <v>Make enquiry on car dealership or manufacturer3</v>
      </c>
      <c r="F660" s="86" t="s">
        <v>1050</v>
      </c>
      <c r="G660" s="242">
        <v>0.32316981132075473</v>
      </c>
      <c r="H660" s="245">
        <v>99.046028435198338</v>
      </c>
    </row>
    <row r="661" spans="1:8">
      <c r="A661" s="86" t="str">
        <v>car_enqc_f2f</v>
      </c>
      <c r="B661" s="239">
        <v>660</v>
      </c>
      <c r="C661" s="86" t="s">
        <v>1492</v>
      </c>
      <c r="D661" s="241">
        <f>COUNTIF($C$1:$C661,C661)</f>
        <v>4</v>
      </c>
      <c r="E661" s="241" t="str">
        <f t="shared" si="30"/>
        <v>Make enquiry on car dealership or manufacturer4</v>
      </c>
      <c r="F661" s="86" t="s">
        <v>1498</v>
      </c>
      <c r="G661" s="242">
        <v>0.52426415094339629</v>
      </c>
      <c r="H661" s="245">
        <v>100.60290479703878</v>
      </c>
    </row>
    <row r="662" spans="1:8">
      <c r="A662" s="86" t="str">
        <v>car_enqc_mail</v>
      </c>
      <c r="B662" s="239">
        <v>661</v>
      </c>
      <c r="C662" s="86" t="s">
        <v>1492</v>
      </c>
      <c r="D662" s="241">
        <f>COUNTIF($C$1:$C662,C662)</f>
        <v>5</v>
      </c>
      <c r="E662" s="241" t="str">
        <f t="shared" si="30"/>
        <v>Make enquiry on car dealership or manufacturer5</v>
      </c>
      <c r="F662" s="86" t="s">
        <v>1500</v>
      </c>
      <c r="G662" s="242">
        <v>0.10607547169811321</v>
      </c>
      <c r="H662" s="245">
        <v>88.583389366203704</v>
      </c>
    </row>
    <row r="663" spans="1:8">
      <c r="A663" s="86" t="str">
        <v>car_enqc_txt</v>
      </c>
      <c r="B663" s="239">
        <v>662</v>
      </c>
      <c r="C663" s="86" t="s">
        <v>1492</v>
      </c>
      <c r="D663" s="241">
        <f>COUNTIF($C$1:$C663,C663)</f>
        <v>6</v>
      </c>
      <c r="E663" s="241" t="str">
        <f t="shared" si="30"/>
        <v>Make enquiry on car dealership or manufacturer6</v>
      </c>
      <c r="F663" s="86" t="s">
        <v>1502</v>
      </c>
      <c r="G663" s="242">
        <v>7.8301886792452841E-2</v>
      </c>
      <c r="H663" s="245">
        <v>86.796225719065589</v>
      </c>
    </row>
    <row r="664" spans="1:8">
      <c r="A664" s="86" t="str">
        <v>car_enqc_web</v>
      </c>
      <c r="B664" s="239">
        <v>663</v>
      </c>
      <c r="C664" s="86" t="s">
        <v>1492</v>
      </c>
      <c r="D664" s="241">
        <f>COUNTIF($C$1:$C664,C664)</f>
        <v>7</v>
      </c>
      <c r="E664" s="241" t="str">
        <f t="shared" si="30"/>
        <v>Make enquiry on car dealership or manufacturer7</v>
      </c>
      <c r="F664" s="86" t="s">
        <v>1504</v>
      </c>
      <c r="G664" s="242">
        <v>0.23643396226415092</v>
      </c>
      <c r="H664" s="245">
        <v>99.361558727665283</v>
      </c>
    </row>
    <row r="665" spans="1:8">
      <c r="A665" s="86" t="str">
        <v>car_sub_app</v>
      </c>
      <c r="B665" s="239">
        <v>664</v>
      </c>
      <c r="C665" s="86" t="s">
        <v>1506</v>
      </c>
      <c r="D665" s="241">
        <f>COUNTIF($C$1:$C665,C665)</f>
        <v>1</v>
      </c>
      <c r="E665" s="241" t="str">
        <f t="shared" si="30"/>
        <v>Submit info to cars dealership or manufacturer1</v>
      </c>
      <c r="F665" s="86" t="s">
        <v>1493</v>
      </c>
      <c r="G665" s="242">
        <v>0.14333962264150943</v>
      </c>
      <c r="H665" s="245">
        <v>85.921385286742392</v>
      </c>
    </row>
    <row r="666" spans="1:8">
      <c r="A666" s="86" t="str">
        <v>car_sub_call</v>
      </c>
      <c r="B666" s="239">
        <v>665</v>
      </c>
      <c r="C666" s="86" t="s">
        <v>1506</v>
      </c>
      <c r="D666" s="241">
        <f>COUNTIF($C$1:$C666,C666)</f>
        <v>2</v>
      </c>
      <c r="E666" s="241" t="str">
        <f t="shared" si="30"/>
        <v>Submit info to cars dealership or manufacturer2</v>
      </c>
      <c r="F666" s="86" t="s">
        <v>1495</v>
      </c>
      <c r="G666" s="242">
        <v>0.42672641509433967</v>
      </c>
      <c r="H666" s="245">
        <v>100.51977248690922</v>
      </c>
    </row>
    <row r="667" spans="1:8">
      <c r="A667" s="86" t="str">
        <v>car_sub_email</v>
      </c>
      <c r="B667" s="239">
        <v>666</v>
      </c>
      <c r="C667" s="86" t="s">
        <v>1506</v>
      </c>
      <c r="D667" s="241">
        <f>COUNTIF($C$1:$C667,C667)</f>
        <v>3</v>
      </c>
      <c r="E667" s="241" t="str">
        <f t="shared" si="30"/>
        <v>Submit info to cars dealership or manufacturer3</v>
      </c>
      <c r="F667" s="86" t="s">
        <v>1050</v>
      </c>
      <c r="G667" s="242">
        <v>0.29897169811320756</v>
      </c>
      <c r="H667" s="245">
        <v>99.760092187261549</v>
      </c>
    </row>
    <row r="668" spans="1:8">
      <c r="A668" s="86" t="str">
        <v>car_sub_f2f</v>
      </c>
      <c r="B668" s="239">
        <v>667</v>
      </c>
      <c r="C668" s="86" t="s">
        <v>1506</v>
      </c>
      <c r="D668" s="241">
        <f>COUNTIF($C$1:$C668,C668)</f>
        <v>4</v>
      </c>
      <c r="E668" s="241" t="str">
        <f t="shared" si="30"/>
        <v>Submit info to cars dealership or manufacturer4</v>
      </c>
      <c r="F668" s="86" t="s">
        <v>1498</v>
      </c>
      <c r="G668" s="242">
        <v>0.49344339622641503</v>
      </c>
      <c r="H668" s="245">
        <v>99.294802623316215</v>
      </c>
    </row>
    <row r="669" spans="1:8">
      <c r="A669" s="86" t="str">
        <v>car_sub_mail</v>
      </c>
      <c r="B669" s="239">
        <v>668</v>
      </c>
      <c r="C669" s="86" t="s">
        <v>1506</v>
      </c>
      <c r="D669" s="241">
        <f>COUNTIF($C$1:$C669,C669)</f>
        <v>5</v>
      </c>
      <c r="E669" s="241" t="str">
        <f t="shared" si="30"/>
        <v>Submit info to cars dealership or manufacturer5</v>
      </c>
      <c r="F669" s="86" t="s">
        <v>1500</v>
      </c>
      <c r="G669" s="242">
        <v>8.0235849056603761E-2</v>
      </c>
      <c r="H669" s="245">
        <v>90.897890968594453</v>
      </c>
    </row>
    <row r="670" spans="1:8">
      <c r="A670" s="86" t="str">
        <v>car_sub_txt</v>
      </c>
      <c r="B670" s="239">
        <v>669</v>
      </c>
      <c r="C670" s="86" t="s">
        <v>1506</v>
      </c>
      <c r="D670" s="241">
        <f>COUNTIF($C$1:$C670,C670)</f>
        <v>6</v>
      </c>
      <c r="E670" s="241" t="str">
        <f t="shared" si="30"/>
        <v>Submit info to cars dealership or manufacturer6</v>
      </c>
      <c r="F670" s="86" t="s">
        <v>1502</v>
      </c>
      <c r="G670" s="242">
        <v>9.0169811320754717E-2</v>
      </c>
      <c r="H670" s="245">
        <v>86.000448595962524</v>
      </c>
    </row>
    <row r="671" spans="1:8">
      <c r="A671" s="86" t="str">
        <v>car_sub_web</v>
      </c>
      <c r="B671" s="239">
        <v>670</v>
      </c>
      <c r="C671" s="86" t="s">
        <v>1506</v>
      </c>
      <c r="D671" s="241">
        <f>COUNTIF($C$1:$C671,C671)</f>
        <v>7</v>
      </c>
      <c r="E671" s="241" t="str">
        <f t="shared" si="30"/>
        <v>Submit info to cars dealership or manufacturer7</v>
      </c>
      <c r="F671" s="86" t="s">
        <v>1504</v>
      </c>
      <c r="G671" s="242">
        <v>0.30183018867924527</v>
      </c>
      <c r="H671" s="245">
        <v>97.962254131174078</v>
      </c>
    </row>
    <row r="672" spans="1:8">
      <c r="A672" s="86" t="str">
        <v>car_mark_app</v>
      </c>
      <c r="B672" s="239">
        <v>671</v>
      </c>
      <c r="C672" s="86" t="s">
        <v>1514</v>
      </c>
      <c r="D672" s="241">
        <f>COUNTIF($C$1:$C672,C672)</f>
        <v>1</v>
      </c>
      <c r="E672" s="241" t="str">
        <f t="shared" si="30"/>
        <v>Get info/marketing from car dealership or manufacturer1</v>
      </c>
      <c r="F672" s="86" t="s">
        <v>1493</v>
      </c>
      <c r="G672" s="242">
        <v>0.1180188679245283</v>
      </c>
      <c r="H672" s="245">
        <v>85.034153794214177</v>
      </c>
    </row>
    <row r="673" spans="1:8">
      <c r="A673" s="86" t="str">
        <v>car_mark_call</v>
      </c>
      <c r="B673" s="239">
        <v>672</v>
      </c>
      <c r="C673" s="86" t="s">
        <v>1514</v>
      </c>
      <c r="D673" s="241">
        <f>COUNTIF($C$1:$C673,C673)</f>
        <v>2</v>
      </c>
      <c r="E673" s="241" t="str">
        <f t="shared" si="30"/>
        <v>Get info/marketing from car dealership or manufacturer2</v>
      </c>
      <c r="F673" s="86" t="s">
        <v>1495</v>
      </c>
      <c r="G673" s="242">
        <v>0.22085849056603774</v>
      </c>
      <c r="H673" s="245">
        <v>95.51397568815338</v>
      </c>
    </row>
    <row r="674" spans="1:8">
      <c r="A674" s="86" t="str">
        <v>car_mark_email</v>
      </c>
      <c r="B674" s="239">
        <v>673</v>
      </c>
      <c r="C674" s="86" t="s">
        <v>1514</v>
      </c>
      <c r="D674" s="241">
        <f>COUNTIF($C$1:$C674,C674)</f>
        <v>3</v>
      </c>
      <c r="E674" s="241" t="str">
        <f t="shared" si="30"/>
        <v>Get info/marketing from car dealership or manufacturer3</v>
      </c>
      <c r="F674" s="86" t="s">
        <v>1050</v>
      </c>
      <c r="G674" s="242">
        <v>0.24769811320754717</v>
      </c>
      <c r="H674" s="245">
        <v>101.6166643661186</v>
      </c>
    </row>
    <row r="675" spans="1:8">
      <c r="A675" s="86" t="str">
        <v>car_mark_f2f</v>
      </c>
      <c r="B675" s="239">
        <v>674</v>
      </c>
      <c r="C675" s="86" t="s">
        <v>1514</v>
      </c>
      <c r="D675" s="241">
        <f>COUNTIF($C$1:$C675,C675)</f>
        <v>4</v>
      </c>
      <c r="E675" s="241" t="str">
        <f t="shared" si="30"/>
        <v>Get info/marketing from car dealership or manufacturer4</v>
      </c>
      <c r="F675" s="86" t="s">
        <v>1498</v>
      </c>
      <c r="G675" s="242">
        <v>0.4907547169811321</v>
      </c>
      <c r="H675" s="245">
        <v>100.23075707374383</v>
      </c>
    </row>
    <row r="676" spans="1:8">
      <c r="A676" s="86" t="str">
        <v>car_mark_mail</v>
      </c>
      <c r="B676" s="239">
        <v>675</v>
      </c>
      <c r="C676" s="86" t="s">
        <v>1514</v>
      </c>
      <c r="D676" s="241">
        <f>COUNTIF($C$1:$C676,C676)</f>
        <v>5</v>
      </c>
      <c r="E676" s="241" t="str">
        <f t="shared" si="30"/>
        <v>Get info/marketing from car dealership or manufacturer5</v>
      </c>
      <c r="F676" s="86" t="s">
        <v>1500</v>
      </c>
      <c r="G676" s="242">
        <v>0.15646226415094336</v>
      </c>
      <c r="H676" s="245">
        <v>102.53635178488689</v>
      </c>
    </row>
    <row r="677" spans="1:8">
      <c r="A677" s="86" t="str">
        <v>car_mark_txt</v>
      </c>
      <c r="B677" s="239">
        <v>676</v>
      </c>
      <c r="C677" s="86" t="s">
        <v>1514</v>
      </c>
      <c r="D677" s="241">
        <f>COUNTIF($C$1:$C677,C677)</f>
        <v>6</v>
      </c>
      <c r="E677" s="241" t="str">
        <f t="shared" si="30"/>
        <v>Get info/marketing from car dealership or manufacturer6</v>
      </c>
      <c r="F677" s="86" t="s">
        <v>1502</v>
      </c>
      <c r="G677" s="242">
        <v>9.734905660377359E-2</v>
      </c>
      <c r="H677" s="245">
        <v>97.121270421788125</v>
      </c>
    </row>
    <row r="678" spans="1:8">
      <c r="A678" s="86" t="str">
        <v>car_mark_web</v>
      </c>
      <c r="B678" s="239">
        <v>677</v>
      </c>
      <c r="C678" s="86" t="s">
        <v>1514</v>
      </c>
      <c r="D678" s="241">
        <f>COUNTIF($C$1:$C678,C678)</f>
        <v>7</v>
      </c>
      <c r="E678" s="241" t="str">
        <f t="shared" si="30"/>
        <v>Get info/marketing from car dealership or manufacturer7</v>
      </c>
      <c r="F678" s="86" t="s">
        <v>1504</v>
      </c>
      <c r="G678" s="242">
        <v>0.31090566037735851</v>
      </c>
      <c r="H678" s="245">
        <v>100.46545759645431</v>
      </c>
    </row>
    <row r="679" spans="1:8">
      <c r="A679" s="86" t="str">
        <v>car_res_app</v>
      </c>
      <c r="B679" s="239">
        <v>678</v>
      </c>
      <c r="C679" s="86" t="s">
        <v>1522</v>
      </c>
      <c r="D679" s="241">
        <f>COUNTIF($C$1:$C679,C679)</f>
        <v>1</v>
      </c>
      <c r="E679" s="241" t="str">
        <f t="shared" si="30"/>
        <v>Research car dealership or manufacturer1</v>
      </c>
      <c r="F679" s="86" t="s">
        <v>1493</v>
      </c>
      <c r="G679" s="242">
        <v>0.11517924528301889</v>
      </c>
      <c r="H679" s="245">
        <v>89.446864619307945</v>
      </c>
    </row>
    <row r="680" spans="1:8">
      <c r="A680" s="86" t="str">
        <v>car_res_call</v>
      </c>
      <c r="B680" s="239">
        <v>679</v>
      </c>
      <c r="C680" s="86" t="s">
        <v>1522</v>
      </c>
      <c r="D680" s="241">
        <f>COUNTIF($C$1:$C680,C680)</f>
        <v>2</v>
      </c>
      <c r="E680" s="241" t="str">
        <f t="shared" si="30"/>
        <v>Research car dealership or manufacturer2</v>
      </c>
      <c r="F680" s="86" t="s">
        <v>1495</v>
      </c>
      <c r="G680" s="242">
        <v>0.20105660377358489</v>
      </c>
      <c r="H680" s="245">
        <v>92.661004340878051</v>
      </c>
    </row>
    <row r="681" spans="1:8">
      <c r="A681" s="86" t="str">
        <v>car_res_email</v>
      </c>
      <c r="B681" s="239">
        <v>680</v>
      </c>
      <c r="C681" s="86" t="s">
        <v>1522</v>
      </c>
      <c r="D681" s="241">
        <f>COUNTIF($C$1:$C681,C681)</f>
        <v>3</v>
      </c>
      <c r="E681" s="241" t="str">
        <f t="shared" si="30"/>
        <v>Research car dealership or manufacturer3</v>
      </c>
      <c r="F681" s="86" t="s">
        <v>1050</v>
      </c>
      <c r="G681" s="242">
        <v>0.17487735849056602</v>
      </c>
      <c r="H681" s="245">
        <v>99.092531979941995</v>
      </c>
    </row>
    <row r="682" spans="1:8">
      <c r="A682" s="86" t="str">
        <v>car_res_f2f</v>
      </c>
      <c r="B682" s="239">
        <v>681</v>
      </c>
      <c r="C682" s="86" t="s">
        <v>1522</v>
      </c>
      <c r="D682" s="241">
        <f>COUNTIF($C$1:$C682,C682)</f>
        <v>4</v>
      </c>
      <c r="E682" s="241" t="str">
        <f t="shared" si="30"/>
        <v>Research car dealership or manufacturer4</v>
      </c>
      <c r="F682" s="86" t="s">
        <v>1498</v>
      </c>
      <c r="G682" s="242">
        <v>0.6848962264150944</v>
      </c>
      <c r="H682" s="245">
        <v>101.46064744569665</v>
      </c>
    </row>
    <row r="683" spans="1:8">
      <c r="A683" s="86" t="str">
        <v>car_res_mail</v>
      </c>
      <c r="B683" s="239">
        <v>682</v>
      </c>
      <c r="C683" s="86" t="s">
        <v>1522</v>
      </c>
      <c r="D683" s="241">
        <f>COUNTIF($C$1:$C683,C683)</f>
        <v>5</v>
      </c>
      <c r="E683" s="241" t="str">
        <f t="shared" si="30"/>
        <v>Research car dealership or manufacturer5</v>
      </c>
      <c r="F683" s="86" t="s">
        <v>1500</v>
      </c>
      <c r="G683" s="242">
        <v>8.0330188679245268E-2</v>
      </c>
      <c r="H683" s="245">
        <v>95.359630528270131</v>
      </c>
    </row>
    <row r="684" spans="1:8">
      <c r="A684" s="86" t="str">
        <v>car_res_txt</v>
      </c>
      <c r="B684" s="239">
        <v>683</v>
      </c>
      <c r="C684" s="86" t="s">
        <v>1522</v>
      </c>
      <c r="D684" s="241">
        <f>COUNTIF($C$1:$C684,C684)</f>
        <v>6</v>
      </c>
      <c r="E684" s="241" t="str">
        <f t="shared" si="30"/>
        <v>Research car dealership or manufacturer6</v>
      </c>
      <c r="F684" s="86" t="s">
        <v>1502</v>
      </c>
      <c r="G684" s="242">
        <v>6.1405660377358492E-2</v>
      </c>
      <c r="H684" s="245">
        <v>97.238627429813278</v>
      </c>
    </row>
    <row r="685" spans="1:8">
      <c r="A685" s="86" t="str">
        <v>car_res_web</v>
      </c>
      <c r="B685" s="239">
        <v>684</v>
      </c>
      <c r="C685" s="86" t="s">
        <v>1522</v>
      </c>
      <c r="D685" s="241">
        <f>COUNTIF($C$1:$C685,C685)</f>
        <v>7</v>
      </c>
      <c r="E685" s="241" t="str">
        <f t="shared" si="30"/>
        <v>Research car dealership or manufacturer7</v>
      </c>
      <c r="F685" s="86" t="s">
        <v>1504</v>
      </c>
      <c r="G685" s="242">
        <v>0.39877358490566045</v>
      </c>
      <c r="H685" s="245">
        <v>103.72100447318036</v>
      </c>
    </row>
    <row r="686" spans="1:8">
      <c r="A686" s="86" t="str">
        <v>hlh_enqc_app</v>
      </c>
      <c r="B686" s="239">
        <v>685</v>
      </c>
      <c r="C686" s="86" t="s">
        <v>1530</v>
      </c>
      <c r="D686" s="241">
        <f>COUNTIF($C$1:$C686,C686)</f>
        <v>1</v>
      </c>
      <c r="E686" s="241" t="str">
        <f t="shared" si="30"/>
        <v>Make enquiry on local health services1</v>
      </c>
      <c r="F686" s="86" t="s">
        <v>1493</v>
      </c>
      <c r="G686" s="242">
        <v>0.12120754716981132</v>
      </c>
      <c r="H686" s="245">
        <v>98.735067551275307</v>
      </c>
    </row>
    <row r="687" spans="1:8">
      <c r="A687" s="86" t="str">
        <v>hlh_enqc_call</v>
      </c>
      <c r="B687" s="239">
        <v>686</v>
      </c>
      <c r="C687" s="86" t="s">
        <v>1530</v>
      </c>
      <c r="D687" s="241">
        <f>COUNTIF($C$1:$C687,C687)</f>
        <v>2</v>
      </c>
      <c r="E687" s="241" t="str">
        <f t="shared" si="30"/>
        <v>Make enquiry on local health services2</v>
      </c>
      <c r="F687" s="86" t="s">
        <v>1495</v>
      </c>
      <c r="G687" s="242">
        <v>0.40783018867924531</v>
      </c>
      <c r="H687" s="245">
        <v>102.28766935150799</v>
      </c>
    </row>
    <row r="688" spans="1:8">
      <c r="A688" s="86" t="str">
        <v>hlh_enqc_email</v>
      </c>
      <c r="B688" s="239">
        <v>687</v>
      </c>
      <c r="C688" s="86" t="s">
        <v>1530</v>
      </c>
      <c r="D688" s="241">
        <f>COUNTIF($C$1:$C688,C688)</f>
        <v>3</v>
      </c>
      <c r="E688" s="241" t="str">
        <f t="shared" si="30"/>
        <v>Make enquiry on local health services3</v>
      </c>
      <c r="F688" s="86" t="s">
        <v>1050</v>
      </c>
      <c r="G688" s="242">
        <v>0.31399056603773584</v>
      </c>
      <c r="H688" s="245">
        <v>100.19576099098127</v>
      </c>
    </row>
    <row r="689" spans="1:8">
      <c r="A689" s="86" t="str">
        <v>hlh_enqc_f2f</v>
      </c>
      <c r="B689" s="239">
        <v>688</v>
      </c>
      <c r="C689" s="86" t="s">
        <v>1530</v>
      </c>
      <c r="D689" s="241">
        <f>COUNTIF($C$1:$C689,C689)</f>
        <v>4</v>
      </c>
      <c r="E689" s="241" t="str">
        <f t="shared" si="30"/>
        <v>Make enquiry on local health services4</v>
      </c>
      <c r="F689" s="86" t="s">
        <v>1498</v>
      </c>
      <c r="G689" s="242">
        <v>0.33724528301886797</v>
      </c>
      <c r="H689" s="245">
        <v>101.84066852219726</v>
      </c>
    </row>
    <row r="690" spans="1:8">
      <c r="A690" s="86" t="str">
        <v>hlh_enqc_mail</v>
      </c>
      <c r="B690" s="239">
        <v>689</v>
      </c>
      <c r="C690" s="86" t="s">
        <v>1530</v>
      </c>
      <c r="D690" s="241">
        <f>COUNTIF($C$1:$C690,C690)</f>
        <v>5</v>
      </c>
      <c r="E690" s="241" t="str">
        <f t="shared" si="30"/>
        <v>Make enquiry on local health services5</v>
      </c>
      <c r="F690" s="86" t="s">
        <v>1500</v>
      </c>
      <c r="G690" s="242">
        <v>0.12243396226415096</v>
      </c>
      <c r="H690" s="245">
        <v>97.731043205085726</v>
      </c>
    </row>
    <row r="691" spans="1:8">
      <c r="A691" s="86" t="str">
        <v>hlh_enqc_txt</v>
      </c>
      <c r="B691" s="239">
        <v>690</v>
      </c>
      <c r="C691" s="86" t="s">
        <v>1530</v>
      </c>
      <c r="D691" s="241">
        <f>COUNTIF($C$1:$C691,C691)</f>
        <v>6</v>
      </c>
      <c r="E691" s="241" t="str">
        <f t="shared" si="30"/>
        <v>Make enquiry on local health services6</v>
      </c>
      <c r="F691" s="86" t="s">
        <v>1502</v>
      </c>
      <c r="G691" s="242">
        <v>8.4499999999999992E-2</v>
      </c>
      <c r="H691" s="245">
        <v>94.53720477034166</v>
      </c>
    </row>
    <row r="692" spans="1:8">
      <c r="A692" s="86" t="str">
        <v>hlh_enqc_web</v>
      </c>
      <c r="B692" s="239">
        <v>691</v>
      </c>
      <c r="C692" s="86" t="s">
        <v>1530</v>
      </c>
      <c r="D692" s="241">
        <f>COUNTIF($C$1:$C692,C692)</f>
        <v>7</v>
      </c>
      <c r="E692" s="241" t="str">
        <f t="shared" si="30"/>
        <v>Make enquiry on local health services7</v>
      </c>
      <c r="F692" s="86" t="s">
        <v>1504</v>
      </c>
      <c r="G692" s="242">
        <v>0.22268867924528302</v>
      </c>
      <c r="H692" s="245">
        <v>100.36977013509309</v>
      </c>
    </row>
    <row r="693" spans="1:8">
      <c r="A693" s="86" t="str">
        <v>hlh_sub_app</v>
      </c>
      <c r="B693" s="239">
        <v>692</v>
      </c>
      <c r="C693" s="86" t="s">
        <v>1538</v>
      </c>
      <c r="D693" s="241">
        <f>COUNTIF($C$1:$C693,C693)</f>
        <v>1</v>
      </c>
      <c r="E693" s="241" t="str">
        <f t="shared" si="30"/>
        <v>Submit info to local health services1</v>
      </c>
      <c r="F693" s="86" t="s">
        <v>1493</v>
      </c>
      <c r="G693" s="242">
        <v>0.1644433962264151</v>
      </c>
      <c r="H693" s="245">
        <v>99.598322319505115</v>
      </c>
    </row>
    <row r="694" spans="1:8">
      <c r="A694" s="86" t="str">
        <v>hlh_sub_call</v>
      </c>
      <c r="B694" s="239">
        <v>693</v>
      </c>
      <c r="C694" s="86" t="s">
        <v>1538</v>
      </c>
      <c r="D694" s="241">
        <f>COUNTIF($C$1:$C694,C694)</f>
        <v>2</v>
      </c>
      <c r="E694" s="241" t="str">
        <f t="shared" si="30"/>
        <v>Submit info to local health services2</v>
      </c>
      <c r="F694" s="86" t="s">
        <v>1495</v>
      </c>
      <c r="G694" s="242">
        <v>0.38000000000000006</v>
      </c>
      <c r="H694" s="245">
        <v>99.420752879938519</v>
      </c>
    </row>
    <row r="695" spans="1:8">
      <c r="A695" s="86" t="str">
        <v>hlh_sub_email</v>
      </c>
      <c r="B695" s="239">
        <v>694</v>
      </c>
      <c r="C695" s="86" t="s">
        <v>1538</v>
      </c>
      <c r="D695" s="241">
        <f>COUNTIF($C$1:$C695,C695)</f>
        <v>3</v>
      </c>
      <c r="E695" s="241" t="str">
        <f t="shared" si="30"/>
        <v>Submit info to local health services3</v>
      </c>
      <c r="F695" s="86" t="s">
        <v>1050</v>
      </c>
      <c r="G695" s="242">
        <v>0.27637735849056605</v>
      </c>
      <c r="H695" s="245">
        <v>99.860144668781871</v>
      </c>
    </row>
    <row r="696" spans="1:8">
      <c r="A696" s="86" t="str">
        <v>hlh_sub_f2f</v>
      </c>
      <c r="B696" s="239">
        <v>695</v>
      </c>
      <c r="C696" s="86" t="s">
        <v>1538</v>
      </c>
      <c r="D696" s="241">
        <f>COUNTIF($C$1:$C696,C696)</f>
        <v>4</v>
      </c>
      <c r="E696" s="241" t="str">
        <f t="shared" si="30"/>
        <v>Submit info to local health services4</v>
      </c>
      <c r="F696" s="86" t="s">
        <v>1498</v>
      </c>
      <c r="G696" s="242">
        <v>0.40081132075471693</v>
      </c>
      <c r="H696" s="245">
        <v>99.464322225891735</v>
      </c>
    </row>
    <row r="697" spans="1:8">
      <c r="A697" s="86" t="str">
        <v>hlh_sub_mail</v>
      </c>
      <c r="B697" s="239">
        <v>696</v>
      </c>
      <c r="C697" s="86" t="s">
        <v>1538</v>
      </c>
      <c r="D697" s="241">
        <f>COUNTIF($C$1:$C697,C697)</f>
        <v>5</v>
      </c>
      <c r="E697" s="241" t="str">
        <f t="shared" si="30"/>
        <v>Submit info to local health services5</v>
      </c>
      <c r="F697" s="86" t="s">
        <v>1500</v>
      </c>
      <c r="G697" s="242">
        <v>0.11888679245283018</v>
      </c>
      <c r="H697" s="245">
        <v>99.488540717126355</v>
      </c>
    </row>
    <row r="698" spans="1:8">
      <c r="A698" s="86" t="str">
        <v>hlh_sub_txt</v>
      </c>
      <c r="B698" s="239">
        <v>697</v>
      </c>
      <c r="C698" s="86" t="s">
        <v>1538</v>
      </c>
      <c r="D698" s="241">
        <f>COUNTIF($C$1:$C698,C698)</f>
        <v>6</v>
      </c>
      <c r="E698" s="241" t="str">
        <f t="shared" si="30"/>
        <v>Submit info to local health services6</v>
      </c>
      <c r="F698" s="86" t="s">
        <v>1502</v>
      </c>
      <c r="G698" s="242">
        <v>0.10395283018867923</v>
      </c>
      <c r="H698" s="245">
        <v>98.904703209576212</v>
      </c>
    </row>
    <row r="699" spans="1:8">
      <c r="A699" s="86" t="str">
        <v>hlh_sub_web</v>
      </c>
      <c r="B699" s="239">
        <v>698</v>
      </c>
      <c r="C699" s="86" t="s">
        <v>1538</v>
      </c>
      <c r="D699" s="241">
        <f>COUNTIF($C$1:$C699,C699)</f>
        <v>7</v>
      </c>
      <c r="E699" s="241" t="str">
        <f t="shared" si="30"/>
        <v>Submit info to local health services7</v>
      </c>
      <c r="F699" s="86" t="s">
        <v>1504</v>
      </c>
      <c r="G699" s="242">
        <v>0.2681415094339622</v>
      </c>
      <c r="H699" s="245">
        <v>100.09073627481308</v>
      </c>
    </row>
    <row r="700" spans="1:8">
      <c r="A700" s="86" t="str">
        <v>hlh_mark_app</v>
      </c>
      <c r="B700" s="239">
        <v>699</v>
      </c>
      <c r="C700" s="86" t="s">
        <v>1546</v>
      </c>
      <c r="D700" s="241">
        <f>COUNTIF($C$1:$C700,C700)</f>
        <v>1</v>
      </c>
      <c r="E700" s="241" t="str">
        <f t="shared" si="30"/>
        <v>Get info/marketing on local health services1</v>
      </c>
      <c r="F700" s="86" t="s">
        <v>1493</v>
      </c>
      <c r="G700" s="242">
        <v>0.12755660377358491</v>
      </c>
      <c r="H700" s="245">
        <v>93.621154939499931</v>
      </c>
    </row>
    <row r="701" spans="1:8">
      <c r="A701" s="86" t="str">
        <v>hlh_mark_call</v>
      </c>
      <c r="B701" s="239">
        <v>700</v>
      </c>
      <c r="C701" s="86" t="s">
        <v>1546</v>
      </c>
      <c r="D701" s="241">
        <f>COUNTIF($C$1:$C701,C701)</f>
        <v>2</v>
      </c>
      <c r="E701" s="241" t="str">
        <f t="shared" si="30"/>
        <v>Get info/marketing on local health services2</v>
      </c>
      <c r="F701" s="86" t="s">
        <v>1495</v>
      </c>
      <c r="G701" s="242">
        <v>0.25948113207547174</v>
      </c>
      <c r="H701" s="245">
        <v>100.17987166738294</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0.25528301886792448</v>
      </c>
      <c r="H703" s="245">
        <v>97.171568345795663</v>
      </c>
    </row>
    <row r="704" spans="1:8">
      <c r="A704" s="86" t="str">
        <v>hlh_mark_mail</v>
      </c>
      <c r="B704" s="239">
        <v>703</v>
      </c>
      <c r="C704" s="86" t="s">
        <v>1546</v>
      </c>
      <c r="D704" s="241">
        <f>COUNTIF($C$1:$C704,C704)</f>
        <v>5</v>
      </c>
      <c r="E704" s="241" t="str">
        <f t="shared" si="30"/>
        <v>Get info/marketing on local health services5</v>
      </c>
      <c r="F704" s="86" t="s">
        <v>1500</v>
      </c>
      <c r="G704" s="242">
        <v>0.18316981132075472</v>
      </c>
      <c r="H704" s="245">
        <v>102.27477564808025</v>
      </c>
    </row>
    <row r="705" spans="1:8">
      <c r="A705" s="86" t="str">
        <v>hlh_mark_txt</v>
      </c>
      <c r="B705" s="239">
        <v>704</v>
      </c>
      <c r="C705" s="86" t="s">
        <v>1546</v>
      </c>
      <c r="D705" s="241">
        <f>COUNTIF($C$1:$C705,C705)</f>
        <v>6</v>
      </c>
      <c r="E705" s="241" t="str">
        <f t="shared" si="30"/>
        <v>Get info/marketing on local health services6</v>
      </c>
      <c r="F705" s="86" t="s">
        <v>1502</v>
      </c>
      <c r="G705" s="242">
        <v>0.13348113207547171</v>
      </c>
      <c r="H705" s="245">
        <v>96.094566896942908</v>
      </c>
    </row>
    <row r="706" spans="1:8">
      <c r="A706" s="86" t="str">
        <v>hlh_mark_web</v>
      </c>
      <c r="B706" s="239">
        <v>705</v>
      </c>
      <c r="C706" s="86" t="s">
        <v>1546</v>
      </c>
      <c r="D706" s="241">
        <f>COUNTIF($C$1:$C706,C706)</f>
        <v>7</v>
      </c>
      <c r="E706" s="241" t="str">
        <f t="shared" si="30"/>
        <v>Get info/marketing on local health services7</v>
      </c>
      <c r="F706" s="86" t="s">
        <v>1504</v>
      </c>
      <c r="G706" s="242">
        <v>0.26364150943396225</v>
      </c>
      <c r="H706" s="245">
        <v>100.75154484022192</v>
      </c>
    </row>
    <row r="707" spans="1:8">
      <c r="A707" s="86" t="str">
        <v>hlh_res_app</v>
      </c>
      <c r="B707" s="239">
        <v>706</v>
      </c>
      <c r="C707" s="86" t="s">
        <v>1554</v>
      </c>
      <c r="D707" s="241">
        <f>COUNTIF($C$1:$C707,C707)</f>
        <v>1</v>
      </c>
      <c r="E707" s="241" t="str">
        <f t="shared" ref="E707:E770" si="31">C707&amp;D707</f>
        <v>Research local health services1</v>
      </c>
      <c r="F707" s="86" t="s">
        <v>1493</v>
      </c>
      <c r="G707" s="242">
        <v>0.11371698113207548</v>
      </c>
      <c r="H707" s="245">
        <v>87.248028857471581</v>
      </c>
    </row>
    <row r="708" spans="1:8">
      <c r="A708" s="86" t="str">
        <v>hlh_res_call</v>
      </c>
      <c r="B708" s="239">
        <v>707</v>
      </c>
      <c r="C708" s="86" t="s">
        <v>1554</v>
      </c>
      <c r="D708" s="241">
        <f>COUNTIF($C$1:$C708,C708)</f>
        <v>2</v>
      </c>
      <c r="E708" s="241" t="str">
        <f t="shared" si="31"/>
        <v>Research local health services2</v>
      </c>
      <c r="F708" s="86" t="s">
        <v>1495</v>
      </c>
      <c r="G708" s="242">
        <v>0.32189622641509436</v>
      </c>
      <c r="H708" s="245">
        <v>99.761656362697551</v>
      </c>
    </row>
    <row r="709" spans="1:8">
      <c r="A709" s="86" t="str">
        <v>hlh_res_email</v>
      </c>
      <c r="B709" s="239">
        <v>708</v>
      </c>
      <c r="C709" s="86" t="s">
        <v>1554</v>
      </c>
      <c r="D709" s="241">
        <f>COUNTIF($C$1:$C709,C709)</f>
        <v>3</v>
      </c>
      <c r="E709" s="241" t="str">
        <f t="shared" si="31"/>
        <v>Research local health services3</v>
      </c>
      <c r="F709" s="86" t="s">
        <v>1050</v>
      </c>
      <c r="G709" s="242">
        <v>0.19849999999999998</v>
      </c>
      <c r="H709" s="245">
        <v>97.111149479131385</v>
      </c>
    </row>
    <row r="710" spans="1:8">
      <c r="A710" s="86" t="str">
        <v>hlh_res_f2f</v>
      </c>
      <c r="B710" s="239">
        <v>709</v>
      </c>
      <c r="C710" s="86" t="s">
        <v>1554</v>
      </c>
      <c r="D710" s="241">
        <f>COUNTIF($C$1:$C710,C710)</f>
        <v>4</v>
      </c>
      <c r="E710" s="241" t="str">
        <f t="shared" si="31"/>
        <v>Research local health services4</v>
      </c>
      <c r="F710" s="86" t="s">
        <v>1498</v>
      </c>
      <c r="G710" s="242">
        <v>0.29974528301886794</v>
      </c>
      <c r="H710" s="245">
        <v>101.64347938978328</v>
      </c>
    </row>
    <row r="711" spans="1:8">
      <c r="A711" s="86" t="str">
        <v>hlh_res_mail</v>
      </c>
      <c r="B711" s="239">
        <v>710</v>
      </c>
      <c r="C711" s="86" t="s">
        <v>1554</v>
      </c>
      <c r="D711" s="241">
        <f>COUNTIF($C$1:$C711,C711)</f>
        <v>5</v>
      </c>
      <c r="E711" s="241" t="str">
        <f t="shared" si="31"/>
        <v>Research local health services5</v>
      </c>
      <c r="F711" s="86" t="s">
        <v>1500</v>
      </c>
      <c r="G711" s="242">
        <v>7.3952830188679236E-2</v>
      </c>
      <c r="H711" s="245">
        <v>96.164806645575055</v>
      </c>
    </row>
    <row r="712" spans="1:8">
      <c r="A712" s="86" t="str">
        <v>hlh_res_txt</v>
      </c>
      <c r="B712" s="239">
        <v>711</v>
      </c>
      <c r="C712" s="86" t="s">
        <v>1554</v>
      </c>
      <c r="D712" s="241">
        <f>COUNTIF($C$1:$C712,C712)</f>
        <v>6</v>
      </c>
      <c r="E712" s="241" t="str">
        <f t="shared" si="31"/>
        <v>Research local health services6</v>
      </c>
      <c r="F712" s="86" t="s">
        <v>1502</v>
      </c>
      <c r="G712" s="242">
        <v>7.9084905660377347E-2</v>
      </c>
      <c r="H712" s="245">
        <v>91.970704964794166</v>
      </c>
    </row>
    <row r="713" spans="1:8">
      <c r="A713" s="86" t="str">
        <v>hlh_res_web</v>
      </c>
      <c r="B713" s="239">
        <v>712</v>
      </c>
      <c r="C713" s="86" t="s">
        <v>1554</v>
      </c>
      <c r="D713" s="241">
        <f>COUNTIF($C$1:$C713,C713)</f>
        <v>7</v>
      </c>
      <c r="E713" s="241" t="str">
        <f t="shared" si="31"/>
        <v>Research local health services7</v>
      </c>
      <c r="F713" s="86" t="s">
        <v>1504</v>
      </c>
      <c r="G713" s="242">
        <v>0.33361320754716983</v>
      </c>
      <c r="H713" s="245">
        <v>100.36764649503198</v>
      </c>
    </row>
    <row r="714" spans="1:8">
      <c r="A714" s="86" t="str">
        <v>loc_enqc_app</v>
      </c>
      <c r="B714" s="239">
        <v>713</v>
      </c>
      <c r="C714" s="86" t="s">
        <v>1562</v>
      </c>
      <c r="D714" s="241">
        <f>COUNTIF($C$1:$C714,C714)</f>
        <v>1</v>
      </c>
      <c r="E714" s="241" t="str">
        <f t="shared" si="31"/>
        <v>Make enquiry on local services, events, news1</v>
      </c>
      <c r="F714" s="86" t="s">
        <v>1493</v>
      </c>
      <c r="G714" s="242">
        <v>0.10343396226415094</v>
      </c>
      <c r="H714" s="245">
        <v>95.138393730222987</v>
      </c>
    </row>
    <row r="715" spans="1:8">
      <c r="A715" s="86" t="str">
        <v>loc_enqc_call</v>
      </c>
      <c r="B715" s="239">
        <v>714</v>
      </c>
      <c r="C715" s="86" t="s">
        <v>1562</v>
      </c>
      <c r="D715" s="241">
        <f>COUNTIF($C$1:$C715,C715)</f>
        <v>2</v>
      </c>
      <c r="E715" s="241" t="str">
        <f t="shared" si="31"/>
        <v>Make enquiry on local services, events, news2</v>
      </c>
      <c r="F715" s="86" t="s">
        <v>1495</v>
      </c>
      <c r="G715" s="242">
        <v>0.35239622641509433</v>
      </c>
      <c r="H715" s="245">
        <v>101.61900675358871</v>
      </c>
    </row>
    <row r="716" spans="1:8">
      <c r="A716" s="86" t="str">
        <v>loc_enqc_email</v>
      </c>
      <c r="B716" s="239">
        <v>715</v>
      </c>
      <c r="C716" s="86" t="s">
        <v>1562</v>
      </c>
      <c r="D716" s="241">
        <f>COUNTIF($C$1:$C716,C716)</f>
        <v>3</v>
      </c>
      <c r="E716" s="241" t="str">
        <f t="shared" si="31"/>
        <v>Make enquiry on local services, events, news3</v>
      </c>
      <c r="F716" s="86" t="s">
        <v>1050</v>
      </c>
      <c r="G716" s="242">
        <v>0.40449056603773581</v>
      </c>
      <c r="H716" s="245">
        <v>101.11366452179726</v>
      </c>
    </row>
    <row r="717" spans="1:8">
      <c r="A717" s="86" t="str">
        <v>loc_enqc_f2f</v>
      </c>
      <c r="B717" s="239">
        <v>716</v>
      </c>
      <c r="C717" s="86" t="s">
        <v>1562</v>
      </c>
      <c r="D717" s="241">
        <f>COUNTIF($C$1:$C717,C717)</f>
        <v>4</v>
      </c>
      <c r="E717" s="241" t="str">
        <f t="shared" si="31"/>
        <v>Make enquiry on local services, events, news4</v>
      </c>
      <c r="F717" s="86" t="s">
        <v>1498</v>
      </c>
      <c r="G717" s="242">
        <v>0.18470754716981125</v>
      </c>
      <c r="H717" s="245">
        <v>94.569939168561021</v>
      </c>
    </row>
    <row r="718" spans="1:8">
      <c r="A718" s="86" t="str">
        <v>loc_enqc_mail</v>
      </c>
      <c r="B718" s="239">
        <v>717</v>
      </c>
      <c r="C718" s="86" t="s">
        <v>1562</v>
      </c>
      <c r="D718" s="241">
        <f>COUNTIF($C$1:$C718,C718)</f>
        <v>5</v>
      </c>
      <c r="E718" s="241" t="str">
        <f t="shared" si="31"/>
        <v>Make enquiry on local services, events, news5</v>
      </c>
      <c r="F718" s="86" t="s">
        <v>1500</v>
      </c>
      <c r="G718" s="242">
        <v>0.11772641509433962</v>
      </c>
      <c r="H718" s="245">
        <v>99.380385247620367</v>
      </c>
    </row>
    <row r="719" spans="1:8">
      <c r="A719" s="86" t="str">
        <v>loc_enqc_txt</v>
      </c>
      <c r="B719" s="239">
        <v>718</v>
      </c>
      <c r="C719" s="86" t="s">
        <v>1562</v>
      </c>
      <c r="D719" s="241">
        <f>COUNTIF($C$1:$C719,C719)</f>
        <v>6</v>
      </c>
      <c r="E719" s="241" t="str">
        <f t="shared" si="31"/>
        <v>Make enquiry on local services, events, news6</v>
      </c>
      <c r="F719" s="86" t="s">
        <v>1502</v>
      </c>
      <c r="G719" s="242">
        <v>5.7783018867924522E-2</v>
      </c>
      <c r="H719" s="245">
        <v>89.754993557848479</v>
      </c>
    </row>
    <row r="720" spans="1:8">
      <c r="A720" s="86" t="str">
        <v>loc_enqc_web</v>
      </c>
      <c r="B720" s="239">
        <v>719</v>
      </c>
      <c r="C720" s="86" t="s">
        <v>1562</v>
      </c>
      <c r="D720" s="241">
        <f>COUNTIF($C$1:$C720,C720)</f>
        <v>7</v>
      </c>
      <c r="E720" s="241" t="str">
        <f t="shared" si="31"/>
        <v>Make enquiry on local services, events, news7</v>
      </c>
      <c r="F720" s="86" t="s">
        <v>1504</v>
      </c>
      <c r="G720" s="242">
        <v>0.25577358490566038</v>
      </c>
      <c r="H720" s="245">
        <v>102.38465126116429</v>
      </c>
    </row>
    <row r="721" spans="1:8">
      <c r="A721" s="86" t="str">
        <v>loc_sub_app</v>
      </c>
      <c r="B721" s="239">
        <v>720</v>
      </c>
      <c r="C721" s="86" t="s">
        <v>1570</v>
      </c>
      <c r="D721" s="241">
        <f>COUNTIF($C$1:$C721,C721)</f>
        <v>1</v>
      </c>
      <c r="E721" s="241" t="str">
        <f t="shared" si="31"/>
        <v>Submit info to local services, events, news1</v>
      </c>
      <c r="F721" s="86" t="s">
        <v>1493</v>
      </c>
      <c r="G721" s="242">
        <v>0.13632075471698113</v>
      </c>
      <c r="H721" s="245">
        <v>93.949932226746697</v>
      </c>
    </row>
    <row r="722" spans="1:8">
      <c r="A722" s="86" t="str">
        <v>loc_sub_call</v>
      </c>
      <c r="B722" s="239">
        <v>721</v>
      </c>
      <c r="C722" s="86" t="s">
        <v>1570</v>
      </c>
      <c r="D722" s="241">
        <f>COUNTIF($C$1:$C722,C722)</f>
        <v>2</v>
      </c>
      <c r="E722" s="241" t="str">
        <f t="shared" si="31"/>
        <v>Submit info to local services, events, news2</v>
      </c>
      <c r="F722" s="86" t="s">
        <v>1495</v>
      </c>
      <c r="G722" s="242">
        <v>0.18243396226415093</v>
      </c>
      <c r="H722" s="245">
        <v>98.265269447130166</v>
      </c>
    </row>
    <row r="723" spans="1:8">
      <c r="A723" s="86" t="str">
        <v>loc_sub_email</v>
      </c>
      <c r="B723" s="239">
        <v>722</v>
      </c>
      <c r="C723" s="86" t="s">
        <v>1570</v>
      </c>
      <c r="D723" s="241">
        <f>COUNTIF($C$1:$C723,C723)</f>
        <v>3</v>
      </c>
      <c r="E723" s="241" t="str">
        <f t="shared" si="31"/>
        <v>Submit info to local services, events, news3</v>
      </c>
      <c r="F723" s="86" t="s">
        <v>1050</v>
      </c>
      <c r="G723" s="242">
        <v>0.33226415094339623</v>
      </c>
      <c r="H723" s="245">
        <v>100.65517589705605</v>
      </c>
    </row>
    <row r="724" spans="1:8">
      <c r="A724" s="86" t="str">
        <v>loc_sub_f2f</v>
      </c>
      <c r="B724" s="239">
        <v>723</v>
      </c>
      <c r="C724" s="86" t="s">
        <v>1570</v>
      </c>
      <c r="D724" s="241">
        <f>COUNTIF($C$1:$C724,C724)</f>
        <v>4</v>
      </c>
      <c r="E724" s="241" t="str">
        <f t="shared" si="31"/>
        <v>Submit info to local services, events, news4</v>
      </c>
      <c r="F724" s="86" t="s">
        <v>1498</v>
      </c>
      <c r="G724" s="242">
        <v>0.14799056603773586</v>
      </c>
      <c r="H724" s="245">
        <v>92.632659483292144</v>
      </c>
    </row>
    <row r="725" spans="1:8">
      <c r="A725" s="86" t="str">
        <v>loc_sub_mail</v>
      </c>
      <c r="B725" s="239">
        <v>724</v>
      </c>
      <c r="C725" s="86" t="s">
        <v>1570</v>
      </c>
      <c r="D725" s="241">
        <f>COUNTIF($C$1:$C725,C725)</f>
        <v>5</v>
      </c>
      <c r="E725" s="241" t="str">
        <f t="shared" si="31"/>
        <v>Submit info to local services, events, news5</v>
      </c>
      <c r="F725" s="86" t="s">
        <v>1500</v>
      </c>
      <c r="G725" s="242">
        <v>0.12681132075471696</v>
      </c>
      <c r="H725" s="245">
        <v>101.52114186806374</v>
      </c>
    </row>
    <row r="726" spans="1:8">
      <c r="A726" s="86" t="str">
        <v>loc_sub_txt</v>
      </c>
      <c r="B726" s="239">
        <v>725</v>
      </c>
      <c r="C726" s="86" t="s">
        <v>1570</v>
      </c>
      <c r="D726" s="241">
        <f>COUNTIF($C$1:$C726,C726)</f>
        <v>6</v>
      </c>
      <c r="E726" s="241" t="str">
        <f t="shared" si="31"/>
        <v>Submit info to local services, events, news6</v>
      </c>
      <c r="F726" s="86" t="s">
        <v>1502</v>
      </c>
      <c r="G726" s="242">
        <v>7.7207547169811291E-2</v>
      </c>
      <c r="H726" s="245">
        <v>91.979855198443929</v>
      </c>
    </row>
    <row r="727" spans="1:8">
      <c r="A727" s="86" t="str">
        <v>loc_sub_web</v>
      </c>
      <c r="B727" s="239">
        <v>726</v>
      </c>
      <c r="C727" s="86" t="s">
        <v>1570</v>
      </c>
      <c r="D727" s="241">
        <f>COUNTIF($C$1:$C727,C727)</f>
        <v>7</v>
      </c>
      <c r="E727" s="241" t="str">
        <f t="shared" si="31"/>
        <v>Submit info to local services, events, news7</v>
      </c>
      <c r="F727" s="86" t="s">
        <v>1504</v>
      </c>
      <c r="G727" s="242">
        <v>0.28533018867924531</v>
      </c>
      <c r="H727" s="245">
        <v>100.78413287417929</v>
      </c>
    </row>
    <row r="728" spans="1:8">
      <c r="A728" s="86" t="str">
        <v>loc_mark_app</v>
      </c>
      <c r="B728" s="239">
        <v>727</v>
      </c>
      <c r="C728" s="86" t="s">
        <v>1578</v>
      </c>
      <c r="D728" s="241">
        <f>COUNTIF($C$1:$C728,C728)</f>
        <v>1</v>
      </c>
      <c r="E728" s="241" t="str">
        <f t="shared" si="31"/>
        <v>Get info/marketing on local services, events, news1</v>
      </c>
      <c r="F728" s="86" t="s">
        <v>1493</v>
      </c>
      <c r="G728" s="242">
        <v>0.12963207547169814</v>
      </c>
      <c r="H728" s="245">
        <v>97.71321430392338</v>
      </c>
    </row>
    <row r="729" spans="1:8">
      <c r="A729" s="86" t="str">
        <v>loc_mark_call</v>
      </c>
      <c r="B729" s="239">
        <v>728</v>
      </c>
      <c r="C729" s="86" t="s">
        <v>1578</v>
      </c>
      <c r="D729" s="241">
        <f>COUNTIF($C$1:$C729,C729)</f>
        <v>2</v>
      </c>
      <c r="E729" s="241" t="str">
        <f t="shared" si="31"/>
        <v>Get info/marketing on local services, events, news2</v>
      </c>
      <c r="F729" s="86" t="s">
        <v>1495</v>
      </c>
      <c r="G729" s="242">
        <v>0.15661320754716981</v>
      </c>
      <c r="H729" s="245">
        <v>99.170851098941199</v>
      </c>
    </row>
    <row r="730" spans="1:8">
      <c r="A730" s="86" t="str">
        <v>loc_mark_email</v>
      </c>
      <c r="B730" s="239">
        <v>729</v>
      </c>
      <c r="C730" s="86" t="s">
        <v>1578</v>
      </c>
      <c r="D730" s="241">
        <f>COUNTIF($C$1:$C730,C730)</f>
        <v>3</v>
      </c>
      <c r="E730" s="241" t="str">
        <f t="shared" si="31"/>
        <v>Get info/marketing on local services, events, news3</v>
      </c>
      <c r="F730" s="86" t="s">
        <v>1050</v>
      </c>
      <c r="G730" s="242">
        <v>0.33547169811320759</v>
      </c>
      <c r="H730" s="245">
        <v>98.470960209517173</v>
      </c>
    </row>
    <row r="731" spans="1:8">
      <c r="A731" s="86" t="str">
        <v>loc_mark_f2f</v>
      </c>
      <c r="B731" s="239">
        <v>730</v>
      </c>
      <c r="C731" s="86" t="s">
        <v>1578</v>
      </c>
      <c r="D731" s="241">
        <f>COUNTIF($C$1:$C731,C731)</f>
        <v>4</v>
      </c>
      <c r="E731" s="241" t="str">
        <f t="shared" si="31"/>
        <v>Get info/marketing on local services, events, news4</v>
      </c>
      <c r="F731" s="86" t="s">
        <v>1498</v>
      </c>
      <c r="G731" s="242">
        <v>0.13128301886792451</v>
      </c>
      <c r="H731" s="245">
        <v>97.083443451104301</v>
      </c>
    </row>
    <row r="732" spans="1:8">
      <c r="A732" s="86" t="str">
        <v>loc_mark_mail</v>
      </c>
      <c r="B732" s="239">
        <v>731</v>
      </c>
      <c r="C732" s="86" t="s">
        <v>1578</v>
      </c>
      <c r="D732" s="241">
        <f>COUNTIF($C$1:$C732,C732)</f>
        <v>5</v>
      </c>
      <c r="E732" s="241" t="str">
        <f t="shared" si="31"/>
        <v>Get info/marketing on local services, events, news5</v>
      </c>
      <c r="F732" s="86" t="s">
        <v>1500</v>
      </c>
      <c r="G732" s="242">
        <v>0.15635849056603776</v>
      </c>
      <c r="H732" s="245">
        <v>99.273480426713434</v>
      </c>
    </row>
    <row r="733" spans="1:8">
      <c r="A733" s="86" t="str">
        <v>loc_mark_txt</v>
      </c>
      <c r="B733" s="239">
        <v>732</v>
      </c>
      <c r="C733" s="86" t="s">
        <v>1578</v>
      </c>
      <c r="D733" s="241">
        <f>COUNTIF($C$1:$C733,C733)</f>
        <v>6</v>
      </c>
      <c r="E733" s="241" t="str">
        <f t="shared" si="31"/>
        <v>Get info/marketing on local services, events, news6</v>
      </c>
      <c r="F733" s="86" t="s">
        <v>1502</v>
      </c>
      <c r="G733" s="242">
        <v>9.9028301886792472E-2</v>
      </c>
      <c r="H733" s="245">
        <v>94.290679746675153</v>
      </c>
    </row>
    <row r="734" spans="1:8">
      <c r="A734" s="86" t="str">
        <v>loc_mark_web</v>
      </c>
      <c r="B734" s="239">
        <v>733</v>
      </c>
      <c r="C734" s="86" t="s">
        <v>1578</v>
      </c>
      <c r="D734" s="241">
        <f>COUNTIF($C$1:$C734,C734)</f>
        <v>7</v>
      </c>
      <c r="E734" s="241" t="str">
        <f t="shared" si="31"/>
        <v>Get info/marketing on local services, events, news7</v>
      </c>
      <c r="F734" s="86" t="s">
        <v>1504</v>
      </c>
      <c r="G734" s="242">
        <v>0.24744339622641512</v>
      </c>
      <c r="H734" s="245">
        <v>100.79068464099446</v>
      </c>
    </row>
    <row r="735" spans="1:8">
      <c r="A735" s="86" t="str">
        <v>loc_res_app</v>
      </c>
      <c r="B735" s="239">
        <v>734</v>
      </c>
      <c r="C735" s="86" t="s">
        <v>1586</v>
      </c>
      <c r="D735" s="241">
        <f>COUNTIF($C$1:$C735,C735)</f>
        <v>1</v>
      </c>
      <c r="E735" s="241" t="str">
        <f t="shared" si="31"/>
        <v>Research local services, events, news1</v>
      </c>
      <c r="F735" s="86" t="s">
        <v>1493</v>
      </c>
      <c r="G735" s="242">
        <v>0.11808490566037737</v>
      </c>
      <c r="H735" s="245">
        <v>95.900500744524223</v>
      </c>
    </row>
    <row r="736" spans="1:8">
      <c r="A736" s="86" t="str">
        <v>loc_res_call</v>
      </c>
      <c r="B736" s="239">
        <v>735</v>
      </c>
      <c r="C736" s="86" t="s">
        <v>1586</v>
      </c>
      <c r="D736" s="241">
        <f>COUNTIF($C$1:$C736,C736)</f>
        <v>2</v>
      </c>
      <c r="E736" s="241" t="str">
        <f t="shared" si="31"/>
        <v>Research local services, events, news2</v>
      </c>
      <c r="F736" s="86" t="s">
        <v>1495</v>
      </c>
      <c r="G736" s="242">
        <v>0.15852830188679248</v>
      </c>
      <c r="H736" s="245">
        <v>96.868286432453857</v>
      </c>
    </row>
    <row r="737" spans="1:8">
      <c r="A737" s="86" t="str">
        <v>loc_res_email</v>
      </c>
      <c r="B737" s="239">
        <v>736</v>
      </c>
      <c r="C737" s="86" t="s">
        <v>1586</v>
      </c>
      <c r="D737" s="241">
        <f>COUNTIF($C$1:$C737,C737)</f>
        <v>3</v>
      </c>
      <c r="E737" s="241" t="str">
        <f t="shared" si="31"/>
        <v>Research local services, events, news3</v>
      </c>
      <c r="F737" s="86" t="s">
        <v>1050</v>
      </c>
      <c r="G737" s="242">
        <v>0.25084905660377355</v>
      </c>
      <c r="H737" s="245">
        <v>98.220345232069661</v>
      </c>
    </row>
    <row r="738" spans="1:8">
      <c r="A738" s="86" t="str">
        <v>loc_res_f2f</v>
      </c>
      <c r="B738" s="239">
        <v>737</v>
      </c>
      <c r="C738" s="86" t="s">
        <v>1586</v>
      </c>
      <c r="D738" s="241">
        <f>COUNTIF($C$1:$C738,C738)</f>
        <v>4</v>
      </c>
      <c r="E738" s="241" t="str">
        <f t="shared" si="31"/>
        <v>Research local services, events, news4</v>
      </c>
      <c r="F738" s="86" t="s">
        <v>1498</v>
      </c>
      <c r="G738" s="242">
        <v>0.11069811320754715</v>
      </c>
      <c r="H738" s="245">
        <v>97.12783262690057</v>
      </c>
    </row>
    <row r="739" spans="1:8">
      <c r="A739" s="86" t="str">
        <v>loc_res_mail</v>
      </c>
      <c r="B739" s="239">
        <v>738</v>
      </c>
      <c r="C739" s="86" t="s">
        <v>1586</v>
      </c>
      <c r="D739" s="241">
        <f>COUNTIF($C$1:$C739,C739)</f>
        <v>5</v>
      </c>
      <c r="E739" s="241" t="str">
        <f t="shared" si="31"/>
        <v>Research local services, events, news5</v>
      </c>
      <c r="F739" s="86" t="s">
        <v>1500</v>
      </c>
      <c r="G739" s="242">
        <v>7.097169811320754E-2</v>
      </c>
      <c r="H739" s="245">
        <v>93.618467520459859</v>
      </c>
    </row>
    <row r="740" spans="1:8">
      <c r="A740" s="86" t="str">
        <v>loc_res_txt</v>
      </c>
      <c r="B740" s="239">
        <v>739</v>
      </c>
      <c r="C740" s="86" t="s">
        <v>1586</v>
      </c>
      <c r="D740" s="241">
        <f>COUNTIF($C$1:$C740,C740)</f>
        <v>6</v>
      </c>
      <c r="E740" s="241" t="str">
        <f t="shared" si="31"/>
        <v>Research local services, events, news6</v>
      </c>
      <c r="F740" s="86" t="s">
        <v>1502</v>
      </c>
      <c r="G740" s="242">
        <v>5.9339622641509444E-2</v>
      </c>
      <c r="H740" s="245">
        <v>89.448560734713951</v>
      </c>
    </row>
    <row r="741" spans="1:8">
      <c r="A741" s="86" t="str">
        <v>loc_res_web</v>
      </c>
      <c r="B741" s="239">
        <v>740</v>
      </c>
      <c r="C741" s="86" t="s">
        <v>1586</v>
      </c>
      <c r="D741" s="241">
        <f>COUNTIF($C$1:$C741,C741)</f>
        <v>7</v>
      </c>
      <c r="E741" s="241" t="str">
        <f t="shared" si="31"/>
        <v>Research local services, events, news7</v>
      </c>
      <c r="F741" s="86" t="s">
        <v>1504</v>
      </c>
      <c r="G741" s="242">
        <v>0.31034905660377354</v>
      </c>
      <c r="H741" s="245">
        <v>99.512054065392419</v>
      </c>
    </row>
    <row r="742" spans="1:8">
      <c r="A742" s="86" t="str">
        <v>utl_enqc_app</v>
      </c>
      <c r="B742" s="239">
        <v>741</v>
      </c>
      <c r="C742" s="86" t="s">
        <v>1594</v>
      </c>
      <c r="D742" s="241">
        <f>COUNTIF($C$1:$C742,C742)</f>
        <v>1</v>
      </c>
      <c r="E742" s="241" t="str">
        <f t="shared" si="31"/>
        <v>Make enquiry on utilities1</v>
      </c>
      <c r="F742" s="86" t="s">
        <v>1493</v>
      </c>
      <c r="G742" s="242">
        <v>0.13741509433962265</v>
      </c>
      <c r="H742" s="245">
        <v>97.596175946078901</v>
      </c>
    </row>
    <row r="743" spans="1:8">
      <c r="A743" s="86" t="str">
        <v>utl_enqc_call</v>
      </c>
      <c r="B743" s="239">
        <v>742</v>
      </c>
      <c r="C743" s="86" t="s">
        <v>1594</v>
      </c>
      <c r="D743" s="241">
        <f>COUNTIF($C$1:$C743,C743)</f>
        <v>2</v>
      </c>
      <c r="E743" s="241" t="str">
        <f t="shared" si="31"/>
        <v>Make enquiry on utilities2</v>
      </c>
      <c r="F743" s="86" t="s">
        <v>1495</v>
      </c>
      <c r="G743" s="242">
        <v>0.36196226415094335</v>
      </c>
      <c r="H743" s="245">
        <v>100.91593158133843</v>
      </c>
    </row>
    <row r="744" spans="1:8">
      <c r="A744" s="86" t="str">
        <v>utl_enqc_email</v>
      </c>
      <c r="B744" s="239">
        <v>743</v>
      </c>
      <c r="C744" s="86" t="s">
        <v>1594</v>
      </c>
      <c r="D744" s="241">
        <f>COUNTIF($C$1:$C744,C744)</f>
        <v>3</v>
      </c>
      <c r="E744" s="241" t="str">
        <f t="shared" si="31"/>
        <v>Make enquiry on utilities3</v>
      </c>
      <c r="F744" s="86" t="s">
        <v>1050</v>
      </c>
      <c r="G744" s="242">
        <v>0.37000000000000005</v>
      </c>
      <c r="H744" s="245">
        <v>100.00718113205083</v>
      </c>
    </row>
    <row r="745" spans="1:8">
      <c r="A745" s="86" t="str">
        <v>utl_enqc_f2f</v>
      </c>
      <c r="B745" s="239">
        <v>744</v>
      </c>
      <c r="C745" s="86" t="s">
        <v>1594</v>
      </c>
      <c r="D745" s="241">
        <f>COUNTIF($C$1:$C745,C745)</f>
        <v>4</v>
      </c>
      <c r="E745" s="241" t="str">
        <f t="shared" si="31"/>
        <v>Make enquiry on utilities4</v>
      </c>
      <c r="F745" s="86" t="s">
        <v>1498</v>
      </c>
      <c r="G745" s="242">
        <v>0.19073584905660376</v>
      </c>
      <c r="H745" s="245">
        <v>94.407047060271964</v>
      </c>
    </row>
    <row r="746" spans="1:8">
      <c r="A746" s="86" t="str">
        <v>utl_enqc_mail</v>
      </c>
      <c r="B746" s="239">
        <v>745</v>
      </c>
      <c r="C746" s="86" t="s">
        <v>1594</v>
      </c>
      <c r="D746" s="241">
        <f>COUNTIF($C$1:$C746,C746)</f>
        <v>5</v>
      </c>
      <c r="E746" s="241" t="str">
        <f t="shared" si="31"/>
        <v>Make enquiry on utilities5</v>
      </c>
      <c r="F746" s="86" t="s">
        <v>1500</v>
      </c>
      <c r="G746" s="242">
        <v>0.13660377358490566</v>
      </c>
      <c r="H746" s="245">
        <v>99.581246034929322</v>
      </c>
    </row>
    <row r="747" spans="1:8">
      <c r="A747" s="86" t="str">
        <v>utl_enqc_txt</v>
      </c>
      <c r="B747" s="239">
        <v>746</v>
      </c>
      <c r="C747" s="86" t="s">
        <v>1594</v>
      </c>
      <c r="D747" s="241">
        <f>COUNTIF($C$1:$C747,C747)</f>
        <v>6</v>
      </c>
      <c r="E747" s="241" t="str">
        <f t="shared" si="31"/>
        <v>Make enquiry on utilities6</v>
      </c>
      <c r="F747" s="86" t="s">
        <v>1502</v>
      </c>
      <c r="G747" s="242">
        <v>6.6745283018867937E-2</v>
      </c>
      <c r="H747" s="245">
        <v>89.921213337552814</v>
      </c>
    </row>
    <row r="748" spans="1:8">
      <c r="A748" s="86" t="str">
        <v>utl_enqc_web</v>
      </c>
      <c r="B748" s="239">
        <v>747</v>
      </c>
      <c r="C748" s="86" t="s">
        <v>1594</v>
      </c>
      <c r="D748" s="241">
        <f>COUNTIF($C$1:$C748,C748)</f>
        <v>7</v>
      </c>
      <c r="E748" s="241" t="str">
        <f t="shared" si="31"/>
        <v>Make enquiry on utilities7</v>
      </c>
      <c r="F748" s="86" t="s">
        <v>1504</v>
      </c>
      <c r="G748" s="242">
        <v>0.29349999999999998</v>
      </c>
      <c r="H748" s="245">
        <v>100.47199006687042</v>
      </c>
    </row>
    <row r="749" spans="1:8">
      <c r="A749" s="86" t="str">
        <v>utl_sub_app</v>
      </c>
      <c r="B749" s="239">
        <v>748</v>
      </c>
      <c r="C749" s="86" t="s">
        <v>1602</v>
      </c>
      <c r="D749" s="241">
        <f>COUNTIF($C$1:$C749,C749)</f>
        <v>1</v>
      </c>
      <c r="E749" s="241" t="str">
        <f t="shared" si="31"/>
        <v>Submit info to on utilities1</v>
      </c>
      <c r="F749" s="86" t="s">
        <v>1493</v>
      </c>
      <c r="G749" s="242">
        <v>0.18578301886792453</v>
      </c>
      <c r="H749" s="245">
        <v>95.871890835237394</v>
      </c>
    </row>
    <row r="750" spans="1:8">
      <c r="A750" s="86" t="str">
        <v>utl_sub_call</v>
      </c>
      <c r="B750" s="239">
        <v>749</v>
      </c>
      <c r="C750" s="86" t="s">
        <v>1602</v>
      </c>
      <c r="D750" s="241">
        <f>COUNTIF($C$1:$C750,C750)</f>
        <v>2</v>
      </c>
      <c r="E750" s="241" t="str">
        <f t="shared" si="31"/>
        <v>Submit info to on utilities2</v>
      </c>
      <c r="F750" s="86" t="s">
        <v>1495</v>
      </c>
      <c r="G750" s="242">
        <v>0.25060377358490565</v>
      </c>
      <c r="H750" s="245">
        <v>95.42449738798399</v>
      </c>
    </row>
    <row r="751" spans="1:8">
      <c r="A751" s="86" t="str">
        <v>utl_sub_email</v>
      </c>
      <c r="B751" s="239">
        <v>750</v>
      </c>
      <c r="C751" s="86" t="s">
        <v>1602</v>
      </c>
      <c r="D751" s="241">
        <f>COUNTIF($C$1:$C751,C751)</f>
        <v>3</v>
      </c>
      <c r="E751" s="241" t="str">
        <f t="shared" si="31"/>
        <v>Submit info to on utilities3</v>
      </c>
      <c r="F751" s="86" t="s">
        <v>1050</v>
      </c>
      <c r="G751" s="242">
        <v>0.28154716981132077</v>
      </c>
      <c r="H751" s="245">
        <v>98.079036293865798</v>
      </c>
    </row>
    <row r="752" spans="1:8">
      <c r="A752" s="86" t="str">
        <v>utl_sub_f2f</v>
      </c>
      <c r="B752" s="239">
        <v>751</v>
      </c>
      <c r="C752" s="86" t="s">
        <v>1602</v>
      </c>
      <c r="D752" s="241">
        <f>COUNTIF($C$1:$C752,C752)</f>
        <v>4</v>
      </c>
      <c r="E752" s="241" t="str">
        <f t="shared" si="31"/>
        <v>Submit info to on utilities4</v>
      </c>
      <c r="F752" s="86" t="s">
        <v>1498</v>
      </c>
      <c r="G752" s="242">
        <v>0.18125471698113207</v>
      </c>
      <c r="H752" s="245">
        <v>95.220726152448279</v>
      </c>
    </row>
    <row r="753" spans="1:8">
      <c r="A753" s="86" t="str">
        <v>utl_sub_mail</v>
      </c>
      <c r="B753" s="239">
        <v>752</v>
      </c>
      <c r="C753" s="86" t="s">
        <v>1602</v>
      </c>
      <c r="D753" s="241">
        <f>COUNTIF($C$1:$C753,C753)</f>
        <v>5</v>
      </c>
      <c r="E753" s="241" t="str">
        <f t="shared" si="31"/>
        <v>Submit info to on utilities5</v>
      </c>
      <c r="F753" s="86" t="s">
        <v>1500</v>
      </c>
      <c r="G753" s="242">
        <v>0.124</v>
      </c>
      <c r="H753" s="245">
        <v>99.959639617672636</v>
      </c>
    </row>
    <row r="754" spans="1:8">
      <c r="A754" s="86" t="str">
        <v>utl_sub_txt</v>
      </c>
      <c r="B754" s="239">
        <v>753</v>
      </c>
      <c r="C754" s="86" t="s">
        <v>1602</v>
      </c>
      <c r="D754" s="241">
        <f>COUNTIF($C$1:$C754,C754)</f>
        <v>6</v>
      </c>
      <c r="E754" s="241" t="str">
        <f t="shared" si="31"/>
        <v>Submit info to on utilities6</v>
      </c>
      <c r="F754" s="86" t="s">
        <v>1502</v>
      </c>
      <c r="G754" s="242">
        <v>7.4349056603773583E-2</v>
      </c>
      <c r="H754" s="245">
        <v>89.062356657165935</v>
      </c>
    </row>
    <row r="755" spans="1:8">
      <c r="A755" s="86" t="str">
        <v>utl_sub_web</v>
      </c>
      <c r="B755" s="239">
        <v>754</v>
      </c>
      <c r="C755" s="86" t="s">
        <v>1602</v>
      </c>
      <c r="D755" s="241">
        <f>COUNTIF($C$1:$C755,C755)</f>
        <v>7</v>
      </c>
      <c r="E755" s="241" t="str">
        <f t="shared" si="31"/>
        <v>Submit info to on utilities7</v>
      </c>
      <c r="F755" s="86" t="s">
        <v>1504</v>
      </c>
      <c r="G755" s="242">
        <v>0.33061320754716983</v>
      </c>
      <c r="H755" s="245">
        <v>100.1313218449081</v>
      </c>
    </row>
    <row r="756" spans="1:8">
      <c r="A756" s="86" t="str">
        <v>utl_mark_app</v>
      </c>
      <c r="B756" s="239">
        <v>755</v>
      </c>
      <c r="C756" s="86" t="s">
        <v>1610</v>
      </c>
      <c r="D756" s="241">
        <f>COUNTIF($C$1:$C756,C756)</f>
        <v>1</v>
      </c>
      <c r="E756" s="241" t="str">
        <f t="shared" si="31"/>
        <v>Get info/marketing on utilities1</v>
      </c>
      <c r="F756" s="86" t="s">
        <v>1493</v>
      </c>
      <c r="G756" s="242">
        <v>0.1505471698113208</v>
      </c>
      <c r="H756" s="245">
        <v>98.460331297259586</v>
      </c>
    </row>
    <row r="757" spans="1:8">
      <c r="A757" s="86" t="str">
        <v>utl_mark_call</v>
      </c>
      <c r="B757" s="239">
        <v>756</v>
      </c>
      <c r="C757" s="86" t="s">
        <v>1610</v>
      </c>
      <c r="D757" s="241">
        <f>COUNTIF($C$1:$C757,C757)</f>
        <v>2</v>
      </c>
      <c r="E757" s="241" t="str">
        <f t="shared" si="31"/>
        <v>Get info/marketing on utilities2</v>
      </c>
      <c r="F757" s="86" t="s">
        <v>1495</v>
      </c>
      <c r="G757" s="242">
        <v>0.2111603773584905</v>
      </c>
      <c r="H757" s="245">
        <v>97.74916378108442</v>
      </c>
    </row>
    <row r="758" spans="1:8">
      <c r="A758" s="86" t="str">
        <v>utl_mark_email</v>
      </c>
      <c r="B758" s="239">
        <v>757</v>
      </c>
      <c r="C758" s="86" t="s">
        <v>1610</v>
      </c>
      <c r="D758" s="241">
        <f>COUNTIF($C$1:$C758,C758)</f>
        <v>3</v>
      </c>
      <c r="E758" s="241" t="str">
        <f t="shared" si="31"/>
        <v>Get info/marketing on utilities3</v>
      </c>
      <c r="F758" s="86" t="s">
        <v>1050</v>
      </c>
      <c r="G758" s="242">
        <v>0.3260754716981133</v>
      </c>
      <c r="H758" s="245">
        <v>99.80285603753525</v>
      </c>
    </row>
    <row r="759" spans="1:8">
      <c r="A759" s="86" t="str">
        <v>utl_mark_f2f</v>
      </c>
      <c r="B759" s="239">
        <v>758</v>
      </c>
      <c r="C759" s="86" t="s">
        <v>1610</v>
      </c>
      <c r="D759" s="241">
        <f>COUNTIF($C$1:$C759,C759)</f>
        <v>4</v>
      </c>
      <c r="E759" s="241" t="str">
        <f t="shared" si="31"/>
        <v>Get info/marketing on utilities4</v>
      </c>
      <c r="F759" s="86" t="s">
        <v>1498</v>
      </c>
      <c r="G759" s="242">
        <v>0.15433018867924531</v>
      </c>
      <c r="H759" s="245">
        <v>92.707848104714884</v>
      </c>
    </row>
    <row r="760" spans="1:8">
      <c r="A760" s="86" t="str">
        <v>utl_mark_mail</v>
      </c>
      <c r="B760" s="239">
        <v>759</v>
      </c>
      <c r="C760" s="86" t="s">
        <v>1610</v>
      </c>
      <c r="D760" s="241">
        <f>COUNTIF($C$1:$C760,C760)</f>
        <v>5</v>
      </c>
      <c r="E760" s="241" t="str">
        <f t="shared" si="31"/>
        <v>Get info/marketing on utilities5</v>
      </c>
      <c r="F760" s="86" t="s">
        <v>1500</v>
      </c>
      <c r="G760" s="242">
        <v>0.19429245283018867</v>
      </c>
      <c r="H760" s="245">
        <v>100.45315737797455</v>
      </c>
    </row>
    <row r="761" spans="1:8">
      <c r="A761" s="86" t="str">
        <v>utl_mark_txt</v>
      </c>
      <c r="B761" s="239">
        <v>760</v>
      </c>
      <c r="C761" s="86" t="s">
        <v>1610</v>
      </c>
      <c r="D761" s="241">
        <f>COUNTIF($C$1:$C761,C761)</f>
        <v>6</v>
      </c>
      <c r="E761" s="241" t="str">
        <f t="shared" si="31"/>
        <v>Get info/marketing on utilities6</v>
      </c>
      <c r="F761" s="86" t="s">
        <v>1502</v>
      </c>
      <c r="G761" s="242">
        <v>7.79622641509434E-2</v>
      </c>
      <c r="H761" s="245">
        <v>87.979421794358146</v>
      </c>
    </row>
    <row r="762" spans="1:8">
      <c r="A762" s="86" t="str">
        <v>utl_mark_web</v>
      </c>
      <c r="B762" s="239">
        <v>761</v>
      </c>
      <c r="C762" s="86" t="s">
        <v>1610</v>
      </c>
      <c r="D762" s="241">
        <f>COUNTIF($C$1:$C762,C762)</f>
        <v>7</v>
      </c>
      <c r="E762" s="241" t="str">
        <f t="shared" si="31"/>
        <v>Get info/marketing on utilities7</v>
      </c>
      <c r="F762" s="86" t="s">
        <v>1504</v>
      </c>
      <c r="G762" s="242">
        <v>0.31026415094339621</v>
      </c>
      <c r="H762" s="245">
        <v>99.901468769465851</v>
      </c>
    </row>
    <row r="763" spans="1:8">
      <c r="A763" s="86" t="str">
        <v>utl_res_app</v>
      </c>
      <c r="B763" s="239">
        <v>762</v>
      </c>
      <c r="C763" s="86" t="s">
        <v>1618</v>
      </c>
      <c r="D763" s="241">
        <f>COUNTIF($C$1:$C763,C763)</f>
        <v>1</v>
      </c>
      <c r="E763" s="241" t="str">
        <f t="shared" si="31"/>
        <v>Research utilities1</v>
      </c>
      <c r="F763" s="86" t="s">
        <v>1493</v>
      </c>
      <c r="G763" s="242">
        <v>0.13780188679245287</v>
      </c>
      <c r="H763" s="245">
        <v>96.601193564767357</v>
      </c>
    </row>
    <row r="764" spans="1:8">
      <c r="A764" s="86" t="str">
        <v>utl_res_call</v>
      </c>
      <c r="B764" s="239">
        <v>763</v>
      </c>
      <c r="C764" s="86" t="s">
        <v>1618</v>
      </c>
      <c r="D764" s="241">
        <f>COUNTIF($C$1:$C764,C764)</f>
        <v>2</v>
      </c>
      <c r="E764" s="241" t="str">
        <f t="shared" si="31"/>
        <v>Research utilities2</v>
      </c>
      <c r="F764" s="86" t="s">
        <v>1495</v>
      </c>
      <c r="G764" s="242">
        <v>0.21890566037735845</v>
      </c>
      <c r="H764" s="245">
        <v>97.588870962382686</v>
      </c>
    </row>
    <row r="765" spans="1:8">
      <c r="A765" s="86" t="str">
        <v>utl_res_email</v>
      </c>
      <c r="B765" s="239">
        <v>764</v>
      </c>
      <c r="C765" s="86" t="s">
        <v>1618</v>
      </c>
      <c r="D765" s="241">
        <f>COUNTIF($C$1:$C765,C765)</f>
        <v>3</v>
      </c>
      <c r="E765" s="241" t="str">
        <f t="shared" si="31"/>
        <v>Research utilities3</v>
      </c>
      <c r="F765" s="86" t="s">
        <v>1050</v>
      </c>
      <c r="G765" s="242">
        <v>0.22807547169811324</v>
      </c>
      <c r="H765" s="245">
        <v>98.8305401400238</v>
      </c>
    </row>
    <row r="766" spans="1:8">
      <c r="A766" s="86" t="str">
        <v>utl_res_f2f</v>
      </c>
      <c r="B766" s="239">
        <v>765</v>
      </c>
      <c r="C766" s="86" t="s">
        <v>1618</v>
      </c>
      <c r="D766" s="241">
        <f>COUNTIF($C$1:$C766,C766)</f>
        <v>4</v>
      </c>
      <c r="E766" s="241" t="str">
        <f t="shared" si="31"/>
        <v>Research utilities4</v>
      </c>
      <c r="F766" s="86" t="s">
        <v>1498</v>
      </c>
      <c r="G766" s="242">
        <v>0.1268679245283019</v>
      </c>
      <c r="H766" s="245">
        <v>96.03314216101063</v>
      </c>
    </row>
    <row r="767" spans="1:8">
      <c r="A767" s="86" t="str">
        <v>utl_res_mail</v>
      </c>
      <c r="B767" s="239">
        <v>766</v>
      </c>
      <c r="C767" s="86" t="s">
        <v>1618</v>
      </c>
      <c r="D767" s="241">
        <f>COUNTIF($C$1:$C767,C767)</f>
        <v>5</v>
      </c>
      <c r="E767" s="241" t="str">
        <f t="shared" si="31"/>
        <v>Research utilities5</v>
      </c>
      <c r="F767" s="86" t="s">
        <v>1500</v>
      </c>
      <c r="G767" s="242">
        <v>7.9650943396226415E-2</v>
      </c>
      <c r="H767" s="245">
        <v>96.664880923229049</v>
      </c>
    </row>
    <row r="768" spans="1:8">
      <c r="A768" s="86" t="str">
        <v>utl_res_txt</v>
      </c>
      <c r="B768" s="239">
        <v>767</v>
      </c>
      <c r="C768" s="86" t="s">
        <v>1618</v>
      </c>
      <c r="D768" s="241">
        <f>COUNTIF($C$1:$C768,C768)</f>
        <v>6</v>
      </c>
      <c r="E768" s="241" t="str">
        <f t="shared" si="31"/>
        <v>Research utilities6</v>
      </c>
      <c r="F768" s="86" t="s">
        <v>1502</v>
      </c>
      <c r="G768" s="242">
        <v>5.5915094339622641E-2</v>
      </c>
      <c r="H768" s="245">
        <v>82.515608188473649</v>
      </c>
    </row>
    <row r="769" spans="1:8">
      <c r="A769" s="86" t="str">
        <v>utl_res_web</v>
      </c>
      <c r="B769" s="239">
        <v>768</v>
      </c>
      <c r="C769" s="86" t="s">
        <v>1618</v>
      </c>
      <c r="D769" s="241">
        <f>COUNTIF($C$1:$C769,C769)</f>
        <v>7</v>
      </c>
      <c r="E769" s="241" t="str">
        <f t="shared" si="31"/>
        <v>Research utilities7</v>
      </c>
      <c r="F769" s="86" t="s">
        <v>1504</v>
      </c>
      <c r="G769" s="242">
        <v>0.41885849056603774</v>
      </c>
      <c r="H769" s="245">
        <v>99.936905732571219</v>
      </c>
    </row>
    <row r="770" spans="1:8">
      <c r="A770" s="86" t="str">
        <v>retles_enqc_app</v>
      </c>
      <c r="B770" s="239">
        <v>769</v>
      </c>
      <c r="C770" s="86" t="s">
        <v>1626</v>
      </c>
      <c r="D770" s="241">
        <f>COUNTIF($C$1:$C770,C770)</f>
        <v>1</v>
      </c>
      <c r="E770" s="241" t="str">
        <f t="shared" si="31"/>
        <v>Make enquiry on retail and leisure1</v>
      </c>
      <c r="F770" s="86" t="s">
        <v>1493</v>
      </c>
      <c r="G770" s="242">
        <v>0.18827358490566035</v>
      </c>
      <c r="H770" s="245">
        <v>96.720818612891264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0.40123584905660375</v>
      </c>
      <c r="H771" s="245">
        <v>100.44983744527178</v>
      </c>
    </row>
    <row r="772" spans="1:8">
      <c r="A772" s="86" t="str">
        <v>retles_enqc_eml</v>
      </c>
      <c r="B772" s="239">
        <v>771</v>
      </c>
      <c r="C772" s="86" t="s">
        <v>1626</v>
      </c>
      <c r="D772" s="241">
        <f>COUNTIF($C$1:$C772,C772)</f>
        <v>3</v>
      </c>
      <c r="E772" s="241" t="str">
        <f t="shared" si="32"/>
        <v>Make enquiry on retail and leisure3</v>
      </c>
      <c r="F772" s="86" t="s">
        <v>1050</v>
      </c>
      <c r="G772" s="242">
        <v>0.4585283018867925</v>
      </c>
      <c r="H772" s="245">
        <v>99.221932538635329</v>
      </c>
    </row>
    <row r="773" spans="1:8">
      <c r="A773" s="86" t="str">
        <v>retles_enqc_f2f</v>
      </c>
      <c r="B773" s="239">
        <v>772</v>
      </c>
      <c r="C773" s="86" t="s">
        <v>1626</v>
      </c>
      <c r="D773" s="241">
        <f>COUNTIF($C$1:$C773,C773)</f>
        <v>4</v>
      </c>
      <c r="E773" s="241" t="str">
        <f t="shared" si="32"/>
        <v>Make enquiry on retail and leisure4</v>
      </c>
      <c r="F773" s="86" t="s">
        <v>1498</v>
      </c>
      <c r="G773" s="242">
        <v>0.38372641509433969</v>
      </c>
      <c r="H773" s="245">
        <v>100.07349759357385</v>
      </c>
    </row>
    <row r="774" spans="1:8">
      <c r="A774" s="86" t="str">
        <v>retles_enqc_mail</v>
      </c>
      <c r="B774" s="239">
        <v>773</v>
      </c>
      <c r="C774" s="86" t="s">
        <v>1626</v>
      </c>
      <c r="D774" s="241">
        <f>COUNTIF($C$1:$C774,C774)</f>
        <v>5</v>
      </c>
      <c r="E774" s="241" t="str">
        <f t="shared" si="32"/>
        <v>Make enquiry on retail and leisure5</v>
      </c>
      <c r="F774" s="86" t="s">
        <v>1500</v>
      </c>
      <c r="G774" s="242">
        <v>0.15738679245283019</v>
      </c>
      <c r="H774" s="245">
        <v>95.612185357928254</v>
      </c>
    </row>
    <row r="775" spans="1:8">
      <c r="A775" s="86" t="str">
        <v>retles_enqc_txt</v>
      </c>
      <c r="B775" s="239">
        <v>774</v>
      </c>
      <c r="C775" s="86" t="s">
        <v>1626</v>
      </c>
      <c r="D775" s="241">
        <f>COUNTIF($C$1:$C775,C775)</f>
        <v>6</v>
      </c>
      <c r="E775" s="241" t="str">
        <f t="shared" si="32"/>
        <v>Make enquiry on retail and leisure6</v>
      </c>
      <c r="F775" s="86" t="s">
        <v>1502</v>
      </c>
      <c r="G775" s="242">
        <v>9.6698113207547176E-2</v>
      </c>
      <c r="H775" s="245">
        <v>85.650207023752913</v>
      </c>
    </row>
    <row r="776" spans="1:8">
      <c r="A776" s="86" t="str">
        <v>retles_enqc_web</v>
      </c>
      <c r="B776" s="239">
        <v>775</v>
      </c>
      <c r="C776" s="86" t="s">
        <v>1626</v>
      </c>
      <c r="D776" s="241">
        <f>COUNTIF($C$1:$C776,C776)</f>
        <v>7</v>
      </c>
      <c r="E776" s="241" t="str">
        <f t="shared" si="32"/>
        <v>Make enquiry on retail and leisure7</v>
      </c>
      <c r="F776" s="86" t="s">
        <v>1504</v>
      </c>
      <c r="G776" s="242">
        <v>0.38143396226415094</v>
      </c>
      <c r="H776" s="245">
        <v>98.237184720681924</v>
      </c>
    </row>
    <row r="777" spans="1:8">
      <c r="A777" s="86" t="str">
        <v>retles_sub_app</v>
      </c>
      <c r="B777" s="239">
        <v>776</v>
      </c>
      <c r="C777" s="86" t="s">
        <v>1634</v>
      </c>
      <c r="D777" s="241">
        <f>COUNTIF($C$1:$C777,C777)</f>
        <v>1</v>
      </c>
      <c r="E777" s="241" t="str">
        <f t="shared" si="32"/>
        <v>Submit info to retail and leisure1</v>
      </c>
      <c r="F777" s="86" t="s">
        <v>1493</v>
      </c>
      <c r="G777" s="242">
        <v>0.25238679245283013</v>
      </c>
      <c r="H777" s="245">
        <v>97.601281191106295</v>
      </c>
    </row>
    <row r="778" spans="1:8">
      <c r="A778" s="86" t="str">
        <v>retles_sub_call</v>
      </c>
      <c r="B778" s="239">
        <v>777</v>
      </c>
      <c r="C778" s="86" t="s">
        <v>1634</v>
      </c>
      <c r="D778" s="241">
        <f>COUNTIF($C$1:$C778,C778)</f>
        <v>2</v>
      </c>
      <c r="E778" s="241" t="str">
        <f t="shared" si="32"/>
        <v>Submit info to retail and leisure2</v>
      </c>
      <c r="F778" s="86" t="s">
        <v>1495</v>
      </c>
      <c r="G778" s="242">
        <v>0.38134905660377361</v>
      </c>
      <c r="H778" s="245">
        <v>102.06250060346727</v>
      </c>
    </row>
    <row r="779" spans="1:8">
      <c r="A779" s="86" t="str">
        <v>retles_sub_eml</v>
      </c>
      <c r="B779" s="239">
        <v>778</v>
      </c>
      <c r="C779" s="86" t="s">
        <v>1634</v>
      </c>
      <c r="D779" s="241">
        <f>COUNTIF($C$1:$C779,C779)</f>
        <v>3</v>
      </c>
      <c r="E779" s="241" t="str">
        <f t="shared" si="32"/>
        <v>Submit info to retail and leisure3</v>
      </c>
      <c r="F779" s="86" t="s">
        <v>1050</v>
      </c>
      <c r="G779" s="242">
        <v>0.37017924528301882</v>
      </c>
      <c r="H779" s="245">
        <v>100.44047422292874</v>
      </c>
    </row>
    <row r="780" spans="1:8">
      <c r="A780" s="86" t="str">
        <v>retles_sub_f2f</v>
      </c>
      <c r="B780" s="239">
        <v>779</v>
      </c>
      <c r="C780" s="86" t="s">
        <v>1634</v>
      </c>
      <c r="D780" s="241">
        <f>COUNTIF($C$1:$C780,C780)</f>
        <v>4</v>
      </c>
      <c r="E780" s="241" t="str">
        <f t="shared" si="32"/>
        <v>Submit info to retail and leisure4</v>
      </c>
      <c r="F780" s="86" t="s">
        <v>1498</v>
      </c>
      <c r="G780" s="242">
        <v>0.39171698113207537</v>
      </c>
      <c r="H780" s="245">
        <v>99.6986209045794</v>
      </c>
    </row>
    <row r="781" spans="1:8">
      <c r="A781" s="86" t="str">
        <v>retles_sub_mail</v>
      </c>
      <c r="B781" s="239">
        <v>780</v>
      </c>
      <c r="C781" s="86" t="s">
        <v>1634</v>
      </c>
      <c r="D781" s="241">
        <f>COUNTIF($C$1:$C781,C781)</f>
        <v>5</v>
      </c>
      <c r="E781" s="241" t="str">
        <f t="shared" si="32"/>
        <v>Submit info to retail and leisure5</v>
      </c>
      <c r="F781" s="86" t="s">
        <v>1500</v>
      </c>
      <c r="G781" s="242">
        <v>0.1249245283018868</v>
      </c>
      <c r="H781" s="245">
        <v>98.280506991655827</v>
      </c>
    </row>
    <row r="782" spans="1:8">
      <c r="A782" s="86" t="str">
        <v>retles_sub_txt</v>
      </c>
      <c r="B782" s="239">
        <v>781</v>
      </c>
      <c r="C782" s="86" t="s">
        <v>1634</v>
      </c>
      <c r="D782" s="241">
        <f>COUNTIF($C$1:$C782,C782)</f>
        <v>6</v>
      </c>
      <c r="E782" s="241" t="str">
        <f t="shared" si="32"/>
        <v>Submit info to retail and leisure6</v>
      </c>
      <c r="F782" s="86" t="s">
        <v>1502</v>
      </c>
      <c r="G782" s="242">
        <v>0.11135849056603772</v>
      </c>
      <c r="H782" s="245">
        <v>95.393485309593373</v>
      </c>
    </row>
    <row r="783" spans="1:8">
      <c r="A783" s="86" t="str">
        <v>retles_sub_web</v>
      </c>
      <c r="B783" s="239">
        <v>782</v>
      </c>
      <c r="C783" s="86" t="s">
        <v>1634</v>
      </c>
      <c r="D783" s="241">
        <f>COUNTIF($C$1:$C783,C783)</f>
        <v>7</v>
      </c>
      <c r="E783" s="241" t="str">
        <f t="shared" si="32"/>
        <v>Submit info to retail and leisure7</v>
      </c>
      <c r="F783" s="86" t="s">
        <v>1504</v>
      </c>
      <c r="G783" s="242">
        <v>0.43747169811320746</v>
      </c>
      <c r="H783" s="245">
        <v>99.716496136144286</v>
      </c>
    </row>
    <row r="784" spans="1:8">
      <c r="A784" s="86" t="str">
        <v>retles_mark_app</v>
      </c>
      <c r="B784" s="239">
        <v>783</v>
      </c>
      <c r="C784" s="86" t="s">
        <v>1642</v>
      </c>
      <c r="D784" s="241">
        <f>COUNTIF($C$1:$C784,C784)</f>
        <v>1</v>
      </c>
      <c r="E784" s="241" t="str">
        <f t="shared" si="32"/>
        <v>Get info/marketing on retail and leisure1</v>
      </c>
      <c r="F784" s="86" t="s">
        <v>1493</v>
      </c>
      <c r="G784" s="242">
        <v>0.20720754716981135</v>
      </c>
      <c r="H784" s="245">
        <v>95.09441946521035</v>
      </c>
    </row>
    <row r="785" spans="1:8">
      <c r="A785" s="86" t="str">
        <v>retles_mark_call</v>
      </c>
      <c r="B785" s="239">
        <v>784</v>
      </c>
      <c r="C785" s="86" t="s">
        <v>1642</v>
      </c>
      <c r="D785" s="241">
        <f>COUNTIF($C$1:$C785,C785)</f>
        <v>2</v>
      </c>
      <c r="E785" s="241" t="str">
        <f t="shared" si="32"/>
        <v>Get info/marketing on retail and leisure2</v>
      </c>
      <c r="F785" s="86" t="s">
        <v>1495</v>
      </c>
      <c r="G785" s="242">
        <v>0.2155566037735849</v>
      </c>
      <c r="H785" s="245">
        <v>98.352686181564479</v>
      </c>
    </row>
    <row r="786" spans="1:8">
      <c r="A786" s="86" t="str">
        <v>retles_mark_eml</v>
      </c>
      <c r="B786" s="239">
        <v>785</v>
      </c>
      <c r="C786" s="86" t="s">
        <v>1642</v>
      </c>
      <c r="D786" s="241">
        <f>COUNTIF($C$1:$C786,C786)</f>
        <v>3</v>
      </c>
      <c r="E786" s="241" t="str">
        <f t="shared" si="32"/>
        <v>Get info/marketing on retail and leisure3</v>
      </c>
      <c r="F786" s="86" t="s">
        <v>1050</v>
      </c>
      <c r="G786" s="242">
        <v>0.38308490566037734</v>
      </c>
      <c r="H786" s="245">
        <v>100.22145323788492</v>
      </c>
    </row>
    <row r="787" spans="1:8">
      <c r="A787" s="86" t="str">
        <v>retles_mark_f2f</v>
      </c>
      <c r="B787" s="239">
        <v>786</v>
      </c>
      <c r="C787" s="86" t="s">
        <v>1642</v>
      </c>
      <c r="D787" s="241">
        <f>COUNTIF($C$1:$C787,C787)</f>
        <v>4</v>
      </c>
      <c r="E787" s="241" t="str">
        <f t="shared" si="32"/>
        <v>Get info/marketing on retail and leisure4</v>
      </c>
      <c r="F787" s="86" t="s">
        <v>1498</v>
      </c>
      <c r="G787" s="242">
        <v>0.29866037735849055</v>
      </c>
      <c r="H787" s="245">
        <v>97.962677217067153</v>
      </c>
    </row>
    <row r="788" spans="1:8">
      <c r="A788" s="86" t="str">
        <v>retles_mark_mail</v>
      </c>
      <c r="B788" s="239">
        <v>787</v>
      </c>
      <c r="C788" s="86" t="s">
        <v>1642</v>
      </c>
      <c r="D788" s="241">
        <f>COUNTIF($C$1:$C788,C788)</f>
        <v>5</v>
      </c>
      <c r="E788" s="241" t="str">
        <f t="shared" si="32"/>
        <v>Get info/marketing on retail and leisure5</v>
      </c>
      <c r="F788" s="86" t="s">
        <v>1500</v>
      </c>
      <c r="G788" s="242">
        <v>0.19917924528301886</v>
      </c>
      <c r="H788" s="247">
        <v>97.957436769828064</v>
      </c>
    </row>
    <row r="789" spans="1:8">
      <c r="A789" s="86" t="str">
        <v>retles_mark_txt</v>
      </c>
      <c r="B789" s="239">
        <v>788</v>
      </c>
      <c r="C789" s="86" t="s">
        <v>1642</v>
      </c>
      <c r="D789" s="241">
        <f>COUNTIF($C$1:$C789,C789)</f>
        <v>6</v>
      </c>
      <c r="E789" s="241" t="str">
        <f t="shared" si="32"/>
        <v>Get info/marketing on retail and leisure6</v>
      </c>
      <c r="F789" s="86" t="s">
        <v>1502</v>
      </c>
      <c r="G789" s="242">
        <v>0.11364150943396227</v>
      </c>
      <c r="H789" s="247">
        <v>92.539806446110859</v>
      </c>
    </row>
    <row r="790" spans="1:8">
      <c r="A790" s="86" t="str">
        <v>retles_mark_web</v>
      </c>
      <c r="B790" s="239">
        <v>789</v>
      </c>
      <c r="C790" s="86" t="s">
        <v>1642</v>
      </c>
      <c r="D790" s="241">
        <f>COUNTIF($C$1:$C790,C790)</f>
        <v>7</v>
      </c>
      <c r="E790" s="241" t="str">
        <f t="shared" si="32"/>
        <v>Get info/marketing on retail and leisure7</v>
      </c>
      <c r="F790" s="86" t="s">
        <v>1504</v>
      </c>
      <c r="G790" s="242">
        <v>0.37586792452830181</v>
      </c>
      <c r="H790" s="247">
        <v>99.872311711861784</v>
      </c>
    </row>
    <row r="791" spans="1:8">
      <c r="A791" s="86" t="str">
        <v>retles_res_app</v>
      </c>
      <c r="B791" s="239">
        <v>790</v>
      </c>
      <c r="C791" s="86" t="s">
        <v>1650</v>
      </c>
      <c r="D791" s="241">
        <f>COUNTIF($C$1:$C791,C791)</f>
        <v>1</v>
      </c>
      <c r="E791" s="241" t="str">
        <f t="shared" si="32"/>
        <v>Research retail and leisure1</v>
      </c>
      <c r="F791" s="86" t="s">
        <v>1493</v>
      </c>
      <c r="G791" s="242">
        <v>0.22797169811320753</v>
      </c>
      <c r="H791" s="247">
        <v>97.650424221457527</v>
      </c>
    </row>
    <row r="792" spans="1:8">
      <c r="A792" s="86" t="str">
        <v>retles_res_call</v>
      </c>
      <c r="B792" s="239">
        <v>791</v>
      </c>
      <c r="C792" s="86" t="s">
        <v>1650</v>
      </c>
      <c r="D792" s="241">
        <f>COUNTIF($C$1:$C792,C792)</f>
        <v>2</v>
      </c>
      <c r="E792" s="241" t="str">
        <f t="shared" si="32"/>
        <v>Research retail and leisure2</v>
      </c>
      <c r="F792" s="86" t="s">
        <v>1495</v>
      </c>
      <c r="G792" s="242">
        <v>0.22066981132075472</v>
      </c>
      <c r="H792" s="247">
        <v>97.788590181363716</v>
      </c>
    </row>
    <row r="793" spans="1:8">
      <c r="A793" s="86" t="str">
        <v>retles_res_eml</v>
      </c>
      <c r="B793" s="239">
        <v>792</v>
      </c>
      <c r="C793" s="86" t="s">
        <v>1650</v>
      </c>
      <c r="D793" s="241">
        <f>COUNTIF($C$1:$C793,C793)</f>
        <v>3</v>
      </c>
      <c r="E793" s="241" t="str">
        <f t="shared" si="32"/>
        <v>Research retail and leisure3</v>
      </c>
      <c r="F793" s="86" t="s">
        <v>1050</v>
      </c>
      <c r="G793" s="242">
        <v>0.25564150943396224</v>
      </c>
      <c r="H793" s="247">
        <v>99.910460656367505</v>
      </c>
    </row>
    <row r="794" spans="1:8">
      <c r="A794" s="86" t="str">
        <v>retles_res_f2f</v>
      </c>
      <c r="B794" s="239">
        <v>793</v>
      </c>
      <c r="C794" s="86" t="s">
        <v>1650</v>
      </c>
      <c r="D794" s="241">
        <f>COUNTIF($C$1:$C794,C794)</f>
        <v>4</v>
      </c>
      <c r="E794" s="241" t="str">
        <f t="shared" si="32"/>
        <v>Research retail and leisure4</v>
      </c>
      <c r="F794" s="86" t="s">
        <v>1498</v>
      </c>
      <c r="G794" s="242">
        <v>0.38054716981132075</v>
      </c>
      <c r="H794" s="247">
        <v>99.601745146394364</v>
      </c>
    </row>
    <row r="795" spans="1:8">
      <c r="A795" s="86" t="str">
        <v>retles_res_mail</v>
      </c>
      <c r="B795" s="239">
        <v>794</v>
      </c>
      <c r="C795" s="86" t="s">
        <v>1650</v>
      </c>
      <c r="D795" s="241">
        <f>COUNTIF($C$1:$C795,C795)</f>
        <v>5</v>
      </c>
      <c r="E795" s="241" t="str">
        <f t="shared" si="32"/>
        <v>Research retail and leisure5</v>
      </c>
      <c r="F795" s="86" t="s">
        <v>1500</v>
      </c>
      <c r="G795" s="242">
        <v>8.9433962264150943E-2</v>
      </c>
      <c r="H795" s="247">
        <v>88.482004349842001</v>
      </c>
    </row>
    <row r="796" spans="1:8">
      <c r="A796" s="86" t="str">
        <v>retles_res_txt</v>
      </c>
      <c r="B796" s="240">
        <v>795</v>
      </c>
      <c r="C796" s="86" t="s">
        <v>1650</v>
      </c>
      <c r="D796" s="241">
        <f>COUNTIF($C$1:$C796,C796)</f>
        <v>6</v>
      </c>
      <c r="E796" s="241" t="str">
        <f t="shared" si="32"/>
        <v>Research retail and leisure6</v>
      </c>
      <c r="F796" s="86" t="s">
        <v>1502</v>
      </c>
      <c r="G796" s="244">
        <v>7.3773584905660383E-2</v>
      </c>
      <c r="H796" s="248">
        <v>87.320634972434959</v>
      </c>
    </row>
    <row r="797" spans="1:8">
      <c r="A797" s="86" t="str">
        <v>retles_res_web</v>
      </c>
      <c r="B797" s="1">
        <v>796</v>
      </c>
      <c r="C797" s="86" t="s">
        <v>1650</v>
      </c>
      <c r="D797" s="241">
        <f>COUNTIF($C$1:$C797,C797)</f>
        <v>7</v>
      </c>
      <c r="E797" s="241" t="str">
        <f t="shared" si="32"/>
        <v>Research retail and leisure7</v>
      </c>
      <c r="F797" s="86" t="s">
        <v>1504</v>
      </c>
      <c r="G797" s="68">
        <v>0.51500943396226417</v>
      </c>
      <c r="H797" s="70">
        <v>100.45181474452913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E2627-298C-441C-85A2-39CC9AFF3773}">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Strawberry Ward</v>
      </c>
      <c r="C7" s="1" t="str">
        <f>BASE_PROFILE_DESC</f>
        <v>Associated Base - Cheshire West and Chester</v>
      </c>
      <c r="E7" s="1" t="str">
        <f>"Profile Title: "&amp;B7</f>
        <v>Profile Title: Ward: Strawberry Ward</v>
      </c>
      <c r="F7" s="1" t="str">
        <f>"Base Title: "&amp;C7</f>
        <v>Base Title: Associated Base - Cheshire West and Chester</v>
      </c>
    </row>
    <row r="8" spans="1:6">
      <c r="A8" s="1">
        <v>1</v>
      </c>
      <c r="B8" s="1">
        <v>0</v>
      </c>
      <c r="C8" s="1">
        <v>3787</v>
      </c>
      <c r="D8" s="1">
        <v>1</v>
      </c>
    </row>
    <row r="9" spans="1:6">
      <c r="A9" s="1">
        <v>2</v>
      </c>
      <c r="B9" s="1">
        <v>0</v>
      </c>
      <c r="C9" s="1">
        <v>11136</v>
      </c>
      <c r="D9" s="1">
        <v>2</v>
      </c>
    </row>
    <row r="10" spans="1:6">
      <c r="A10" s="1">
        <v>3</v>
      </c>
      <c r="B10" s="1">
        <v>0</v>
      </c>
      <c r="C10" s="1">
        <v>17099</v>
      </c>
      <c r="D10" s="1">
        <v>3</v>
      </c>
    </row>
    <row r="11" spans="1:6">
      <c r="A11" s="1">
        <v>4</v>
      </c>
      <c r="B11" s="1">
        <v>10</v>
      </c>
      <c r="C11" s="1">
        <v>14210</v>
      </c>
      <c r="D11" s="1">
        <v>4</v>
      </c>
    </row>
    <row r="12" spans="1:6">
      <c r="A12" s="1">
        <v>5</v>
      </c>
      <c r="B12" s="1">
        <v>0</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0</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3</v>
      </c>
      <c r="C21" s="1">
        <v>13105</v>
      </c>
      <c r="D21" s="1">
        <v>14</v>
      </c>
    </row>
    <row r="22" spans="1:4">
      <c r="A22" s="1">
        <v>15</v>
      </c>
      <c r="B22" s="1">
        <v>1</v>
      </c>
      <c r="C22" s="1">
        <v>15117</v>
      </c>
      <c r="D22" s="1">
        <v>15</v>
      </c>
    </row>
    <row r="23" spans="1:4">
      <c r="A23" s="1">
        <v>16</v>
      </c>
      <c r="B23" s="1">
        <v>17</v>
      </c>
      <c r="C23" s="1">
        <v>22417</v>
      </c>
      <c r="D23" s="1">
        <v>16</v>
      </c>
    </row>
    <row r="24" spans="1:4">
      <c r="A24" s="1">
        <v>17</v>
      </c>
      <c r="B24" s="1">
        <v>34</v>
      </c>
      <c r="C24" s="1">
        <v>26453</v>
      </c>
      <c r="D24" s="1">
        <v>17</v>
      </c>
    </row>
    <row r="25" spans="1:4">
      <c r="A25" s="1">
        <v>18</v>
      </c>
      <c r="B25" s="1">
        <v>0</v>
      </c>
      <c r="C25" s="1">
        <v>106</v>
      </c>
      <c r="D25" s="1">
        <v>18</v>
      </c>
    </row>
    <row r="26" spans="1:4">
      <c r="A26" s="1">
        <v>19</v>
      </c>
      <c r="B26" s="1">
        <v>12</v>
      </c>
      <c r="C26" s="1">
        <v>48853</v>
      </c>
      <c r="D26" s="1">
        <v>19</v>
      </c>
    </row>
    <row r="27" spans="1:4">
      <c r="A27" s="1">
        <v>20</v>
      </c>
      <c r="B27" s="1">
        <v>8</v>
      </c>
      <c r="C27" s="1">
        <v>25084</v>
      </c>
      <c r="D27" s="1">
        <v>20</v>
      </c>
    </row>
    <row r="28" spans="1:4">
      <c r="A28" s="1">
        <v>21</v>
      </c>
      <c r="B28" s="1">
        <v>8</v>
      </c>
      <c r="C28" s="1">
        <v>5253</v>
      </c>
      <c r="D28" s="1">
        <v>21</v>
      </c>
    </row>
    <row r="29" spans="1:4">
      <c r="A29" s="1">
        <v>22</v>
      </c>
      <c r="B29" s="1">
        <v>0</v>
      </c>
      <c r="C29" s="1">
        <v>1307</v>
      </c>
      <c r="D29" s="1">
        <v>22</v>
      </c>
    </row>
    <row r="30" spans="1:4">
      <c r="A30" s="1">
        <v>23</v>
      </c>
      <c r="B30" s="1">
        <v>3</v>
      </c>
      <c r="C30" s="1">
        <v>15264</v>
      </c>
      <c r="D30" s="1">
        <v>23</v>
      </c>
    </row>
    <row r="31" spans="1:4">
      <c r="A31" s="1">
        <v>24</v>
      </c>
      <c r="B31" s="1">
        <v>0</v>
      </c>
      <c r="C31" s="1">
        <v>30382</v>
      </c>
      <c r="D31" s="1">
        <v>24</v>
      </c>
    </row>
    <row r="32" spans="1:4">
      <c r="A32" s="1">
        <v>25</v>
      </c>
      <c r="B32" s="1">
        <v>10</v>
      </c>
      <c r="C32" s="1">
        <v>23245</v>
      </c>
      <c r="D32" s="1">
        <v>25</v>
      </c>
    </row>
    <row r="33" spans="1:4">
      <c r="A33" s="1">
        <v>26</v>
      </c>
      <c r="B33" s="1">
        <v>0</v>
      </c>
      <c r="C33" s="1">
        <v>237</v>
      </c>
      <c r="D33" s="1">
        <v>26</v>
      </c>
    </row>
    <row r="34" spans="1:4">
      <c r="A34" s="1">
        <v>27</v>
      </c>
      <c r="B34" s="1">
        <v>1</v>
      </c>
      <c r="C34" s="1">
        <v>3786</v>
      </c>
      <c r="D34" s="1">
        <v>27</v>
      </c>
    </row>
    <row r="35" spans="1:4">
      <c r="A35" s="1">
        <v>28</v>
      </c>
      <c r="B35" s="1">
        <v>0</v>
      </c>
      <c r="C35" s="1">
        <v>0</v>
      </c>
      <c r="D35" s="1">
        <v>28</v>
      </c>
    </row>
    <row r="37" spans="1:4">
      <c r="B37" s="1">
        <f>SUM(B8:B35)</f>
        <v>107</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11466B5B-8C39-41E2-B73C-887057BC5AF5}"/>
</file>

<file path=customXml/itemProps2.xml><?xml version="1.0" encoding="utf-8"?>
<ds:datastoreItem xmlns:ds="http://schemas.openxmlformats.org/officeDocument/2006/customXml" ds:itemID="{68080F22-1F67-458F-A597-88EB3E443A4D}"/>
</file>

<file path=customXml/itemProps3.xml><?xml version="1.0" encoding="utf-8"?>
<ds:datastoreItem xmlns:ds="http://schemas.openxmlformats.org/officeDocument/2006/customXml" ds:itemID="{6BFFF9A5-A24C-4AE3-A3F5-1D55EB5305E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Strawberry Wellbeing Ward Profile</dc:title>
  <dc:creator>HUXLEY, Lee</dc:creator>
  <cp:lastModifiedBy>HUXLEY, Lee</cp:lastModifiedBy>
  <dcterms:created xsi:type="dcterms:W3CDTF">2022-07-27T08:46:37Z</dcterms:created>
  <dcterms:modified xsi:type="dcterms:W3CDTF">2022-07-27T08:47:00Z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