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371B6A63-7F08-4E11-BBA4-152BC324EFF9}" xr6:coauthVersionLast="47" xr6:coauthVersionMax="47" xr10:uidLastSave="{17EE9121-E048-435F-B24F-FD94CF9A7423}"/>
  <bookViews>
    <workbookView xWindow="1520" yWindow="1520" windowWidth="14400" windowHeight="7360" xr2:uid="{1C6B472B-495C-4BBE-960D-CF43CC80DB42}"/>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E622" i="14"/>
  <c r="D622" i="14"/>
  <c r="D621" i="14"/>
  <c r="E621" i="14" s="1"/>
  <c r="D620" i="14"/>
  <c r="E620" i="14" s="1"/>
  <c r="D619" i="14"/>
  <c r="E619" i="14" s="1"/>
  <c r="D618" i="14"/>
  <c r="E618" i="14" s="1"/>
  <c r="D617" i="14"/>
  <c r="E617" i="14" s="1"/>
  <c r="D616" i="14"/>
  <c r="E616" i="14" s="1"/>
  <c r="D615" i="14"/>
  <c r="E615" i="14" s="1"/>
  <c r="E614" i="14"/>
  <c r="D614" i="14"/>
  <c r="D613" i="14"/>
  <c r="E613" i="14" s="1"/>
  <c r="D612" i="14"/>
  <c r="E612" i="14" s="1"/>
  <c r="D611" i="14"/>
  <c r="E611" i="14" s="1"/>
  <c r="D610" i="14"/>
  <c r="E610" i="14" s="1"/>
  <c r="D609" i="14"/>
  <c r="E609" i="14" s="1"/>
  <c r="D608" i="14"/>
  <c r="E608" i="14" s="1"/>
  <c r="D607" i="14"/>
  <c r="E607" i="14" s="1"/>
  <c r="E606" i="14"/>
  <c r="D606" i="14"/>
  <c r="D605" i="14"/>
  <c r="E605" i="14" s="1"/>
  <c r="D604" i="14"/>
  <c r="E604" i="14" s="1"/>
  <c r="D603" i="14"/>
  <c r="E603" i="14" s="1"/>
  <c r="D602" i="14"/>
  <c r="E602" i="14" s="1"/>
  <c r="D601" i="14"/>
  <c r="E601" i="14" s="1"/>
  <c r="D600" i="14"/>
  <c r="E600" i="14" s="1"/>
  <c r="D599" i="14"/>
  <c r="E599" i="14" s="1"/>
  <c r="E598" i="14"/>
  <c r="D598" i="14"/>
  <c r="D597" i="14"/>
  <c r="E597" i="14" s="1"/>
  <c r="D596" i="14"/>
  <c r="E596" i="14" s="1"/>
  <c r="D595" i="14"/>
  <c r="E595" i="14" s="1"/>
  <c r="E594" i="14"/>
  <c r="D594" i="14"/>
  <c r="D593" i="14"/>
  <c r="E593" i="14" s="1"/>
  <c r="D592" i="14"/>
  <c r="E592" i="14" s="1"/>
  <c r="D591" i="14"/>
  <c r="E591" i="14" s="1"/>
  <c r="E590" i="14"/>
  <c r="D590" i="14"/>
  <c r="D589" i="14"/>
  <c r="E589" i="14" s="1"/>
  <c r="D588" i="14"/>
  <c r="E588" i="14" s="1"/>
  <c r="D587" i="14"/>
  <c r="E587" i="14" s="1"/>
  <c r="E586" i="14"/>
  <c r="D586" i="14"/>
  <c r="D585" i="14"/>
  <c r="E585" i="14" s="1"/>
  <c r="D584" i="14"/>
  <c r="E584" i="14" s="1"/>
  <c r="D583" i="14"/>
  <c r="E583" i="14" s="1"/>
  <c r="E582" i="14"/>
  <c r="D582" i="14"/>
  <c r="D581" i="14"/>
  <c r="E581" i="14" s="1"/>
  <c r="D580" i="14"/>
  <c r="E580" i="14" s="1"/>
  <c r="D579" i="14"/>
  <c r="E579" i="14" s="1"/>
  <c r="E578" i="14"/>
  <c r="D578" i="14"/>
  <c r="D577" i="14"/>
  <c r="E577" i="14" s="1"/>
  <c r="D576" i="14"/>
  <c r="E576" i="14" s="1"/>
  <c r="D575" i="14"/>
  <c r="E575" i="14" s="1"/>
  <c r="E574" i="14"/>
  <c r="D574" i="14"/>
  <c r="D573" i="14"/>
  <c r="E573" i="14" s="1"/>
  <c r="D572" i="14"/>
  <c r="E572" i="14" s="1"/>
  <c r="D571" i="14"/>
  <c r="E571" i="14" s="1"/>
  <c r="E570" i="14"/>
  <c r="D570" i="14"/>
  <c r="D569" i="14"/>
  <c r="E569" i="14" s="1"/>
  <c r="D568" i="14"/>
  <c r="E568" i="14" s="1"/>
  <c r="D567" i="14"/>
  <c r="E567" i="14" s="1"/>
  <c r="E566" i="14"/>
  <c r="D566" i="14"/>
  <c r="D565" i="14"/>
  <c r="E565" i="14" s="1"/>
  <c r="D564" i="14"/>
  <c r="E564" i="14" s="1"/>
  <c r="D563" i="14"/>
  <c r="E563" i="14" s="1"/>
  <c r="E562" i="14"/>
  <c r="D562" i="14"/>
  <c r="D561" i="14"/>
  <c r="E561" i="14" s="1"/>
  <c r="D560" i="14"/>
  <c r="E560" i="14" s="1"/>
  <c r="D559" i="14"/>
  <c r="E559" i="14" s="1"/>
  <c r="E558" i="14"/>
  <c r="D558" i="14"/>
  <c r="D557" i="14"/>
  <c r="E557" i="14" s="1"/>
  <c r="D556" i="14"/>
  <c r="E556" i="14" s="1"/>
  <c r="D555" i="14"/>
  <c r="E555" i="14" s="1"/>
  <c r="E554" i="14"/>
  <c r="D554" i="14"/>
  <c r="D553" i="14"/>
  <c r="E553" i="14" s="1"/>
  <c r="D552" i="14"/>
  <c r="E552" i="14" s="1"/>
  <c r="D551" i="14"/>
  <c r="E551" i="14" s="1"/>
  <c r="E550" i="14"/>
  <c r="D550" i="14"/>
  <c r="D549" i="14"/>
  <c r="E549" i="14" s="1"/>
  <c r="D548" i="14"/>
  <c r="E548" i="14" s="1"/>
  <c r="D547" i="14"/>
  <c r="E547" i="14" s="1"/>
  <c r="E546" i="14"/>
  <c r="D546" i="14"/>
  <c r="D545" i="14"/>
  <c r="E545" i="14" s="1"/>
  <c r="D544" i="14"/>
  <c r="E544" i="14" s="1"/>
  <c r="D543" i="14"/>
  <c r="E543" i="14" s="1"/>
  <c r="E542" i="14"/>
  <c r="D542" i="14"/>
  <c r="D541" i="14"/>
  <c r="E541" i="14" s="1"/>
  <c r="D540" i="14"/>
  <c r="E540" i="14" s="1"/>
  <c r="D539" i="14"/>
  <c r="E539" i="14" s="1"/>
  <c r="E538" i="14"/>
  <c r="D538" i="14"/>
  <c r="D537" i="14"/>
  <c r="E537" i="14" s="1"/>
  <c r="D536" i="14"/>
  <c r="E536" i="14" s="1"/>
  <c r="D535" i="14"/>
  <c r="E535" i="14" s="1"/>
  <c r="E534" i="14"/>
  <c r="D534" i="14"/>
  <c r="D533" i="14"/>
  <c r="E533" i="14" s="1"/>
  <c r="D532" i="14"/>
  <c r="E532" i="14" s="1"/>
  <c r="D531" i="14"/>
  <c r="E531" i="14" s="1"/>
  <c r="E530" i="14"/>
  <c r="D530" i="14"/>
  <c r="D529" i="14"/>
  <c r="E529" i="14" s="1"/>
  <c r="D528" i="14"/>
  <c r="E528" i="14" s="1"/>
  <c r="D527" i="14"/>
  <c r="E527" i="14" s="1"/>
  <c r="E526" i="14"/>
  <c r="D526" i="14"/>
  <c r="D525" i="14"/>
  <c r="E525" i="14" s="1"/>
  <c r="D524" i="14"/>
  <c r="E524" i="14" s="1"/>
  <c r="D523" i="14"/>
  <c r="E523" i="14" s="1"/>
  <c r="E522" i="14"/>
  <c r="D522" i="14"/>
  <c r="D521" i="14"/>
  <c r="E521" i="14" s="1"/>
  <c r="D520" i="14"/>
  <c r="E520" i="14" s="1"/>
  <c r="D519" i="14"/>
  <c r="E519" i="14" s="1"/>
  <c r="E518" i="14"/>
  <c r="D518" i="14"/>
  <c r="D517" i="14"/>
  <c r="E517" i="14" s="1"/>
  <c r="D516" i="14"/>
  <c r="E516" i="14" s="1"/>
  <c r="D515" i="14"/>
  <c r="E515" i="14" s="1"/>
  <c r="E514" i="14"/>
  <c r="D514" i="14"/>
  <c r="D513" i="14"/>
  <c r="E513" i="14" s="1"/>
  <c r="D512" i="14"/>
  <c r="E512" i="14" s="1"/>
  <c r="D511" i="14"/>
  <c r="E511" i="14" s="1"/>
  <c r="E510" i="14"/>
  <c r="D510" i="14"/>
  <c r="D509" i="14"/>
  <c r="E509" i="14" s="1"/>
  <c r="D508" i="14"/>
  <c r="E508" i="14" s="1"/>
  <c r="D507" i="14"/>
  <c r="E507" i="14" s="1"/>
  <c r="E506" i="14"/>
  <c r="D506" i="14"/>
  <c r="D505" i="14"/>
  <c r="E505" i="14" s="1"/>
  <c r="D504" i="14"/>
  <c r="E504" i="14" s="1"/>
  <c r="D503" i="14"/>
  <c r="E503" i="14" s="1"/>
  <c r="E502" i="14"/>
  <c r="D502" i="14"/>
  <c r="D501" i="14"/>
  <c r="E501" i="14" s="1"/>
  <c r="D500" i="14"/>
  <c r="E500" i="14" s="1"/>
  <c r="D499" i="14"/>
  <c r="E499" i="14" s="1"/>
  <c r="E498" i="14"/>
  <c r="D498" i="14"/>
  <c r="D497" i="14"/>
  <c r="E497" i="14" s="1"/>
  <c r="D496" i="14"/>
  <c r="E496" i="14" s="1"/>
  <c r="D495" i="14"/>
  <c r="E495" i="14" s="1"/>
  <c r="E494" i="14"/>
  <c r="D494" i="14"/>
  <c r="D493" i="14"/>
  <c r="E493" i="14" s="1"/>
  <c r="D492" i="14"/>
  <c r="E492" i="14" s="1"/>
  <c r="D491" i="14"/>
  <c r="E491" i="14" s="1"/>
  <c r="E490" i="14"/>
  <c r="D490" i="14"/>
  <c r="D489" i="14"/>
  <c r="E489" i="14" s="1"/>
  <c r="D488" i="14"/>
  <c r="E488" i="14" s="1"/>
  <c r="D487" i="14"/>
  <c r="E487" i="14" s="1"/>
  <c r="E486" i="14"/>
  <c r="D486" i="14"/>
  <c r="D485" i="14"/>
  <c r="E485" i="14" s="1"/>
  <c r="D484" i="14"/>
  <c r="E484" i="14" s="1"/>
  <c r="D483" i="14"/>
  <c r="E483" i="14" s="1"/>
  <c r="E482" i="14"/>
  <c r="D482" i="14"/>
  <c r="D481" i="14"/>
  <c r="E481" i="14" s="1"/>
  <c r="D480" i="14"/>
  <c r="E480" i="14" s="1"/>
  <c r="D479" i="14"/>
  <c r="E479" i="14" s="1"/>
  <c r="E478" i="14"/>
  <c r="D478" i="14"/>
  <c r="D477" i="14"/>
  <c r="E477" i="14" s="1"/>
  <c r="D476" i="14"/>
  <c r="E476" i="14" s="1"/>
  <c r="D475" i="14"/>
  <c r="E475" i="14" s="1"/>
  <c r="E474" i="14"/>
  <c r="D474" i="14"/>
  <c r="D473" i="14"/>
  <c r="E473" i="14" s="1"/>
  <c r="D472" i="14"/>
  <c r="E472" i="14" s="1"/>
  <c r="D471" i="14"/>
  <c r="E471" i="14" s="1"/>
  <c r="E470" i="14"/>
  <c r="D470" i="14"/>
  <c r="D469" i="14"/>
  <c r="E469" i="14" s="1"/>
  <c r="D468" i="14"/>
  <c r="E468" i="14" s="1"/>
  <c r="D467" i="14"/>
  <c r="E467" i="14" s="1"/>
  <c r="E466" i="14"/>
  <c r="D466" i="14"/>
  <c r="D465" i="14"/>
  <c r="E465" i="14" s="1"/>
  <c r="D464" i="14"/>
  <c r="E464" i="14" s="1"/>
  <c r="D463" i="14"/>
  <c r="E463" i="14" s="1"/>
  <c r="E462" i="14"/>
  <c r="D462" i="14"/>
  <c r="D461" i="14"/>
  <c r="E461" i="14" s="1"/>
  <c r="D460" i="14"/>
  <c r="E460" i="14" s="1"/>
  <c r="D459" i="14"/>
  <c r="E459" i="14" s="1"/>
  <c r="E458" i="14"/>
  <c r="D458" i="14"/>
  <c r="E457" i="14"/>
  <c r="D457" i="14"/>
  <c r="E456" i="14"/>
  <c r="D456" i="14"/>
  <c r="E455" i="14"/>
  <c r="D455" i="14"/>
  <c r="E454" i="14"/>
  <c r="D454" i="14"/>
  <c r="E453" i="14"/>
  <c r="D453" i="14"/>
  <c r="E452" i="14"/>
  <c r="D452" i="14"/>
  <c r="E451" i="14"/>
  <c r="D451" i="14"/>
  <c r="D450" i="14"/>
  <c r="E450" i="14" s="1"/>
  <c r="E449" i="14"/>
  <c r="D449" i="14"/>
  <c r="D448" i="14"/>
  <c r="E448" i="14" s="1"/>
  <c r="E447" i="14"/>
  <c r="D447" i="14"/>
  <c r="D446" i="14"/>
  <c r="E446" i="14" s="1"/>
  <c r="E445" i="14"/>
  <c r="D445" i="14"/>
  <c r="D444" i="14"/>
  <c r="E444" i="14" s="1"/>
  <c r="E443" i="14"/>
  <c r="D443" i="14"/>
  <c r="D442" i="14"/>
  <c r="E442" i="14" s="1"/>
  <c r="E441" i="14"/>
  <c r="D441" i="14"/>
  <c r="D440" i="14"/>
  <c r="E440" i="14" s="1"/>
  <c r="E439" i="14"/>
  <c r="D439" i="14"/>
  <c r="D438" i="14"/>
  <c r="E438" i="14" s="1"/>
  <c r="D437" i="14"/>
  <c r="E437" i="14" s="1"/>
  <c r="D436" i="14"/>
  <c r="E436" i="14" s="1"/>
  <c r="E435" i="14"/>
  <c r="D435" i="14"/>
  <c r="D434" i="14"/>
  <c r="E434" i="14" s="1"/>
  <c r="D433" i="14"/>
  <c r="E433" i="14" s="1"/>
  <c r="D432" i="14"/>
  <c r="E432" i="14" s="1"/>
  <c r="E431" i="14"/>
  <c r="D431" i="14"/>
  <c r="D430" i="14"/>
  <c r="E430" i="14" s="1"/>
  <c r="D429" i="14"/>
  <c r="E429" i="14" s="1"/>
  <c r="D428" i="14"/>
  <c r="E428" i="14" s="1"/>
  <c r="D427" i="14"/>
  <c r="E427" i="14" s="1"/>
  <c r="D426" i="14"/>
  <c r="E426" i="14" s="1"/>
  <c r="D425" i="14"/>
  <c r="E425" i="14" s="1"/>
  <c r="D424" i="14"/>
  <c r="E424" i="14" s="1"/>
  <c r="D423" i="14"/>
  <c r="E423" i="14" s="1"/>
  <c r="D422" i="14"/>
  <c r="E422" i="14" s="1"/>
  <c r="D421" i="14"/>
  <c r="E421" i="14" s="1"/>
  <c r="D420" i="14"/>
  <c r="E420" i="14" s="1"/>
  <c r="D419" i="14"/>
  <c r="E419" i="14" s="1"/>
  <c r="D418" i="14"/>
  <c r="E418" i="14" s="1"/>
  <c r="E417" i="14"/>
  <c r="D417" i="14"/>
  <c r="D416" i="14"/>
  <c r="E416" i="14" s="1"/>
  <c r="D415" i="14"/>
  <c r="E415" i="14" s="1"/>
  <c r="D414" i="14"/>
  <c r="E414" i="14" s="1"/>
  <c r="E413" i="14"/>
  <c r="D413" i="14"/>
  <c r="D412" i="14"/>
  <c r="E412" i="14" s="1"/>
  <c r="D411" i="14"/>
  <c r="E411" i="14" s="1"/>
  <c r="D410" i="14"/>
  <c r="E410" i="14" s="1"/>
  <c r="E409" i="14"/>
  <c r="D409" i="14"/>
  <c r="D408" i="14"/>
  <c r="E408" i="14" s="1"/>
  <c r="D407" i="14"/>
  <c r="E407" i="14" s="1"/>
  <c r="D406" i="14"/>
  <c r="E406" i="14" s="1"/>
  <c r="E405" i="14"/>
  <c r="D405" i="14"/>
  <c r="D404" i="14"/>
  <c r="E404" i="14" s="1"/>
  <c r="D403" i="14"/>
  <c r="E403" i="14" s="1"/>
  <c r="D402" i="14"/>
  <c r="E402" i="14" s="1"/>
  <c r="E401" i="14"/>
  <c r="D401" i="14"/>
  <c r="D400" i="14"/>
  <c r="E400" i="14" s="1"/>
  <c r="D399" i="14"/>
  <c r="E399" i="14" s="1"/>
  <c r="D398" i="14"/>
  <c r="E398" i="14" s="1"/>
  <c r="E397" i="14"/>
  <c r="D397" i="14"/>
  <c r="D396" i="14"/>
  <c r="E396" i="14" s="1"/>
  <c r="D395" i="14"/>
  <c r="E395" i="14" s="1"/>
  <c r="D394" i="14"/>
  <c r="E394" i="14" s="1"/>
  <c r="E393" i="14"/>
  <c r="D393" i="14"/>
  <c r="D392" i="14"/>
  <c r="E392" i="14" s="1"/>
  <c r="D391" i="14"/>
  <c r="E391" i="14" s="1"/>
  <c r="D390" i="14"/>
  <c r="E390" i="14" s="1"/>
  <c r="E389" i="14"/>
  <c r="D389" i="14"/>
  <c r="D388" i="14"/>
  <c r="E388" i="14" s="1"/>
  <c r="D387" i="14"/>
  <c r="E387" i="14" s="1"/>
  <c r="D386" i="14"/>
  <c r="E386" i="14" s="1"/>
  <c r="E385" i="14"/>
  <c r="D385" i="14"/>
  <c r="D384" i="14"/>
  <c r="E384" i="14" s="1"/>
  <c r="D383" i="14"/>
  <c r="E383" i="14" s="1"/>
  <c r="D382" i="14"/>
  <c r="E382" i="14" s="1"/>
  <c r="E381" i="14"/>
  <c r="D381" i="14"/>
  <c r="D380" i="14"/>
  <c r="E380" i="14" s="1"/>
  <c r="D379" i="14"/>
  <c r="E379" i="14" s="1"/>
  <c r="D378" i="14"/>
  <c r="E378" i="14" s="1"/>
  <c r="E377" i="14"/>
  <c r="D377" i="14"/>
  <c r="D376" i="14"/>
  <c r="E376" i="14" s="1"/>
  <c r="D375" i="14"/>
  <c r="E375" i="14" s="1"/>
  <c r="D374" i="14"/>
  <c r="E374" i="14" s="1"/>
  <c r="E373" i="14"/>
  <c r="D373" i="14"/>
  <c r="D372" i="14"/>
  <c r="E372" i="14" s="1"/>
  <c r="D371" i="14"/>
  <c r="E371" i="14" s="1"/>
  <c r="D370" i="14"/>
  <c r="E370" i="14" s="1"/>
  <c r="E369" i="14"/>
  <c r="D369" i="14"/>
  <c r="D368" i="14"/>
  <c r="E368" i="14" s="1"/>
  <c r="D367" i="14"/>
  <c r="E367" i="14" s="1"/>
  <c r="D366" i="14"/>
  <c r="E366" i="14" s="1"/>
  <c r="E365" i="14"/>
  <c r="D365" i="14"/>
  <c r="D364" i="14"/>
  <c r="E364" i="14" s="1"/>
  <c r="D363" i="14"/>
  <c r="E363" i="14" s="1"/>
  <c r="D362" i="14"/>
  <c r="E362" i="14" s="1"/>
  <c r="E361" i="14"/>
  <c r="D361" i="14"/>
  <c r="D360" i="14"/>
  <c r="E360" i="14" s="1"/>
  <c r="D359" i="14"/>
  <c r="E359" i="14" s="1"/>
  <c r="D358" i="14"/>
  <c r="E358" i="14" s="1"/>
  <c r="E357" i="14"/>
  <c r="D357" i="14"/>
  <c r="D356" i="14"/>
  <c r="E356" i="14" s="1"/>
  <c r="D355" i="14"/>
  <c r="E355" i="14" s="1"/>
  <c r="D354" i="14"/>
  <c r="E354" i="14" s="1"/>
  <c r="E353" i="14"/>
  <c r="D353" i="14"/>
  <c r="D352" i="14"/>
  <c r="E352" i="14" s="1"/>
  <c r="D351" i="14"/>
  <c r="E351" i="14" s="1"/>
  <c r="D350" i="14"/>
  <c r="E350" i="14" s="1"/>
  <c r="E349" i="14"/>
  <c r="D349" i="14"/>
  <c r="D348" i="14"/>
  <c r="E348" i="14" s="1"/>
  <c r="D347" i="14"/>
  <c r="E347" i="14" s="1"/>
  <c r="D346" i="14"/>
  <c r="E346" i="14" s="1"/>
  <c r="E345" i="14"/>
  <c r="D345" i="14"/>
  <c r="D344" i="14"/>
  <c r="E344" i="14" s="1"/>
  <c r="D343" i="14"/>
  <c r="E343" i="14" s="1"/>
  <c r="D342" i="14"/>
  <c r="E342" i="14" s="1"/>
  <c r="E341" i="14"/>
  <c r="D341" i="14"/>
  <c r="D340" i="14"/>
  <c r="E340" i="14" s="1"/>
  <c r="D339" i="14"/>
  <c r="E339" i="14" s="1"/>
  <c r="D338" i="14"/>
  <c r="E338" i="14" s="1"/>
  <c r="E337" i="14"/>
  <c r="D337" i="14"/>
  <c r="D336" i="14"/>
  <c r="E336" i="14" s="1"/>
  <c r="D335" i="14"/>
  <c r="E335" i="14" s="1"/>
  <c r="D334" i="14"/>
  <c r="E334" i="14" s="1"/>
  <c r="E333" i="14"/>
  <c r="D333" i="14"/>
  <c r="D332" i="14"/>
  <c r="E332" i="14" s="1"/>
  <c r="D331" i="14"/>
  <c r="E331" i="14" s="1"/>
  <c r="D330" i="14"/>
  <c r="E330" i="14" s="1"/>
  <c r="E329" i="14"/>
  <c r="D329" i="14"/>
  <c r="D328" i="14"/>
  <c r="E328" i="14" s="1"/>
  <c r="D327" i="14"/>
  <c r="E327" i="14" s="1"/>
  <c r="D326" i="14"/>
  <c r="E326" i="14" s="1"/>
  <c r="E325" i="14"/>
  <c r="D325" i="14"/>
  <c r="D324" i="14"/>
  <c r="E324" i="14" s="1"/>
  <c r="D323" i="14"/>
  <c r="E323" i="14" s="1"/>
  <c r="D322" i="14"/>
  <c r="E322" i="14" s="1"/>
  <c r="E321" i="14"/>
  <c r="D321" i="14"/>
  <c r="D320" i="14"/>
  <c r="E320" i="14" s="1"/>
  <c r="D319" i="14"/>
  <c r="E319" i="14" s="1"/>
  <c r="D318" i="14"/>
  <c r="E318" i="14" s="1"/>
  <c r="E317" i="14"/>
  <c r="D317" i="14"/>
  <c r="D316" i="14"/>
  <c r="E316" i="14" s="1"/>
  <c r="D315" i="14"/>
  <c r="E315" i="14" s="1"/>
  <c r="D314" i="14"/>
  <c r="E314" i="14" s="1"/>
  <c r="E313" i="14"/>
  <c r="D313" i="14"/>
  <c r="D312" i="14"/>
  <c r="E312" i="14" s="1"/>
  <c r="D311" i="14"/>
  <c r="E311" i="14" s="1"/>
  <c r="D310" i="14"/>
  <c r="E310" i="14" s="1"/>
  <c r="E309" i="14"/>
  <c r="D309" i="14"/>
  <c r="D308" i="14"/>
  <c r="E308" i="14" s="1"/>
  <c r="D307" i="14"/>
  <c r="E307" i="14" s="1"/>
  <c r="D306" i="14"/>
  <c r="E306" i="14" s="1"/>
  <c r="E305" i="14"/>
  <c r="D305" i="14"/>
  <c r="D304" i="14"/>
  <c r="E304" i="14" s="1"/>
  <c r="D303" i="14"/>
  <c r="E303" i="14" s="1"/>
  <c r="D302" i="14"/>
  <c r="E302" i="14" s="1"/>
  <c r="E301" i="14"/>
  <c r="D301" i="14"/>
  <c r="D300" i="14"/>
  <c r="E300" i="14" s="1"/>
  <c r="D299" i="14"/>
  <c r="E299" i="14" s="1"/>
  <c r="D298" i="14"/>
  <c r="E298" i="14" s="1"/>
  <c r="E297" i="14"/>
  <c r="D297" i="14"/>
  <c r="D296" i="14"/>
  <c r="E296" i="14" s="1"/>
  <c r="D295" i="14"/>
  <c r="E295" i="14" s="1"/>
  <c r="D294" i="14"/>
  <c r="E294" i="14" s="1"/>
  <c r="E293" i="14"/>
  <c r="D293" i="14"/>
  <c r="D292" i="14"/>
  <c r="E292" i="14" s="1"/>
  <c r="D291" i="14"/>
  <c r="E291" i="14" s="1"/>
  <c r="D290" i="14"/>
  <c r="E290" i="14" s="1"/>
  <c r="E289" i="14"/>
  <c r="D289" i="14"/>
  <c r="D288" i="14"/>
  <c r="E288" i="14" s="1"/>
  <c r="D287" i="14"/>
  <c r="E287" i="14" s="1"/>
  <c r="D286" i="14"/>
  <c r="E286" i="14" s="1"/>
  <c r="E285" i="14"/>
  <c r="D285" i="14"/>
  <c r="D284" i="14"/>
  <c r="E284" i="14" s="1"/>
  <c r="D283" i="14"/>
  <c r="E283" i="14" s="1"/>
  <c r="D282" i="14"/>
  <c r="E282" i="14" s="1"/>
  <c r="E281" i="14"/>
  <c r="D281" i="14"/>
  <c r="D280" i="14"/>
  <c r="E280" i="14" s="1"/>
  <c r="D279" i="14"/>
  <c r="E279" i="14" s="1"/>
  <c r="D278" i="14"/>
  <c r="E278" i="14" s="1"/>
  <c r="E277" i="14"/>
  <c r="D277" i="14"/>
  <c r="D276" i="14"/>
  <c r="E276" i="14" s="1"/>
  <c r="D275" i="14"/>
  <c r="E275" i="14" s="1"/>
  <c r="D274" i="14"/>
  <c r="E274" i="14" s="1"/>
  <c r="E273" i="14"/>
  <c r="D273" i="14"/>
  <c r="D272" i="14"/>
  <c r="E272" i="14" s="1"/>
  <c r="D271" i="14"/>
  <c r="E271" i="14" s="1"/>
  <c r="D270" i="14"/>
  <c r="E270" i="14" s="1"/>
  <c r="E269" i="14"/>
  <c r="D269" i="14"/>
  <c r="D268" i="14"/>
  <c r="E268" i="14" s="1"/>
  <c r="D267" i="14"/>
  <c r="E267" i="14" s="1"/>
  <c r="D266" i="14"/>
  <c r="E266" i="14" s="1"/>
  <c r="E265" i="14"/>
  <c r="D265" i="14"/>
  <c r="D264" i="14"/>
  <c r="E264" i="14" s="1"/>
  <c r="D263" i="14"/>
  <c r="E263" i="14" s="1"/>
  <c r="D262" i="14"/>
  <c r="E262" i="14" s="1"/>
  <c r="E261" i="14"/>
  <c r="D261" i="14"/>
  <c r="D260" i="14"/>
  <c r="E260" i="14" s="1"/>
  <c r="D259" i="14"/>
  <c r="E259" i="14" s="1"/>
  <c r="D258" i="14"/>
  <c r="E258" i="14" s="1"/>
  <c r="E257" i="14"/>
  <c r="D257" i="14"/>
  <c r="D256" i="14"/>
  <c r="E256" i="14" s="1"/>
  <c r="D255" i="14"/>
  <c r="E255" i="14" s="1"/>
  <c r="D254" i="14"/>
  <c r="E254" i="14" s="1"/>
  <c r="E253" i="14"/>
  <c r="D253" i="14"/>
  <c r="D252" i="14"/>
  <c r="E252" i="14" s="1"/>
  <c r="D251" i="14"/>
  <c r="E251" i="14" s="1"/>
  <c r="D250" i="14"/>
  <c r="E250" i="14" s="1"/>
  <c r="E249" i="14"/>
  <c r="D249" i="14"/>
  <c r="D248" i="14"/>
  <c r="E248" i="14" s="1"/>
  <c r="D247" i="14"/>
  <c r="E247" i="14" s="1"/>
  <c r="D246" i="14"/>
  <c r="E246" i="14" s="1"/>
  <c r="E245" i="14"/>
  <c r="D245" i="14"/>
  <c r="D244" i="14"/>
  <c r="E244" i="14" s="1"/>
  <c r="D243" i="14"/>
  <c r="E243" i="14" s="1"/>
  <c r="D242" i="14"/>
  <c r="E242" i="14" s="1"/>
  <c r="E241" i="14"/>
  <c r="D241" i="14"/>
  <c r="D240" i="14"/>
  <c r="E240" i="14" s="1"/>
  <c r="D239" i="14"/>
  <c r="E239" i="14" s="1"/>
  <c r="D238" i="14"/>
  <c r="E238" i="14" s="1"/>
  <c r="E237" i="14"/>
  <c r="D237" i="14"/>
  <c r="D236" i="14"/>
  <c r="E236" i="14" s="1"/>
  <c r="D235" i="14"/>
  <c r="E235" i="14" s="1"/>
  <c r="D234" i="14"/>
  <c r="E234" i="14" s="1"/>
  <c r="E233" i="14"/>
  <c r="D233" i="14"/>
  <c r="D232" i="14"/>
  <c r="E232" i="14" s="1"/>
  <c r="D231" i="14"/>
  <c r="E231" i="14" s="1"/>
  <c r="D230" i="14"/>
  <c r="E230" i="14" s="1"/>
  <c r="E229" i="14"/>
  <c r="D229" i="14"/>
  <c r="D228" i="14"/>
  <c r="E228" i="14" s="1"/>
  <c r="D227" i="14"/>
  <c r="E227" i="14" s="1"/>
  <c r="D226" i="14"/>
  <c r="E226" i="14" s="1"/>
  <c r="E225" i="14"/>
  <c r="D225" i="14"/>
  <c r="D224" i="14"/>
  <c r="E224" i="14" s="1"/>
  <c r="D223" i="14"/>
  <c r="E223" i="14" s="1"/>
  <c r="D222" i="14"/>
  <c r="E222" i="14" s="1"/>
  <c r="E221" i="14"/>
  <c r="D221" i="14"/>
  <c r="D220" i="14"/>
  <c r="E220" i="14" s="1"/>
  <c r="D219" i="14"/>
  <c r="E219" i="14" s="1"/>
  <c r="D218" i="14"/>
  <c r="E218" i="14" s="1"/>
  <c r="E217" i="14"/>
  <c r="D217" i="14"/>
  <c r="D216" i="14"/>
  <c r="E216" i="14" s="1"/>
  <c r="D215" i="14"/>
  <c r="E215" i="14" s="1"/>
  <c r="D214" i="14"/>
  <c r="E214" i="14" s="1"/>
  <c r="E213" i="14"/>
  <c r="D213" i="14"/>
  <c r="D212" i="14"/>
  <c r="E212" i="14" s="1"/>
  <c r="D211" i="14"/>
  <c r="E211" i="14" s="1"/>
  <c r="D210" i="14"/>
  <c r="E210" i="14" s="1"/>
  <c r="E209" i="14"/>
  <c r="D209" i="14"/>
  <c r="D208" i="14"/>
  <c r="E208" i="14" s="1"/>
  <c r="D207" i="14"/>
  <c r="E207" i="14" s="1"/>
  <c r="D206" i="14"/>
  <c r="E206" i="14" s="1"/>
  <c r="E205" i="14"/>
  <c r="D205" i="14"/>
  <c r="D204" i="14"/>
  <c r="E204" i="14" s="1"/>
  <c r="D203" i="14"/>
  <c r="E203" i="14" s="1"/>
  <c r="D202" i="14"/>
  <c r="E202" i="14" s="1"/>
  <c r="E201" i="14"/>
  <c r="D201" i="14"/>
  <c r="D200" i="14"/>
  <c r="E200" i="14" s="1"/>
  <c r="D199" i="14"/>
  <c r="E199" i="14" s="1"/>
  <c r="D198" i="14"/>
  <c r="E198" i="14" s="1"/>
  <c r="E197" i="14"/>
  <c r="D197" i="14"/>
  <c r="D196" i="14"/>
  <c r="E196" i="14" s="1"/>
  <c r="D195" i="14"/>
  <c r="E195" i="14" s="1"/>
  <c r="D194" i="14"/>
  <c r="E194" i="14" s="1"/>
  <c r="E193" i="14"/>
  <c r="D193" i="14"/>
  <c r="D192" i="14"/>
  <c r="E192" i="14" s="1"/>
  <c r="D191" i="14"/>
  <c r="E191" i="14" s="1"/>
  <c r="D190" i="14"/>
  <c r="E190" i="14" s="1"/>
  <c r="E189" i="14"/>
  <c r="D189" i="14"/>
  <c r="D188" i="14"/>
  <c r="E188" i="14" s="1"/>
  <c r="D187" i="14"/>
  <c r="E187" i="14" s="1"/>
  <c r="D186" i="14"/>
  <c r="E186" i="14" s="1"/>
  <c r="E185" i="14"/>
  <c r="D185" i="14"/>
  <c r="D184" i="14"/>
  <c r="E184" i="14" s="1"/>
  <c r="D183" i="14"/>
  <c r="E183" i="14" s="1"/>
  <c r="D182" i="14"/>
  <c r="E182" i="14" s="1"/>
  <c r="E181" i="14"/>
  <c r="D181" i="14"/>
  <c r="D180" i="14"/>
  <c r="E180" i="14" s="1"/>
  <c r="D179" i="14"/>
  <c r="E179" i="14" s="1"/>
  <c r="D178" i="14"/>
  <c r="E178" i="14" s="1"/>
  <c r="E177" i="14"/>
  <c r="D177" i="14"/>
  <c r="D176" i="14"/>
  <c r="E176" i="14" s="1"/>
  <c r="D175" i="14"/>
  <c r="E175" i="14" s="1"/>
  <c r="D174" i="14"/>
  <c r="E174" i="14" s="1"/>
  <c r="E173" i="14"/>
  <c r="D173" i="14"/>
  <c r="D172" i="14"/>
  <c r="E172" i="14" s="1"/>
  <c r="D171" i="14"/>
  <c r="E171" i="14" s="1"/>
  <c r="D170" i="14"/>
  <c r="E170" i="14" s="1"/>
  <c r="E169" i="14"/>
  <c r="D169" i="14"/>
  <c r="D168" i="14"/>
  <c r="E168" i="14" s="1"/>
  <c r="D167" i="14"/>
  <c r="E167" i="14" s="1"/>
  <c r="D166" i="14"/>
  <c r="E166" i="14" s="1"/>
  <c r="E165" i="14"/>
  <c r="D165" i="14"/>
  <c r="D164" i="14"/>
  <c r="E164" i="14" s="1"/>
  <c r="D163" i="14"/>
  <c r="E163" i="14" s="1"/>
  <c r="D162" i="14"/>
  <c r="E162" i="14" s="1"/>
  <c r="E161" i="14"/>
  <c r="D161" i="14"/>
  <c r="D160" i="14"/>
  <c r="E160" i="14" s="1"/>
  <c r="D159" i="14"/>
  <c r="E159" i="14" s="1"/>
  <c r="D158" i="14"/>
  <c r="E158" i="14" s="1"/>
  <c r="E157" i="14"/>
  <c r="D157" i="14"/>
  <c r="D156" i="14"/>
  <c r="E156" i="14" s="1"/>
  <c r="D155" i="14"/>
  <c r="E155" i="14" s="1"/>
  <c r="D154" i="14"/>
  <c r="E154" i="14" s="1"/>
  <c r="E153" i="14"/>
  <c r="D153" i="14"/>
  <c r="D152" i="14"/>
  <c r="E152" i="14" s="1"/>
  <c r="D151" i="14"/>
  <c r="E151" i="14" s="1"/>
  <c r="D150" i="14"/>
  <c r="E150" i="14" s="1"/>
  <c r="E149" i="14"/>
  <c r="D149" i="14"/>
  <c r="D148" i="14"/>
  <c r="E148" i="14" s="1"/>
  <c r="D147" i="14"/>
  <c r="E147" i="14" s="1"/>
  <c r="D146" i="14"/>
  <c r="E146" i="14" s="1"/>
  <c r="E145" i="14"/>
  <c r="D145" i="14"/>
  <c r="D144" i="14"/>
  <c r="E144" i="14" s="1"/>
  <c r="D143" i="14"/>
  <c r="E143" i="14" s="1"/>
  <c r="D142" i="14"/>
  <c r="E142" i="14" s="1"/>
  <c r="E141" i="14"/>
  <c r="D141" i="14"/>
  <c r="D140" i="14"/>
  <c r="E140" i="14" s="1"/>
  <c r="D139" i="14"/>
  <c r="E139" i="14" s="1"/>
  <c r="D138" i="14"/>
  <c r="E138" i="14" s="1"/>
  <c r="E137" i="14"/>
  <c r="D137" i="14"/>
  <c r="D136" i="14"/>
  <c r="E136" i="14" s="1"/>
  <c r="D135" i="14"/>
  <c r="E135" i="14" s="1"/>
  <c r="D134" i="14"/>
  <c r="E134" i="14" s="1"/>
  <c r="E133" i="14"/>
  <c r="D133" i="14"/>
  <c r="D132" i="14"/>
  <c r="E132" i="14" s="1"/>
  <c r="D131" i="14"/>
  <c r="E131" i="14" s="1"/>
  <c r="D130" i="14"/>
  <c r="E130" i="14" s="1"/>
  <c r="E129" i="14"/>
  <c r="D129" i="14"/>
  <c r="D128" i="14"/>
  <c r="E128" i="14" s="1"/>
  <c r="D127" i="14"/>
  <c r="E127" i="14" s="1"/>
  <c r="D126" i="14"/>
  <c r="E126" i="14" s="1"/>
  <c r="E125" i="14"/>
  <c r="D125" i="14"/>
  <c r="D124" i="14"/>
  <c r="E124" i="14" s="1"/>
  <c r="D123" i="14"/>
  <c r="E123" i="14" s="1"/>
  <c r="D122" i="14"/>
  <c r="E122" i="14" s="1"/>
  <c r="E121" i="14"/>
  <c r="D121" i="14"/>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D93" i="14"/>
  <c r="E93" i="14" s="1"/>
  <c r="J92" i="14"/>
  <c r="D92" i="14"/>
  <c r="E92" i="14" s="1"/>
  <c r="J91" i="14"/>
  <c r="D91" i="14"/>
  <c r="E91" i="14" s="1"/>
  <c r="J90" i="14"/>
  <c r="D90" i="14"/>
  <c r="E90" i="14" s="1"/>
  <c r="J89" i="14"/>
  <c r="D89" i="14"/>
  <c r="E89" i="14" s="1"/>
  <c r="J88" i="14"/>
  <c r="D88" i="14"/>
  <c r="E88" i="14" s="1"/>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E77" i="14"/>
  <c r="D77" i="14"/>
  <c r="J76" i="14"/>
  <c r="E76" i="14"/>
  <c r="D76" i="14"/>
  <c r="J75" i="14"/>
  <c r="E75" i="14"/>
  <c r="D75" i="14"/>
  <c r="J74" i="14"/>
  <c r="E74" i="14"/>
  <c r="D74" i="14"/>
  <c r="J73" i="14"/>
  <c r="E73" i="14"/>
  <c r="D73" i="14"/>
  <c r="J72" i="14"/>
  <c r="E72" i="14"/>
  <c r="D72" i="14"/>
  <c r="J71" i="14"/>
  <c r="E71" i="14"/>
  <c r="D71" i="14"/>
  <c r="J70" i="14"/>
  <c r="E70" i="14"/>
  <c r="D70" i="14"/>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D24" i="14"/>
  <c r="E24" i="14" s="1"/>
  <c r="J23" i="14"/>
  <c r="D23" i="14"/>
  <c r="E23" i="14" s="1"/>
  <c r="J22" i="14"/>
  <c r="D22" i="14"/>
  <c r="E22" i="14" s="1"/>
  <c r="J21" i="14"/>
  <c r="E21" i="14"/>
  <c r="D21" i="14"/>
  <c r="J20" i="14"/>
  <c r="E20" i="14"/>
  <c r="D20" i="14"/>
  <c r="J19" i="14"/>
  <c r="E19" i="14"/>
  <c r="D19" i="14"/>
  <c r="J18" i="14"/>
  <c r="D18" i="14"/>
  <c r="E18" i="14" s="1"/>
  <c r="J17" i="14"/>
  <c r="E17" i="14"/>
  <c r="D17" i="14"/>
  <c r="AH16" i="14"/>
  <c r="AF16" i="14"/>
  <c r="AD16" i="14"/>
  <c r="J16" i="14"/>
  <c r="E16" i="14"/>
  <c r="D16" i="14"/>
  <c r="J15" i="14"/>
  <c r="D15" i="14"/>
  <c r="E15" i="14" s="1"/>
  <c r="J14" i="14"/>
  <c r="E14" i="14"/>
  <c r="D14" i="14"/>
  <c r="J13" i="14"/>
  <c r="D13" i="14"/>
  <c r="E13" i="14" s="1"/>
  <c r="J12" i="14"/>
  <c r="E12" i="14"/>
  <c r="D12" i="14"/>
  <c r="J11" i="14"/>
  <c r="D11" i="14"/>
  <c r="E11" i="14" s="1"/>
  <c r="J10" i="14"/>
  <c r="E10" i="14"/>
  <c r="D10" i="14"/>
  <c r="J9" i="14"/>
  <c r="D9" i="14"/>
  <c r="E9" i="14" s="1"/>
  <c r="J8" i="14"/>
  <c r="E8" i="14"/>
  <c r="D8" i="14"/>
  <c r="J7" i="14"/>
  <c r="D7" i="14"/>
  <c r="E7" i="14" s="1"/>
  <c r="J6" i="14"/>
  <c r="E6" i="14"/>
  <c r="D6" i="14"/>
  <c r="J5" i="14"/>
  <c r="D5" i="14"/>
  <c r="E5" i="14" s="1"/>
  <c r="J4" i="14"/>
  <c r="E4" i="14"/>
  <c r="D4" i="14"/>
  <c r="J3" i="14"/>
  <c r="D3" i="14"/>
  <c r="E3" i="14" s="1"/>
  <c r="Y2" i="14"/>
  <c r="X2" i="14"/>
  <c r="W2" i="14"/>
  <c r="R2" i="14" a="1"/>
  <c r="R2" i="14" s="1"/>
  <c r="Q2" i="14" s="1" a="1"/>
  <c r="Q2" i="14" s="1"/>
  <c r="N2" i="14"/>
  <c r="O2" i="14" s="1"/>
  <c r="N2" i="14" a="1"/>
  <c r="O17" i="14" s="1"/>
  <c r="K2" i="14"/>
  <c r="S2" i="14" s="1" a="1"/>
  <c r="S2" i="14" s="1"/>
  <c r="K2" i="14" a="1"/>
  <c r="J2" i="14"/>
  <c r="H2" i="14" a="1"/>
  <c r="H2" i="14" s="1"/>
  <c r="G2" i="14" a="1"/>
  <c r="G2" i="14" s="1"/>
  <c r="D2" i="14"/>
  <c r="E2"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G42" i="11"/>
  <c r="E42" i="11"/>
  <c r="I42" i="11" s="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G16" i="11"/>
  <c r="E16" i="11"/>
  <c r="I16" i="11" s="1"/>
  <c r="G15" i="11"/>
  <c r="E15" i="11"/>
  <c r="I15" i="11" s="1"/>
  <c r="G14" i="11"/>
  <c r="I14" i="11" s="1"/>
  <c r="E14" i="11"/>
  <c r="E51" i="11" s="1"/>
  <c r="N50" i="10"/>
  <c r="G17" i="10"/>
  <c r="I17" i="10" s="1"/>
  <c r="E17" i="10"/>
  <c r="G16" i="10"/>
  <c r="E16" i="10"/>
  <c r="I16" i="10" s="1"/>
  <c r="G15" i="10"/>
  <c r="E15" i="10"/>
  <c r="I15" i="10" s="1"/>
  <c r="G14" i="10"/>
  <c r="I14" i="10" s="1"/>
  <c r="E14" i="10"/>
  <c r="G13" i="10"/>
  <c r="G19" i="10" s="1"/>
  <c r="E13" i="10"/>
  <c r="E19"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E71" i="8"/>
  <c r="D71" i="8"/>
  <c r="F71" i="8" s="1"/>
  <c r="C71" i="8"/>
  <c r="B71" i="8"/>
  <c r="F70" i="8"/>
  <c r="D70" i="8"/>
  <c r="C70" i="8"/>
  <c r="E70" i="8" s="1"/>
  <c r="B70" i="8"/>
  <c r="D69" i="8"/>
  <c r="F69" i="8" s="1"/>
  <c r="C69" i="8"/>
  <c r="E69" i="8" s="1"/>
  <c r="B69" i="8"/>
  <c r="D68" i="8"/>
  <c r="F68" i="8" s="1"/>
  <c r="C68" i="8"/>
  <c r="E68" i="8" s="1"/>
  <c r="B68" i="8"/>
  <c r="E67" i="8"/>
  <c r="D67" i="8"/>
  <c r="F67" i="8" s="1"/>
  <c r="C67" i="8"/>
  <c r="B67" i="8"/>
  <c r="F66" i="8"/>
  <c r="D66" i="8"/>
  <c r="C66" i="8"/>
  <c r="E66" i="8" s="1"/>
  <c r="B66" i="8"/>
  <c r="D65" i="8"/>
  <c r="F65" i="8" s="1"/>
  <c r="C65" i="8"/>
  <c r="E65" i="8" s="1"/>
  <c r="B65" i="8"/>
  <c r="D64" i="8"/>
  <c r="F64" i="8" s="1"/>
  <c r="C64" i="8"/>
  <c r="E64" i="8" s="1"/>
  <c r="B64" i="8"/>
  <c r="E63" i="8"/>
  <c r="D63" i="8"/>
  <c r="F63" i="8" s="1"/>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c r="AF798" i="6" a="1"/>
  <c r="AE798" i="6" a="1"/>
  <c r="AE798" i="6" s="1"/>
  <c r="AD798" i="6" a="1"/>
  <c r="AD798" i="6" s="1"/>
  <c r="AC798" i="6" a="1"/>
  <c r="AC798" i="6" s="1"/>
  <c r="AB798" i="6"/>
  <c r="AB798" i="6" a="1"/>
  <c r="AA798" i="6" a="1"/>
  <c r="AA798" i="6" s="1"/>
  <c r="Z798" i="6" a="1"/>
  <c r="Z798" i="6" s="1"/>
  <c r="Y798" i="6" a="1"/>
  <c r="Y798" i="6" s="1"/>
  <c r="X798" i="6"/>
  <c r="X798" i="6" a="1"/>
  <c r="W798" i="6" a="1"/>
  <c r="W798" i="6" s="1"/>
  <c r="V798" i="6" a="1"/>
  <c r="V798" i="6" s="1"/>
  <c r="U798" i="6" a="1"/>
  <c r="U798" i="6" s="1"/>
  <c r="T798" i="6"/>
  <c r="T798" i="6" a="1"/>
  <c r="S798" i="6" a="1"/>
  <c r="S798" i="6" s="1"/>
  <c r="R798" i="6" a="1"/>
  <c r="R798" i="6" s="1"/>
  <c r="Q798" i="6" a="1"/>
  <c r="Q798" i="6" s="1"/>
  <c r="P798" i="6"/>
  <c r="P798" i="6" a="1"/>
  <c r="O798" i="6" a="1"/>
  <c r="O798" i="6" s="1"/>
  <c r="N798" i="6" a="1"/>
  <c r="N798" i="6" s="1"/>
  <c r="M798" i="6" a="1"/>
  <c r="M798" i="6" s="1"/>
  <c r="L798" i="6"/>
  <c r="L798" i="6" a="1"/>
  <c r="K798" i="6" a="1"/>
  <c r="K798" i="6" s="1"/>
  <c r="AI797" i="6" a="1"/>
  <c r="AI797" i="6" s="1"/>
  <c r="AH797" i="6"/>
  <c r="AH797" i="6" a="1"/>
  <c r="AG797" i="6" a="1"/>
  <c r="AG797" i="6" s="1"/>
  <c r="AF797" i="6" a="1"/>
  <c r="AF797" i="6" s="1"/>
  <c r="AE797" i="6" a="1"/>
  <c r="AE797" i="6" s="1"/>
  <c r="AD797" i="6"/>
  <c r="AD797" i="6" a="1"/>
  <c r="AC797" i="6" a="1"/>
  <c r="AC797" i="6" s="1"/>
  <c r="AB797" i="6" a="1"/>
  <c r="AB797" i="6" s="1"/>
  <c r="AA797" i="6" a="1"/>
  <c r="AA797" i="6" s="1"/>
  <c r="Z797" i="6"/>
  <c r="Z797" i="6" a="1"/>
  <c r="Y797" i="6" a="1"/>
  <c r="Y797" i="6" s="1"/>
  <c r="X797" i="6" a="1"/>
  <c r="X797" i="6" s="1"/>
  <c r="W797" i="6" a="1"/>
  <c r="W797" i="6" s="1"/>
  <c r="V797" i="6"/>
  <c r="V797" i="6" a="1"/>
  <c r="U797" i="6" a="1"/>
  <c r="U797" i="6" s="1"/>
  <c r="T797" i="6" a="1"/>
  <c r="T797" i="6" s="1"/>
  <c r="S797" i="6" a="1"/>
  <c r="S797" i="6" s="1"/>
  <c r="R797" i="6"/>
  <c r="R797" i="6" a="1"/>
  <c r="Q797" i="6" a="1"/>
  <c r="Q797" i="6" s="1"/>
  <c r="P797" i="6" a="1"/>
  <c r="P797" i="6" s="1"/>
  <c r="O797" i="6" a="1"/>
  <c r="O797" i="6" s="1"/>
  <c r="N797" i="6"/>
  <c r="N797" i="6" a="1"/>
  <c r="M797" i="6" a="1"/>
  <c r="M797" i="6" s="1"/>
  <c r="L797" i="6" a="1"/>
  <c r="L797" i="6" s="1"/>
  <c r="K797" i="6" a="1"/>
  <c r="K797" i="6" s="1"/>
  <c r="AI796" i="6" a="1"/>
  <c r="AI796" i="6" s="1"/>
  <c r="AH796" i="6" a="1"/>
  <c r="AH796" i="6" s="1"/>
  <c r="AG796" i="6" a="1"/>
  <c r="AG796" i="6" s="1"/>
  <c r="AF796" i="6"/>
  <c r="AF796" i="6" a="1"/>
  <c r="AE796" i="6" a="1"/>
  <c r="AE796" i="6" s="1"/>
  <c r="AD796" i="6" a="1"/>
  <c r="AD796" i="6" s="1"/>
  <c r="AC796" i="6" a="1"/>
  <c r="AC796" i="6" s="1"/>
  <c r="AB796" i="6"/>
  <c r="AB796" i="6" a="1"/>
  <c r="AA796" i="6" a="1"/>
  <c r="AA796" i="6" s="1"/>
  <c r="Z796" i="6" a="1"/>
  <c r="Z796" i="6" s="1"/>
  <c r="Y796" i="6" a="1"/>
  <c r="Y796" i="6" s="1"/>
  <c r="X796" i="6"/>
  <c r="X796" i="6" a="1"/>
  <c r="W796" i="6" a="1"/>
  <c r="W796" i="6" s="1"/>
  <c r="V796" i="6" a="1"/>
  <c r="V796" i="6" s="1"/>
  <c r="U796" i="6" a="1"/>
  <c r="U796" i="6" s="1"/>
  <c r="T796" i="6"/>
  <c r="T796" i="6" a="1"/>
  <c r="S796" i="6" a="1"/>
  <c r="S796" i="6" s="1"/>
  <c r="R796" i="6" a="1"/>
  <c r="R796" i="6" s="1"/>
  <c r="Q796" i="6" a="1"/>
  <c r="Q796" i="6" s="1"/>
  <c r="P796" i="6"/>
  <c r="P796" i="6" a="1"/>
  <c r="O796" i="6" a="1"/>
  <c r="O796" i="6" s="1"/>
  <c r="N796" i="6" a="1"/>
  <c r="N796" i="6" s="1"/>
  <c r="M796" i="6" a="1"/>
  <c r="M796" i="6" s="1"/>
  <c r="L796" i="6"/>
  <c r="L796" i="6" a="1"/>
  <c r="K796" i="6" a="1"/>
  <c r="K796" i="6" s="1"/>
  <c r="AI795" i="6" a="1"/>
  <c r="AI795" i="6" s="1"/>
  <c r="AH795" i="6"/>
  <c r="AH795" i="6" a="1"/>
  <c r="AG795" i="6" a="1"/>
  <c r="AG795" i="6" s="1"/>
  <c r="AF795" i="6" a="1"/>
  <c r="AF795" i="6" s="1"/>
  <c r="AE795" i="6" a="1"/>
  <c r="AE795" i="6" s="1"/>
  <c r="AD795" i="6"/>
  <c r="AD795" i="6" a="1"/>
  <c r="AC795" i="6" a="1"/>
  <c r="AC795" i="6" s="1"/>
  <c r="AB795" i="6" a="1"/>
  <c r="AB795" i="6" s="1"/>
  <c r="AA795" i="6" a="1"/>
  <c r="AA795" i="6" s="1"/>
  <c r="Z795" i="6"/>
  <c r="Z795" i="6" a="1"/>
  <c r="Y795" i="6" a="1"/>
  <c r="Y795" i="6" s="1"/>
  <c r="X795" i="6" a="1"/>
  <c r="X795" i="6" s="1"/>
  <c r="W795" i="6" a="1"/>
  <c r="W795" i="6" s="1"/>
  <c r="V795" i="6"/>
  <c r="V795" i="6" a="1"/>
  <c r="U795" i="6" a="1"/>
  <c r="U795" i="6" s="1"/>
  <c r="T795" i="6" a="1"/>
  <c r="T795" i="6" s="1"/>
  <c r="S795" i="6" a="1"/>
  <c r="S795" i="6" s="1"/>
  <c r="R795" i="6"/>
  <c r="R795" i="6" a="1"/>
  <c r="Q795" i="6" a="1"/>
  <c r="Q795" i="6" s="1"/>
  <c r="P795" i="6" a="1"/>
  <c r="P795" i="6" s="1"/>
  <c r="O795" i="6" a="1"/>
  <c r="O795" i="6" s="1"/>
  <c r="N795" i="6"/>
  <c r="N795" i="6" a="1"/>
  <c r="M795" i="6" a="1"/>
  <c r="M795" i="6" s="1"/>
  <c r="L795" i="6" a="1"/>
  <c r="L795" i="6" s="1"/>
  <c r="K795" i="6" a="1"/>
  <c r="K795" i="6" s="1"/>
  <c r="AI794" i="6" a="1"/>
  <c r="AI794" i="6" s="1"/>
  <c r="AH794" i="6" a="1"/>
  <c r="AH794" i="6" s="1"/>
  <c r="AG794" i="6" a="1"/>
  <c r="AG794" i="6" s="1"/>
  <c r="AF794" i="6"/>
  <c r="AF794" i="6" a="1"/>
  <c r="AE794" i="6" a="1"/>
  <c r="AE794" i="6" s="1"/>
  <c r="AD794" i="6" a="1"/>
  <c r="AD794" i="6" s="1"/>
  <c r="AC794" i="6" a="1"/>
  <c r="AC794" i="6" s="1"/>
  <c r="AB794" i="6"/>
  <c r="AB794" i="6" a="1"/>
  <c r="AA794" i="6" a="1"/>
  <c r="AA794" i="6" s="1"/>
  <c r="Z794" i="6" a="1"/>
  <c r="Z794" i="6" s="1"/>
  <c r="Y794" i="6" a="1"/>
  <c r="Y794" i="6" s="1"/>
  <c r="X794" i="6"/>
  <c r="X794" i="6" a="1"/>
  <c r="W794" i="6" a="1"/>
  <c r="W794" i="6" s="1"/>
  <c r="V794" i="6" a="1"/>
  <c r="V794" i="6" s="1"/>
  <c r="U794" i="6" a="1"/>
  <c r="U794" i="6" s="1"/>
  <c r="T794" i="6"/>
  <c r="T794" i="6" a="1"/>
  <c r="S794" i="6" a="1"/>
  <c r="S794" i="6" s="1"/>
  <c r="R794" i="6" a="1"/>
  <c r="R794" i="6" s="1"/>
  <c r="Q794" i="6" a="1"/>
  <c r="Q794" i="6" s="1"/>
  <c r="P794" i="6"/>
  <c r="P794" i="6" a="1"/>
  <c r="O794" i="6" a="1"/>
  <c r="O794" i="6" s="1"/>
  <c r="N794" i="6" a="1"/>
  <c r="N794" i="6" s="1"/>
  <c r="M794" i="6" a="1"/>
  <c r="M794" i="6" s="1"/>
  <c r="L794" i="6"/>
  <c r="L794" i="6" a="1"/>
  <c r="K794" i="6" a="1"/>
  <c r="K794" i="6" s="1"/>
  <c r="AI793" i="6" a="1"/>
  <c r="AI793" i="6" s="1"/>
  <c r="AH793" i="6"/>
  <c r="AH793" i="6" a="1"/>
  <c r="AG793" i="6" a="1"/>
  <c r="AG793" i="6" s="1"/>
  <c r="AF793" i="6" a="1"/>
  <c r="AF793" i="6" s="1"/>
  <c r="AE793" i="6" a="1"/>
  <c r="AE793" i="6" s="1"/>
  <c r="AD793" i="6"/>
  <c r="AD793" i="6" a="1"/>
  <c r="AC793" i="6" a="1"/>
  <c r="AC793" i="6" s="1"/>
  <c r="AB793" i="6" a="1"/>
  <c r="AB793" i="6" s="1"/>
  <c r="AA793" i="6" a="1"/>
  <c r="AA793" i="6" s="1"/>
  <c r="Z793" i="6"/>
  <c r="Z793" i="6" a="1"/>
  <c r="Y793" i="6" a="1"/>
  <c r="Y793" i="6" s="1"/>
  <c r="X793" i="6" a="1"/>
  <c r="X793" i="6" s="1"/>
  <c r="W793" i="6" a="1"/>
  <c r="W793" i="6" s="1"/>
  <c r="V793" i="6"/>
  <c r="V793" i="6" a="1"/>
  <c r="U793" i="6" a="1"/>
  <c r="U793" i="6" s="1"/>
  <c r="T793" i="6" a="1"/>
  <c r="T793" i="6" s="1"/>
  <c r="S793" i="6" a="1"/>
  <c r="S793" i="6" s="1"/>
  <c r="R793" i="6"/>
  <c r="R793" i="6" a="1"/>
  <c r="Q793" i="6" a="1"/>
  <c r="Q793" i="6" s="1"/>
  <c r="P793" i="6" a="1"/>
  <c r="P793" i="6" s="1"/>
  <c r="O793" i="6" a="1"/>
  <c r="O793" i="6" s="1"/>
  <c r="N793" i="6"/>
  <c r="N793" i="6" a="1"/>
  <c r="M793" i="6" a="1"/>
  <c r="M793" i="6" s="1"/>
  <c r="L793" i="6" a="1"/>
  <c r="L793" i="6" s="1"/>
  <c r="K793" i="6" a="1"/>
  <c r="K793" i="6" s="1"/>
  <c r="AI792" i="6" a="1"/>
  <c r="AI792" i="6" s="1"/>
  <c r="AH792" i="6" a="1"/>
  <c r="AH792" i="6" s="1"/>
  <c r="AG792" i="6" a="1"/>
  <c r="AG792" i="6" s="1"/>
  <c r="AF792" i="6"/>
  <c r="AF792" i="6" a="1"/>
  <c r="AE792" i="6" a="1"/>
  <c r="AE792" i="6" s="1"/>
  <c r="AD792" i="6" a="1"/>
  <c r="AD792" i="6" s="1"/>
  <c r="AC792" i="6" a="1"/>
  <c r="AC792" i="6" s="1"/>
  <c r="AB792" i="6"/>
  <c r="AB792" i="6" a="1"/>
  <c r="AA792" i="6" a="1"/>
  <c r="AA792" i="6" s="1"/>
  <c r="Z792" i="6" a="1"/>
  <c r="Z792" i="6" s="1"/>
  <c r="Y792" i="6" a="1"/>
  <c r="Y792" i="6" s="1"/>
  <c r="X792" i="6"/>
  <c r="X792" i="6" a="1"/>
  <c r="W792" i="6" a="1"/>
  <c r="W792" i="6" s="1"/>
  <c r="V792" i="6" a="1"/>
  <c r="V792" i="6" s="1"/>
  <c r="U792" i="6" a="1"/>
  <c r="U792" i="6" s="1"/>
  <c r="T792" i="6"/>
  <c r="T792" i="6" a="1"/>
  <c r="S792" i="6" a="1"/>
  <c r="S792" i="6" s="1"/>
  <c r="R792" i="6" a="1"/>
  <c r="R792" i="6" s="1"/>
  <c r="Q792" i="6" a="1"/>
  <c r="Q792" i="6" s="1"/>
  <c r="P792" i="6"/>
  <c r="P792" i="6" a="1"/>
  <c r="O792" i="6" a="1"/>
  <c r="O792" i="6" s="1"/>
  <c r="N792" i="6" a="1"/>
  <c r="N792" i="6" s="1"/>
  <c r="M792" i="6" a="1"/>
  <c r="M792" i="6" s="1"/>
  <c r="L792" i="6"/>
  <c r="L792" i="6" a="1"/>
  <c r="K792" i="6" a="1"/>
  <c r="K792" i="6" s="1"/>
  <c r="AI791" i="6" a="1"/>
  <c r="AI791" i="6" s="1"/>
  <c r="AH791" i="6"/>
  <c r="AH791" i="6" a="1"/>
  <c r="AG791" i="6" a="1"/>
  <c r="AG791" i="6" s="1"/>
  <c r="AF791" i="6" a="1"/>
  <c r="AF791" i="6" s="1"/>
  <c r="AE791" i="6" a="1"/>
  <c r="AE791" i="6" s="1"/>
  <c r="AD791" i="6"/>
  <c r="AD791" i="6" a="1"/>
  <c r="AC791" i="6" a="1"/>
  <c r="AC791" i="6" s="1"/>
  <c r="AB791" i="6" a="1"/>
  <c r="AB791" i="6" s="1"/>
  <c r="AA791" i="6" a="1"/>
  <c r="AA791" i="6" s="1"/>
  <c r="Z791" i="6"/>
  <c r="Z791" i="6" a="1"/>
  <c r="Y791" i="6" a="1"/>
  <c r="Y791" i="6" s="1"/>
  <c r="X791" i="6" a="1"/>
  <c r="X791" i="6" s="1"/>
  <c r="W791" i="6" a="1"/>
  <c r="W791" i="6" s="1"/>
  <c r="V791" i="6"/>
  <c r="V791" i="6" a="1"/>
  <c r="U791" i="6" a="1"/>
  <c r="U791" i="6" s="1"/>
  <c r="T791" i="6" a="1"/>
  <c r="T791" i="6" s="1"/>
  <c r="S791" i="6" a="1"/>
  <c r="S791" i="6" s="1"/>
  <c r="R791" i="6"/>
  <c r="R791" i="6" a="1"/>
  <c r="Q791" i="6" a="1"/>
  <c r="Q791" i="6" s="1"/>
  <c r="P791" i="6" a="1"/>
  <c r="P791" i="6" s="1"/>
  <c r="O791" i="6" a="1"/>
  <c r="O791" i="6" s="1"/>
  <c r="N791" i="6"/>
  <c r="N791" i="6" a="1"/>
  <c r="M791" i="6" a="1"/>
  <c r="M791" i="6" s="1"/>
  <c r="L791" i="6" a="1"/>
  <c r="L791" i="6" s="1"/>
  <c r="K791" i="6" a="1"/>
  <c r="K791" i="6" s="1"/>
  <c r="AI790" i="6" a="1"/>
  <c r="AI790" i="6" s="1"/>
  <c r="AH790" i="6" a="1"/>
  <c r="AH790" i="6" s="1"/>
  <c r="AG790" i="6" a="1"/>
  <c r="AG790" i="6" s="1"/>
  <c r="AF790" i="6"/>
  <c r="AF790" i="6" a="1"/>
  <c r="AE790" i="6" a="1"/>
  <c r="AE790" i="6" s="1"/>
  <c r="AD790" i="6" a="1"/>
  <c r="AD790" i="6" s="1"/>
  <c r="AC790" i="6" a="1"/>
  <c r="AC790" i="6" s="1"/>
  <c r="AB790" i="6"/>
  <c r="AB790" i="6" a="1"/>
  <c r="AA790" i="6" a="1"/>
  <c r="AA790" i="6" s="1"/>
  <c r="Z790" i="6" a="1"/>
  <c r="Z790" i="6" s="1"/>
  <c r="Y790" i="6" a="1"/>
  <c r="Y790" i="6" s="1"/>
  <c r="X790" i="6"/>
  <c r="X790" i="6" a="1"/>
  <c r="W790" i="6" a="1"/>
  <c r="W790" i="6" s="1"/>
  <c r="V790" i="6" a="1"/>
  <c r="V790" i="6" s="1"/>
  <c r="U790" i="6" a="1"/>
  <c r="U790" i="6" s="1"/>
  <c r="T790" i="6"/>
  <c r="T790" i="6" a="1"/>
  <c r="S790" i="6" a="1"/>
  <c r="S790" i="6" s="1"/>
  <c r="R790" i="6" a="1"/>
  <c r="R790" i="6" s="1"/>
  <c r="Q790" i="6" a="1"/>
  <c r="Q790" i="6" s="1"/>
  <c r="P790" i="6"/>
  <c r="P790" i="6" a="1"/>
  <c r="O790" i="6" a="1"/>
  <c r="O790" i="6" s="1"/>
  <c r="N790" i="6" a="1"/>
  <c r="N790" i="6" s="1"/>
  <c r="M790" i="6" a="1"/>
  <c r="M790" i="6" s="1"/>
  <c r="L790" i="6"/>
  <c r="L790" i="6" a="1"/>
  <c r="K790" i="6" a="1"/>
  <c r="K790" i="6" s="1"/>
  <c r="AI789" i="6" a="1"/>
  <c r="AI789" i="6" s="1"/>
  <c r="AH789" i="6"/>
  <c r="AH789" i="6" a="1"/>
  <c r="AG789" i="6" a="1"/>
  <c r="AG789" i="6" s="1"/>
  <c r="AF789" i="6" a="1"/>
  <c r="AF789" i="6" s="1"/>
  <c r="AE789" i="6" a="1"/>
  <c r="AE789" i="6" s="1"/>
  <c r="AD789" i="6"/>
  <c r="AD789" i="6" a="1"/>
  <c r="AC789" i="6" a="1"/>
  <c r="AC789" i="6" s="1"/>
  <c r="AB789" i="6" a="1"/>
  <c r="AB789" i="6" s="1"/>
  <c r="AA789" i="6" a="1"/>
  <c r="AA789" i="6" s="1"/>
  <c r="Z789" i="6"/>
  <c r="Z789" i="6" a="1"/>
  <c r="Y789" i="6" a="1"/>
  <c r="Y789" i="6" s="1"/>
  <c r="X789" i="6" a="1"/>
  <c r="X789" i="6" s="1"/>
  <c r="W789" i="6" a="1"/>
  <c r="W789" i="6" s="1"/>
  <c r="V789" i="6"/>
  <c r="V789" i="6" a="1"/>
  <c r="U789" i="6" a="1"/>
  <c r="U789" i="6" s="1"/>
  <c r="T789" i="6" a="1"/>
  <c r="T789" i="6" s="1"/>
  <c r="S789" i="6" a="1"/>
  <c r="S789" i="6" s="1"/>
  <c r="R789" i="6"/>
  <c r="R789" i="6" a="1"/>
  <c r="Q789" i="6" a="1"/>
  <c r="Q789" i="6" s="1"/>
  <c r="P789" i="6" a="1"/>
  <c r="P789" i="6" s="1"/>
  <c r="O789" i="6" a="1"/>
  <c r="O789" i="6" s="1"/>
  <c r="N789" i="6"/>
  <c r="N789" i="6" a="1"/>
  <c r="M789" i="6" a="1"/>
  <c r="M789" i="6" s="1"/>
  <c r="L789" i="6" a="1"/>
  <c r="L789" i="6" s="1"/>
  <c r="K789" i="6" a="1"/>
  <c r="K789" i="6" s="1"/>
  <c r="AI788" i="6" a="1"/>
  <c r="AI788" i="6" s="1"/>
  <c r="AH788" i="6" a="1"/>
  <c r="AH788" i="6" s="1"/>
  <c r="AG788" i="6" a="1"/>
  <c r="AG788" i="6" s="1"/>
  <c r="AF788" i="6"/>
  <c r="AF788" i="6" a="1"/>
  <c r="AE788" i="6" a="1"/>
  <c r="AE788" i="6" s="1"/>
  <c r="AD788" i="6" a="1"/>
  <c r="AD788" i="6" s="1"/>
  <c r="AC788" i="6" a="1"/>
  <c r="AC788" i="6" s="1"/>
  <c r="AB788" i="6"/>
  <c r="AB788" i="6" a="1"/>
  <c r="AA788" i="6" a="1"/>
  <c r="AA788" i="6" s="1"/>
  <c r="Z788" i="6" a="1"/>
  <c r="Z788" i="6" s="1"/>
  <c r="Y788" i="6" a="1"/>
  <c r="Y788" i="6" s="1"/>
  <c r="X788" i="6"/>
  <c r="X788" i="6" a="1"/>
  <c r="W788" i="6" a="1"/>
  <c r="W788" i="6" s="1"/>
  <c r="V788" i="6" a="1"/>
  <c r="V788" i="6" s="1"/>
  <c r="U788" i="6" a="1"/>
  <c r="U788" i="6" s="1"/>
  <c r="T788" i="6"/>
  <c r="T788" i="6" a="1"/>
  <c r="S788" i="6" a="1"/>
  <c r="S788" i="6" s="1"/>
  <c r="R788" i="6" a="1"/>
  <c r="R788" i="6" s="1"/>
  <c r="Q788" i="6" a="1"/>
  <c r="Q788" i="6" s="1"/>
  <c r="P788" i="6"/>
  <c r="P788" i="6" a="1"/>
  <c r="O788" i="6" a="1"/>
  <c r="O788" i="6" s="1"/>
  <c r="N788" i="6" a="1"/>
  <c r="N788" i="6" s="1"/>
  <c r="M788" i="6" a="1"/>
  <c r="M788" i="6" s="1"/>
  <c r="L788" i="6"/>
  <c r="L788" i="6" a="1"/>
  <c r="K788" i="6" a="1"/>
  <c r="K788" i="6" s="1"/>
  <c r="AI787" i="6" a="1"/>
  <c r="AI787" i="6" s="1"/>
  <c r="AH787" i="6"/>
  <c r="AH787" i="6" a="1"/>
  <c r="AG787" i="6" a="1"/>
  <c r="AG787" i="6" s="1"/>
  <c r="AF787" i="6" a="1"/>
  <c r="AF787" i="6" s="1"/>
  <c r="AE787" i="6" a="1"/>
  <c r="AE787" i="6" s="1"/>
  <c r="AD787" i="6"/>
  <c r="AD787" i="6" a="1"/>
  <c r="AC787" i="6" a="1"/>
  <c r="AC787" i="6" s="1"/>
  <c r="AB787" i="6" a="1"/>
  <c r="AB787" i="6" s="1"/>
  <c r="AA787" i="6" a="1"/>
  <c r="AA787" i="6" s="1"/>
  <c r="Z787" i="6"/>
  <c r="Z787" i="6" a="1"/>
  <c r="Y787" i="6" a="1"/>
  <c r="Y787" i="6" s="1"/>
  <c r="X787" i="6" a="1"/>
  <c r="X787" i="6" s="1"/>
  <c r="W787" i="6" a="1"/>
  <c r="W787" i="6" s="1"/>
  <c r="V787" i="6"/>
  <c r="V787" i="6" a="1"/>
  <c r="U787" i="6" a="1"/>
  <c r="U787" i="6" s="1"/>
  <c r="T787" i="6" a="1"/>
  <c r="T787" i="6" s="1"/>
  <c r="S787" i="6" a="1"/>
  <c r="S787" i="6" s="1"/>
  <c r="R787" i="6"/>
  <c r="R787" i="6" a="1"/>
  <c r="Q787" i="6" a="1"/>
  <c r="Q787" i="6" s="1"/>
  <c r="P787" i="6" a="1"/>
  <c r="P787" i="6" s="1"/>
  <c r="O787" i="6" a="1"/>
  <c r="O787" i="6" s="1"/>
  <c r="N787" i="6"/>
  <c r="N787" i="6" a="1"/>
  <c r="M787" i="6" a="1"/>
  <c r="M787" i="6" s="1"/>
  <c r="L787" i="6" a="1"/>
  <c r="L787" i="6" s="1"/>
  <c r="K787" i="6" a="1"/>
  <c r="K787" i="6" s="1"/>
  <c r="AI786" i="6" a="1"/>
  <c r="AI786" i="6" s="1"/>
  <c r="AH786" i="6" a="1"/>
  <c r="AH786" i="6" s="1"/>
  <c r="AG786" i="6" a="1"/>
  <c r="AG786" i="6" s="1"/>
  <c r="AF786" i="6"/>
  <c r="AF786" i="6" a="1"/>
  <c r="AE786" i="6" a="1"/>
  <c r="AE786" i="6" s="1"/>
  <c r="AD786" i="6" a="1"/>
  <c r="AD786" i="6" s="1"/>
  <c r="AC786" i="6" a="1"/>
  <c r="AC786" i="6" s="1"/>
  <c r="AB786" i="6"/>
  <c r="AB786" i="6" a="1"/>
  <c r="AA786" i="6" a="1"/>
  <c r="AA786" i="6" s="1"/>
  <c r="Z786" i="6" a="1"/>
  <c r="Z786" i="6" s="1"/>
  <c r="Y786" i="6" a="1"/>
  <c r="Y786" i="6" s="1"/>
  <c r="X786" i="6"/>
  <c r="X786" i="6" a="1"/>
  <c r="W786" i="6" a="1"/>
  <c r="W786" i="6" s="1"/>
  <c r="V786" i="6" a="1"/>
  <c r="V786" i="6" s="1"/>
  <c r="U786" i="6" a="1"/>
  <c r="U786" i="6" s="1"/>
  <c r="T786" i="6"/>
  <c r="T786" i="6" a="1"/>
  <c r="S786" i="6" a="1"/>
  <c r="S786" i="6" s="1"/>
  <c r="R786" i="6" a="1"/>
  <c r="R786" i="6" s="1"/>
  <c r="Q786" i="6" a="1"/>
  <c r="Q786" i="6" s="1"/>
  <c r="P786" i="6"/>
  <c r="P786" i="6" a="1"/>
  <c r="O786" i="6" a="1"/>
  <c r="O786" i="6" s="1"/>
  <c r="N786" i="6" a="1"/>
  <c r="N786" i="6" s="1"/>
  <c r="M786" i="6" a="1"/>
  <c r="M786" i="6" s="1"/>
  <c r="L786" i="6"/>
  <c r="L786" i="6" a="1"/>
  <c r="K786" i="6" a="1"/>
  <c r="K786" i="6" s="1"/>
  <c r="AI785" i="6" a="1"/>
  <c r="AI785" i="6" s="1"/>
  <c r="AH785" i="6"/>
  <c r="AH785" i="6" a="1"/>
  <c r="AG785" i="6" a="1"/>
  <c r="AG785" i="6" s="1"/>
  <c r="AF785" i="6" a="1"/>
  <c r="AF785" i="6" s="1"/>
  <c r="AE785" i="6" a="1"/>
  <c r="AE785" i="6" s="1"/>
  <c r="AD785" i="6"/>
  <c r="AD785" i="6" a="1"/>
  <c r="AC785" i="6" a="1"/>
  <c r="AC785" i="6" s="1"/>
  <c r="AB785" i="6" a="1"/>
  <c r="AB785" i="6" s="1"/>
  <c r="AA785" i="6" a="1"/>
  <c r="AA785" i="6" s="1"/>
  <c r="Z785" i="6"/>
  <c r="Z785" i="6" a="1"/>
  <c r="Y785" i="6" a="1"/>
  <c r="Y785" i="6" s="1"/>
  <c r="X785" i="6" a="1"/>
  <c r="X785" i="6" s="1"/>
  <c r="W785" i="6" a="1"/>
  <c r="W785" i="6" s="1"/>
  <c r="V785" i="6"/>
  <c r="V785" i="6" a="1"/>
  <c r="U785" i="6" a="1"/>
  <c r="U785" i="6" s="1"/>
  <c r="T785" i="6" a="1"/>
  <c r="T785" i="6" s="1"/>
  <c r="S785" i="6" a="1"/>
  <c r="S785" i="6" s="1"/>
  <c r="R785" i="6"/>
  <c r="R785" i="6" a="1"/>
  <c r="Q785" i="6" a="1"/>
  <c r="Q785" i="6" s="1"/>
  <c r="P785" i="6" a="1"/>
  <c r="P785" i="6" s="1"/>
  <c r="O785" i="6" a="1"/>
  <c r="O785" i="6" s="1"/>
  <c r="N785" i="6"/>
  <c r="N785" i="6" a="1"/>
  <c r="M785" i="6" a="1"/>
  <c r="M785" i="6" s="1"/>
  <c r="L785" i="6" a="1"/>
  <c r="L785" i="6" s="1"/>
  <c r="K785" i="6" a="1"/>
  <c r="K785" i="6" s="1"/>
  <c r="AI784" i="6" a="1"/>
  <c r="AI784" i="6" s="1"/>
  <c r="AH784" i="6" a="1"/>
  <c r="AH784" i="6" s="1"/>
  <c r="AG784" i="6" a="1"/>
  <c r="AG784" i="6" s="1"/>
  <c r="AF784" i="6"/>
  <c r="AF784" i="6" a="1"/>
  <c r="AE784" i="6" a="1"/>
  <c r="AE784" i="6" s="1"/>
  <c r="AD784" i="6" a="1"/>
  <c r="AD784" i="6" s="1"/>
  <c r="AC784" i="6" a="1"/>
  <c r="AC784" i="6" s="1"/>
  <c r="AB784" i="6"/>
  <c r="AB784" i="6" a="1"/>
  <c r="AA784" i="6" a="1"/>
  <c r="AA784" i="6" s="1"/>
  <c r="Z784" i="6" a="1"/>
  <c r="Z784" i="6" s="1"/>
  <c r="Y784" i="6" a="1"/>
  <c r="Y784" i="6" s="1"/>
  <c r="X784" i="6"/>
  <c r="X784" i="6" a="1"/>
  <c r="W784" i="6" a="1"/>
  <c r="W784" i="6" s="1"/>
  <c r="V784" i="6" a="1"/>
  <c r="V784" i="6" s="1"/>
  <c r="U784" i="6" a="1"/>
  <c r="U784" i="6" s="1"/>
  <c r="T784" i="6"/>
  <c r="T784" i="6" a="1"/>
  <c r="S784" i="6" a="1"/>
  <c r="S784" i="6" s="1"/>
  <c r="R784" i="6" a="1"/>
  <c r="R784" i="6" s="1"/>
  <c r="Q784" i="6" a="1"/>
  <c r="Q784" i="6" s="1"/>
  <c r="P784" i="6"/>
  <c r="P784" i="6" a="1"/>
  <c r="O784" i="6" a="1"/>
  <c r="O784" i="6" s="1"/>
  <c r="N784" i="6" a="1"/>
  <c r="N784" i="6" s="1"/>
  <c r="M784" i="6" a="1"/>
  <c r="M784" i="6" s="1"/>
  <c r="L784" i="6"/>
  <c r="L784" i="6" a="1"/>
  <c r="K784" i="6" a="1"/>
  <c r="K784" i="6" s="1"/>
  <c r="AI783" i="6" a="1"/>
  <c r="AI783" i="6" s="1"/>
  <c r="AH783" i="6"/>
  <c r="AH783" i="6" a="1"/>
  <c r="AG783" i="6" a="1"/>
  <c r="AG783" i="6" s="1"/>
  <c r="AF783" i="6" a="1"/>
  <c r="AF783" i="6" s="1"/>
  <c r="AE783" i="6" a="1"/>
  <c r="AE783" i="6" s="1"/>
  <c r="AD783" i="6"/>
  <c r="AD783" i="6" a="1"/>
  <c r="AC783" i="6" a="1"/>
  <c r="AC783" i="6" s="1"/>
  <c r="AB783" i="6" a="1"/>
  <c r="AB783" i="6" s="1"/>
  <c r="AA783" i="6" a="1"/>
  <c r="AA783" i="6" s="1"/>
  <c r="Z783" i="6"/>
  <c r="Z783" i="6" a="1"/>
  <c r="Y783" i="6" a="1"/>
  <c r="Y783" i="6" s="1"/>
  <c r="X783" i="6" a="1"/>
  <c r="X783" i="6" s="1"/>
  <c r="W783" i="6" a="1"/>
  <c r="W783" i="6" s="1"/>
  <c r="V783" i="6"/>
  <c r="V783" i="6" a="1"/>
  <c r="U783" i="6" a="1"/>
  <c r="U783" i="6" s="1"/>
  <c r="T783" i="6" a="1"/>
  <c r="T783" i="6" s="1"/>
  <c r="S783" i="6" a="1"/>
  <c r="S783" i="6" s="1"/>
  <c r="R783" i="6"/>
  <c r="R783" i="6" a="1"/>
  <c r="Q783" i="6" a="1"/>
  <c r="Q783" i="6" s="1"/>
  <c r="P783" i="6" a="1"/>
  <c r="P783" i="6" s="1"/>
  <c r="O783" i="6" a="1"/>
  <c r="O783" i="6" s="1"/>
  <c r="N783" i="6"/>
  <c r="N783" i="6" a="1"/>
  <c r="M783" i="6" a="1"/>
  <c r="M783" i="6" s="1"/>
  <c r="L783" i="6" a="1"/>
  <c r="L783" i="6" s="1"/>
  <c r="K783" i="6" a="1"/>
  <c r="K783" i="6" s="1"/>
  <c r="AI782" i="6" a="1"/>
  <c r="AI782" i="6" s="1"/>
  <c r="AH782" i="6" a="1"/>
  <c r="AH782" i="6" s="1"/>
  <c r="AG782" i="6" a="1"/>
  <c r="AG782" i="6" s="1"/>
  <c r="AF782" i="6"/>
  <c r="AF782" i="6" a="1"/>
  <c r="AE782" i="6" a="1"/>
  <c r="AE782" i="6" s="1"/>
  <c r="AD782" i="6" a="1"/>
  <c r="AD782" i="6" s="1"/>
  <c r="AC782" i="6" a="1"/>
  <c r="AC782" i="6" s="1"/>
  <c r="AB782" i="6"/>
  <c r="AB782" i="6" a="1"/>
  <c r="AA782" i="6" a="1"/>
  <c r="AA782" i="6" s="1"/>
  <c r="Z782" i="6" a="1"/>
  <c r="Z782" i="6" s="1"/>
  <c r="Y782" i="6" a="1"/>
  <c r="Y782" i="6" s="1"/>
  <c r="X782" i="6"/>
  <c r="X782" i="6" a="1"/>
  <c r="W782" i="6" a="1"/>
  <c r="W782" i="6" s="1"/>
  <c r="V782" i="6" a="1"/>
  <c r="V782" i="6" s="1"/>
  <c r="U782" i="6" a="1"/>
  <c r="U782" i="6" s="1"/>
  <c r="T782" i="6"/>
  <c r="T782" i="6" a="1"/>
  <c r="S782" i="6" a="1"/>
  <c r="S782" i="6" s="1"/>
  <c r="R782" i="6" a="1"/>
  <c r="R782" i="6" s="1"/>
  <c r="Q782" i="6" a="1"/>
  <c r="Q782" i="6" s="1"/>
  <c r="P782" i="6"/>
  <c r="P782" i="6" a="1"/>
  <c r="O782" i="6" a="1"/>
  <c r="O782" i="6" s="1"/>
  <c r="N782" i="6" a="1"/>
  <c r="N782" i="6" s="1"/>
  <c r="M782" i="6" a="1"/>
  <c r="M782" i="6" s="1"/>
  <c r="L782" i="6"/>
  <c r="L782" i="6" a="1"/>
  <c r="K782" i="6" a="1"/>
  <c r="K782" i="6" s="1"/>
  <c r="AI781" i="6" a="1"/>
  <c r="AI781" i="6" s="1"/>
  <c r="AH781" i="6"/>
  <c r="AH781" i="6" a="1"/>
  <c r="AG781" i="6" a="1"/>
  <c r="AG781" i="6" s="1"/>
  <c r="AF781" i="6" a="1"/>
  <c r="AF781" i="6" s="1"/>
  <c r="AE781" i="6" a="1"/>
  <c r="AE781" i="6" s="1"/>
  <c r="AD781" i="6"/>
  <c r="AD781" i="6" a="1"/>
  <c r="AC781" i="6" a="1"/>
  <c r="AC781" i="6" s="1"/>
  <c r="AB781" i="6" a="1"/>
  <c r="AB781" i="6" s="1"/>
  <c r="AA781" i="6" a="1"/>
  <c r="AA781" i="6" s="1"/>
  <c r="Z781" i="6"/>
  <c r="Z781" i="6" a="1"/>
  <c r="Y781" i="6" a="1"/>
  <c r="Y781" i="6" s="1"/>
  <c r="X781" i="6" a="1"/>
  <c r="X781" i="6" s="1"/>
  <c r="W781" i="6" a="1"/>
  <c r="W781" i="6" s="1"/>
  <c r="V781" i="6"/>
  <c r="V781" i="6" a="1"/>
  <c r="U781" i="6" a="1"/>
  <c r="U781" i="6" s="1"/>
  <c r="T781" i="6" a="1"/>
  <c r="T781" i="6" s="1"/>
  <c r="S781" i="6" a="1"/>
  <c r="S781" i="6" s="1"/>
  <c r="R781" i="6"/>
  <c r="R781" i="6" a="1"/>
  <c r="Q781" i="6" a="1"/>
  <c r="Q781" i="6" s="1"/>
  <c r="P781" i="6" a="1"/>
  <c r="P781" i="6" s="1"/>
  <c r="O781" i="6" a="1"/>
  <c r="O781" i="6" s="1"/>
  <c r="N781" i="6"/>
  <c r="N781" i="6" a="1"/>
  <c r="M781" i="6" a="1"/>
  <c r="M781" i="6" s="1"/>
  <c r="L781" i="6" a="1"/>
  <c r="L781" i="6" s="1"/>
  <c r="K781" i="6" a="1"/>
  <c r="K781" i="6" s="1"/>
  <c r="AI780" i="6" a="1"/>
  <c r="AI780" i="6" s="1"/>
  <c r="AH780" i="6" a="1"/>
  <c r="AH780" i="6" s="1"/>
  <c r="AG780" i="6" a="1"/>
  <c r="AG780" i="6" s="1"/>
  <c r="AF780" i="6"/>
  <c r="AF780" i="6" a="1"/>
  <c r="AE780" i="6" a="1"/>
  <c r="AE780" i="6" s="1"/>
  <c r="AD780" i="6" a="1"/>
  <c r="AD780" i="6" s="1"/>
  <c r="AC780" i="6" a="1"/>
  <c r="AC780" i="6" s="1"/>
  <c r="AB780" i="6"/>
  <c r="AB780" i="6" a="1"/>
  <c r="AA780" i="6" a="1"/>
  <c r="AA780" i="6" s="1"/>
  <c r="Z780" i="6" a="1"/>
  <c r="Z780" i="6" s="1"/>
  <c r="Y780" i="6" a="1"/>
  <c r="Y780" i="6" s="1"/>
  <c r="X780" i="6"/>
  <c r="X780" i="6" a="1"/>
  <c r="W780" i="6" a="1"/>
  <c r="W780" i="6" s="1"/>
  <c r="V780" i="6" a="1"/>
  <c r="V780" i="6" s="1"/>
  <c r="U780" i="6" a="1"/>
  <c r="U780" i="6" s="1"/>
  <c r="T780" i="6"/>
  <c r="T780" i="6" a="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c r="AG774" i="6" a="1"/>
  <c r="AF774" i="6" a="1"/>
  <c r="AF774" i="6" s="1"/>
  <c r="AE774" i="6" a="1"/>
  <c r="AE774" i="6" s="1"/>
  <c r="AD774" i="6" a="1"/>
  <c r="AD774" i="6" s="1"/>
  <c r="AC774" i="6" a="1"/>
  <c r="AC774" i="6" s="1"/>
  <c r="AB774" i="6" a="1"/>
  <c r="AB774" i="6" s="1"/>
  <c r="AA774" i="6" a="1"/>
  <c r="AA774" i="6" s="1"/>
  <c r="Z774" i="6" a="1"/>
  <c r="Z774" i="6" s="1"/>
  <c r="Y774" i="6"/>
  <c r="Y774" i="6" a="1"/>
  <c r="X774" i="6" a="1"/>
  <c r="X774" i="6" s="1"/>
  <c r="W774" i="6" a="1"/>
  <c r="W774" i="6" s="1"/>
  <c r="V774" i="6" a="1"/>
  <c r="V774" i="6" s="1"/>
  <c r="U774" i="6" a="1"/>
  <c r="U774" i="6" s="1"/>
  <c r="T774" i="6" a="1"/>
  <c r="T774" i="6" s="1"/>
  <c r="S774" i="6" a="1"/>
  <c r="S774" i="6" s="1"/>
  <c r="R774" i="6" a="1"/>
  <c r="R774" i="6" s="1"/>
  <c r="Q774" i="6"/>
  <c r="Q774" i="6" a="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c r="AC773" i="6" a="1"/>
  <c r="AB773" i="6" a="1"/>
  <c r="AB773" i="6" s="1"/>
  <c r="AA773" i="6" a="1"/>
  <c r="AA773" i="6" s="1"/>
  <c r="Z773" i="6" a="1"/>
  <c r="Z773" i="6" s="1"/>
  <c r="Y773" i="6" a="1"/>
  <c r="Y773" i="6" s="1"/>
  <c r="X773" i="6" a="1"/>
  <c r="X773" i="6" s="1"/>
  <c r="W773" i="6" a="1"/>
  <c r="W773" i="6" s="1"/>
  <c r="V773" i="6" a="1"/>
  <c r="V773" i="6" s="1"/>
  <c r="U773" i="6"/>
  <c r="U773" i="6" a="1"/>
  <c r="T773" i="6" a="1"/>
  <c r="T773" i="6" s="1"/>
  <c r="S773" i="6" a="1"/>
  <c r="S773" i="6" s="1"/>
  <c r="R773" i="6" a="1"/>
  <c r="R773" i="6" s="1"/>
  <c r="Q773" i="6" a="1"/>
  <c r="Q773" i="6" s="1"/>
  <c r="P773" i="6" a="1"/>
  <c r="P773" i="6" s="1"/>
  <c r="O773" i="6" a="1"/>
  <c r="O773" i="6" s="1"/>
  <c r="N773" i="6" a="1"/>
  <c r="N773" i="6" s="1"/>
  <c r="M773" i="6"/>
  <c r="M773" i="6" a="1"/>
  <c r="L773" i="6" a="1"/>
  <c r="L773" i="6" s="1"/>
  <c r="K773" i="6" a="1"/>
  <c r="K773" i="6" s="1"/>
  <c r="AI772" i="6" a="1"/>
  <c r="AI772" i="6" s="1"/>
  <c r="AH772" i="6" a="1"/>
  <c r="AH772" i="6" s="1"/>
  <c r="AG772" i="6"/>
  <c r="AG772" i="6" a="1"/>
  <c r="AF772" i="6" a="1"/>
  <c r="AF772" i="6" s="1"/>
  <c r="AE772" i="6" a="1"/>
  <c r="AE772" i="6" s="1"/>
  <c r="AD772" i="6" a="1"/>
  <c r="AD772" i="6" s="1"/>
  <c r="AC772" i="6" a="1"/>
  <c r="AC772" i="6" s="1"/>
  <c r="AB772" i="6" a="1"/>
  <c r="AB772" i="6" s="1"/>
  <c r="AA772" i="6" a="1"/>
  <c r="AA772" i="6" s="1"/>
  <c r="Z772" i="6" a="1"/>
  <c r="Z772" i="6" s="1"/>
  <c r="Y772" i="6"/>
  <c r="Y772" i="6" a="1"/>
  <c r="X772" i="6" a="1"/>
  <c r="X772" i="6" s="1"/>
  <c r="W772" i="6" a="1"/>
  <c r="W772" i="6" s="1"/>
  <c r="V772" i="6" a="1"/>
  <c r="V772" i="6" s="1"/>
  <c r="U772" i="6" a="1"/>
  <c r="U772" i="6" s="1"/>
  <c r="T772" i="6" a="1"/>
  <c r="T772" i="6" s="1"/>
  <c r="S772" i="6" a="1"/>
  <c r="S772" i="6" s="1"/>
  <c r="R772" i="6" a="1"/>
  <c r="R772" i="6" s="1"/>
  <c r="Q772" i="6"/>
  <c r="Q772" i="6" a="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c r="AC771" i="6" a="1"/>
  <c r="AB771" i="6" a="1"/>
  <c r="AB771" i="6" s="1"/>
  <c r="AA771" i="6" a="1"/>
  <c r="AA771" i="6" s="1"/>
  <c r="Z771" i="6" a="1"/>
  <c r="Z771" i="6" s="1"/>
  <c r="Y771" i="6" a="1"/>
  <c r="Y771" i="6" s="1"/>
  <c r="X771" i="6" a="1"/>
  <c r="X771" i="6" s="1"/>
  <c r="W771" i="6" a="1"/>
  <c r="W771" i="6" s="1"/>
  <c r="V771" i="6" a="1"/>
  <c r="V771" i="6" s="1"/>
  <c r="U771" i="6"/>
  <c r="U771" i="6" a="1"/>
  <c r="T771" i="6" a="1"/>
  <c r="T771" i="6" s="1"/>
  <c r="S771" i="6" a="1"/>
  <c r="S771" i="6" s="1"/>
  <c r="R771" i="6" a="1"/>
  <c r="R771" i="6" s="1"/>
  <c r="Q771" i="6" a="1"/>
  <c r="Q771" i="6" s="1"/>
  <c r="P771" i="6" a="1"/>
  <c r="P771" i="6" s="1"/>
  <c r="O771" i="6"/>
  <c r="O771" i="6" a="1"/>
  <c r="N771" i="6" a="1"/>
  <c r="N771" i="6" s="1"/>
  <c r="M771" i="6" a="1"/>
  <c r="M771" i="6" s="1"/>
  <c r="L771" i="6" a="1"/>
  <c r="L771" i="6" s="1"/>
  <c r="K771" i="6" a="1"/>
  <c r="K771" i="6" s="1"/>
  <c r="AI770" i="6" a="1"/>
  <c r="AI770" i="6" s="1"/>
  <c r="AH770" i="6" a="1"/>
  <c r="AH770" i="6" s="1"/>
  <c r="AG770" i="6"/>
  <c r="AG770" i="6" a="1"/>
  <c r="AF770" i="6" a="1"/>
  <c r="AF770" i="6" s="1"/>
  <c r="AE770" i="6" a="1"/>
  <c r="AE770" i="6" s="1"/>
  <c r="AD770" i="6" a="1"/>
  <c r="AD770" i="6" s="1"/>
  <c r="AC770" i="6" a="1"/>
  <c r="AC770" i="6" s="1"/>
  <c r="AB770" i="6" a="1"/>
  <c r="AB770" i="6" s="1"/>
  <c r="AA770" i="6"/>
  <c r="AA770" i="6" a="1"/>
  <c r="Z770" i="6" a="1"/>
  <c r="Z770" i="6" s="1"/>
  <c r="Y770" i="6" a="1"/>
  <c r="Y770" i="6" s="1"/>
  <c r="X770" i="6" a="1"/>
  <c r="X770" i="6" s="1"/>
  <c r="W770" i="6" a="1"/>
  <c r="W770" i="6" s="1"/>
  <c r="V770" i="6" a="1"/>
  <c r="V770" i="6" s="1"/>
  <c r="U770" i="6"/>
  <c r="U770" i="6" a="1"/>
  <c r="T770" i="6" a="1"/>
  <c r="T770" i="6" s="1"/>
  <c r="S770" i="6" a="1"/>
  <c r="S770" i="6" s="1"/>
  <c r="R770" i="6" a="1"/>
  <c r="R770" i="6" s="1"/>
  <c r="Q770" i="6"/>
  <c r="Q770" i="6" a="1"/>
  <c r="P770" i="6" a="1"/>
  <c r="P770" i="6" s="1"/>
  <c r="O770" i="6" a="1"/>
  <c r="O770" i="6" s="1"/>
  <c r="N770" i="6" a="1"/>
  <c r="N770" i="6" s="1"/>
  <c r="M770" i="6" a="1"/>
  <c r="M770" i="6" s="1"/>
  <c r="L770" i="6" a="1"/>
  <c r="L770" i="6" s="1"/>
  <c r="K770" i="6"/>
  <c r="K770" i="6" a="1"/>
  <c r="AI769" i="6" a="1"/>
  <c r="AI769" i="6" s="1"/>
  <c r="AH769" i="6" a="1"/>
  <c r="AH769" i="6" s="1"/>
  <c r="AG769" i="6"/>
  <c r="AG769" i="6" a="1"/>
  <c r="AF769" i="6" a="1"/>
  <c r="AF769" i="6" s="1"/>
  <c r="AE769" i="6" a="1"/>
  <c r="AE769" i="6" s="1"/>
  <c r="AD769" i="6" a="1"/>
  <c r="AD769" i="6" s="1"/>
  <c r="AC769" i="6"/>
  <c r="AC769" i="6" a="1"/>
  <c r="AB769" i="6" a="1"/>
  <c r="AB769" i="6" s="1"/>
  <c r="AA769" i="6" a="1"/>
  <c r="AA769" i="6" s="1"/>
  <c r="Z769" i="6"/>
  <c r="Z769" i="6" a="1"/>
  <c r="Y769" i="6" a="1"/>
  <c r="Y769" i="6" s="1"/>
  <c r="X769" i="6" a="1"/>
  <c r="X769" i="6" s="1"/>
  <c r="W769" i="6" a="1"/>
  <c r="W769" i="6" s="1"/>
  <c r="V769" i="6"/>
  <c r="V769" i="6" a="1"/>
  <c r="U769" i="6" a="1"/>
  <c r="U769" i="6" s="1"/>
  <c r="T769" i="6" a="1"/>
  <c r="T769" i="6" s="1"/>
  <c r="S769" i="6" a="1"/>
  <c r="S769" i="6" s="1"/>
  <c r="R769" i="6"/>
  <c r="R769" i="6" a="1"/>
  <c r="Q769" i="6" a="1"/>
  <c r="Q769" i="6" s="1"/>
  <c r="P769" i="6" a="1"/>
  <c r="P769" i="6" s="1"/>
  <c r="O769" i="6" a="1"/>
  <c r="O769" i="6" s="1"/>
  <c r="N769" i="6" a="1"/>
  <c r="N769" i="6" s="1"/>
  <c r="M769" i="6" a="1"/>
  <c r="M769" i="6" s="1"/>
  <c r="L769" i="6"/>
  <c r="L769" i="6" a="1"/>
  <c r="K769" i="6" a="1"/>
  <c r="K769" i="6" s="1"/>
  <c r="AI768" i="6" a="1"/>
  <c r="AI768" i="6" s="1"/>
  <c r="AH768" i="6" a="1"/>
  <c r="AH768" i="6" s="1"/>
  <c r="AG768" i="6" a="1"/>
  <c r="AG768" i="6" s="1"/>
  <c r="AF768" i="6"/>
  <c r="AF768" i="6" a="1"/>
  <c r="AE768" i="6" a="1"/>
  <c r="AE768" i="6" s="1"/>
  <c r="AD768" i="6" a="1"/>
  <c r="AD768" i="6" s="1"/>
  <c r="AC768" i="6" a="1"/>
  <c r="AC768" i="6" s="1"/>
  <c r="AB768" i="6" a="1"/>
  <c r="AB768" i="6" s="1"/>
  <c r="AA768" i="6" a="1"/>
  <c r="AA768" i="6" s="1"/>
  <c r="Z768" i="6" a="1"/>
  <c r="Z768" i="6" s="1"/>
  <c r="Y768" i="6" a="1"/>
  <c r="Y768" i="6" s="1"/>
  <c r="X768" i="6"/>
  <c r="X768" i="6" a="1"/>
  <c r="W768" i="6" a="1"/>
  <c r="W768" i="6" s="1"/>
  <c r="V768" i="6" a="1"/>
  <c r="V768" i="6" s="1"/>
  <c r="U768" i="6" a="1"/>
  <c r="U768" i="6" s="1"/>
  <c r="T768" i="6" a="1"/>
  <c r="T768" i="6" s="1"/>
  <c r="S768" i="6" a="1"/>
  <c r="S768" i="6" s="1"/>
  <c r="R768" i="6" a="1"/>
  <c r="R768" i="6" s="1"/>
  <c r="Q768" i="6" a="1"/>
  <c r="Q768" i="6" s="1"/>
  <c r="P768" i="6"/>
  <c r="P768" i="6" a="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c r="AB767" i="6" a="1"/>
  <c r="AA767" i="6" a="1"/>
  <c r="AA767" i="6" s="1"/>
  <c r="Z767" i="6" a="1"/>
  <c r="Z767" i="6" s="1"/>
  <c r="Y767" i="6" a="1"/>
  <c r="Y767" i="6" s="1"/>
  <c r="X767" i="6" a="1"/>
  <c r="X767" i="6" s="1"/>
  <c r="W767" i="6" a="1"/>
  <c r="W767" i="6" s="1"/>
  <c r="V767" i="6" a="1"/>
  <c r="V767" i="6" s="1"/>
  <c r="U767" i="6" a="1"/>
  <c r="U767" i="6" s="1"/>
  <c r="T767" i="6"/>
  <c r="T767" i="6" a="1"/>
  <c r="S767" i="6" a="1"/>
  <c r="S767" i="6" s="1"/>
  <c r="R767" i="6" a="1"/>
  <c r="R767" i="6" s="1"/>
  <c r="Q767" i="6" a="1"/>
  <c r="Q767" i="6" s="1"/>
  <c r="P767" i="6" a="1"/>
  <c r="P767" i="6" s="1"/>
  <c r="O767" i="6" a="1"/>
  <c r="O767" i="6" s="1"/>
  <c r="N767" i="6" a="1"/>
  <c r="N767" i="6" s="1"/>
  <c r="M767" i="6" a="1"/>
  <c r="M767" i="6" s="1"/>
  <c r="L767" i="6"/>
  <c r="L767" i="6" a="1"/>
  <c r="K767" i="6" a="1"/>
  <c r="K767" i="6" s="1"/>
  <c r="AI766" i="6" a="1"/>
  <c r="AI766" i="6" s="1"/>
  <c r="AH766" i="6" a="1"/>
  <c r="AH766" i="6" s="1"/>
  <c r="AG766" i="6" a="1"/>
  <c r="AG766" i="6" s="1"/>
  <c r="AF766" i="6"/>
  <c r="AF766" i="6" a="1"/>
  <c r="AE766" i="6" a="1"/>
  <c r="AE766" i="6" s="1"/>
  <c r="AD766" i="6" a="1"/>
  <c r="AD766" i="6" s="1"/>
  <c r="AC766" i="6" a="1"/>
  <c r="AC766" i="6" s="1"/>
  <c r="AB766" i="6" a="1"/>
  <c r="AB766" i="6" s="1"/>
  <c r="AA766" i="6" a="1"/>
  <c r="AA766" i="6" s="1"/>
  <c r="Z766" i="6" a="1"/>
  <c r="Z766" i="6" s="1"/>
  <c r="Y766" i="6" a="1"/>
  <c r="Y766" i="6" s="1"/>
  <c r="X766" i="6"/>
  <c r="X766" i="6" a="1"/>
  <c r="W766" i="6" a="1"/>
  <c r="W766" i="6" s="1"/>
  <c r="V766" i="6" a="1"/>
  <c r="V766" i="6" s="1"/>
  <c r="U766" i="6" a="1"/>
  <c r="U766" i="6" s="1"/>
  <c r="T766" i="6" a="1"/>
  <c r="T766" i="6" s="1"/>
  <c r="S766" i="6" a="1"/>
  <c r="S766" i="6" s="1"/>
  <c r="R766" i="6" a="1"/>
  <c r="R766" i="6" s="1"/>
  <c r="Q766" i="6" a="1"/>
  <c r="Q766" i="6" s="1"/>
  <c r="P766" i="6"/>
  <c r="P766" i="6" a="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c r="AB765" i="6" a="1"/>
  <c r="AA765" i="6" a="1"/>
  <c r="AA765" i="6" s="1"/>
  <c r="Z765" i="6" a="1"/>
  <c r="Z765" i="6" s="1"/>
  <c r="Y765" i="6" a="1"/>
  <c r="Y765" i="6" s="1"/>
  <c r="X765" i="6" a="1"/>
  <c r="X765" i="6" s="1"/>
  <c r="W765" i="6" a="1"/>
  <c r="W765" i="6" s="1"/>
  <c r="V765" i="6" a="1"/>
  <c r="V765" i="6" s="1"/>
  <c r="U765" i="6" a="1"/>
  <c r="U765" i="6" s="1"/>
  <c r="T765" i="6"/>
  <c r="T765" i="6" a="1"/>
  <c r="S765" i="6" a="1"/>
  <c r="S765" i="6" s="1"/>
  <c r="R765" i="6" a="1"/>
  <c r="R765" i="6" s="1"/>
  <c r="Q765" i="6" a="1"/>
  <c r="Q765" i="6" s="1"/>
  <c r="P765" i="6" a="1"/>
  <c r="P765" i="6" s="1"/>
  <c r="O765" i="6" a="1"/>
  <c r="O765" i="6" s="1"/>
  <c r="N765" i="6" a="1"/>
  <c r="N765" i="6" s="1"/>
  <c r="M765" i="6" a="1"/>
  <c r="M765" i="6" s="1"/>
  <c r="L765" i="6"/>
  <c r="L765" i="6" a="1"/>
  <c r="K765" i="6" a="1"/>
  <c r="K765" i="6" s="1"/>
  <c r="AI764" i="6" a="1"/>
  <c r="AI764" i="6" s="1"/>
  <c r="AH764" i="6" a="1"/>
  <c r="AH764" i="6" s="1"/>
  <c r="AG764" i="6" a="1"/>
  <c r="AG764" i="6" s="1"/>
  <c r="AF764" i="6"/>
  <c r="AF764" i="6" a="1"/>
  <c r="AE764" i="6" a="1"/>
  <c r="AE764" i="6" s="1"/>
  <c r="AD764" i="6" a="1"/>
  <c r="AD764" i="6" s="1"/>
  <c r="AC764" i="6" a="1"/>
  <c r="AC764" i="6" s="1"/>
  <c r="AB764" i="6" a="1"/>
  <c r="AB764" i="6" s="1"/>
  <c r="AA764" i="6" a="1"/>
  <c r="AA764" i="6" s="1"/>
  <c r="Z764" i="6" a="1"/>
  <c r="Z764" i="6" s="1"/>
  <c r="Y764" i="6" a="1"/>
  <c r="Y764" i="6" s="1"/>
  <c r="X764" i="6"/>
  <c r="X764" i="6" a="1"/>
  <c r="W764" i="6" a="1"/>
  <c r="W764" i="6" s="1"/>
  <c r="V764" i="6" a="1"/>
  <c r="V764" i="6" s="1"/>
  <c r="U764" i="6" a="1"/>
  <c r="U764" i="6" s="1"/>
  <c r="T764" i="6" a="1"/>
  <c r="T764" i="6" s="1"/>
  <c r="S764" i="6" a="1"/>
  <c r="S764" i="6" s="1"/>
  <c r="R764" i="6" a="1"/>
  <c r="R764" i="6" s="1"/>
  <c r="Q764" i="6" a="1"/>
  <c r="Q764" i="6" s="1"/>
  <c r="P764" i="6"/>
  <c r="P764" i="6" a="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c r="AB763" i="6" a="1"/>
  <c r="AA763" i="6" a="1"/>
  <c r="AA763" i="6" s="1"/>
  <c r="Z763" i="6" a="1"/>
  <c r="Z763" i="6" s="1"/>
  <c r="Y763" i="6" a="1"/>
  <c r="Y763" i="6" s="1"/>
  <c r="X763" i="6" a="1"/>
  <c r="X763" i="6" s="1"/>
  <c r="W763" i="6" a="1"/>
  <c r="W763" i="6" s="1"/>
  <c r="V763" i="6" a="1"/>
  <c r="V763" i="6" s="1"/>
  <c r="U763" i="6" a="1"/>
  <c r="U763" i="6" s="1"/>
  <c r="T763" i="6"/>
  <c r="T763" i="6" a="1"/>
  <c r="S763" i="6" a="1"/>
  <c r="S763" i="6" s="1"/>
  <c r="R763" i="6" a="1"/>
  <c r="R763" i="6" s="1"/>
  <c r="Q763" i="6" a="1"/>
  <c r="Q763" i="6" s="1"/>
  <c r="P763" i="6" a="1"/>
  <c r="P763" i="6" s="1"/>
  <c r="O763" i="6" a="1"/>
  <c r="O763" i="6" s="1"/>
  <c r="N763" i="6" a="1"/>
  <c r="N763" i="6" s="1"/>
  <c r="M763" i="6" a="1"/>
  <c r="M763" i="6" s="1"/>
  <c r="L763" i="6"/>
  <c r="L763" i="6" a="1"/>
  <c r="K763" i="6" a="1"/>
  <c r="K763" i="6" s="1"/>
  <c r="AI762" i="6" a="1"/>
  <c r="AI762" i="6" s="1"/>
  <c r="AH762" i="6" a="1"/>
  <c r="AH762" i="6" s="1"/>
  <c r="AG762" i="6" a="1"/>
  <c r="AG762" i="6" s="1"/>
  <c r="AF762" i="6" a="1"/>
  <c r="AF762" i="6" s="1"/>
  <c r="AE762" i="6" a="1"/>
  <c r="AE762" i="6" s="1"/>
  <c r="AD762" i="6"/>
  <c r="AD762" i="6" a="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c r="N762" i="6" a="1"/>
  <c r="M762" i="6" a="1"/>
  <c r="M762" i="6" s="1"/>
  <c r="L762" i="6" a="1"/>
  <c r="L762" i="6" s="1"/>
  <c r="K762" i="6" a="1"/>
  <c r="K762" i="6" s="1"/>
  <c r="AI761" i="6" a="1"/>
  <c r="AI761" i="6" s="1"/>
  <c r="AH761" i="6"/>
  <c r="AH761" i="6" a="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c r="R761" i="6" a="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c r="AD760" i="6" a="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c r="N760" i="6" a="1"/>
  <c r="M760" i="6" a="1"/>
  <c r="M760" i="6" s="1"/>
  <c r="L760" i="6" a="1"/>
  <c r="L760" i="6" s="1"/>
  <c r="K760" i="6" a="1"/>
  <c r="K760" i="6" s="1"/>
  <c r="AI759" i="6" a="1"/>
  <c r="AI759" i="6" s="1"/>
  <c r="AH759" i="6"/>
  <c r="AH759" i="6" a="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c r="AF746" i="6" a="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c r="P746" i="6" a="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c r="AB745" i="6" a="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c r="L745" i="6" a="1"/>
  <c r="K745" i="6" a="1"/>
  <c r="K745" i="6" s="1"/>
  <c r="AI744" i="6" a="1"/>
  <c r="AI744" i="6" s="1"/>
  <c r="AH744" i="6" a="1"/>
  <c r="AH744" i="6" s="1"/>
  <c r="AG744" i="6" a="1"/>
  <c r="AG744" i="6" s="1"/>
  <c r="AF744" i="6"/>
  <c r="AF744" i="6" a="1"/>
  <c r="AE744" i="6" a="1"/>
  <c r="AE744" i="6" s="1"/>
  <c r="AD744" i="6" a="1"/>
  <c r="AD744" i="6" s="1"/>
  <c r="AC744" i="6" a="1"/>
  <c r="AC744" i="6" s="1"/>
  <c r="AB744" i="6" a="1"/>
  <c r="AB744" i="6" s="1"/>
  <c r="AA744" i="6" a="1"/>
  <c r="AA744" i="6" s="1"/>
  <c r="Z744" i="6" a="1"/>
  <c r="Z744" i="6" s="1"/>
  <c r="Y744" i="6" a="1"/>
  <c r="Y744" i="6" s="1"/>
  <c r="X744" i="6"/>
  <c r="X744" i="6" a="1"/>
  <c r="W744" i="6" a="1"/>
  <c r="W744" i="6" s="1"/>
  <c r="V744" i="6" a="1"/>
  <c r="V744" i="6" s="1"/>
  <c r="U744" i="6" a="1"/>
  <c r="U744" i="6" s="1"/>
  <c r="T744" i="6" a="1"/>
  <c r="T744" i="6" s="1"/>
  <c r="S744" i="6" a="1"/>
  <c r="S744" i="6" s="1"/>
  <c r="R744" i="6" a="1"/>
  <c r="R744" i="6" s="1"/>
  <c r="Q744" i="6" a="1"/>
  <c r="Q744" i="6" s="1"/>
  <c r="P744" i="6"/>
  <c r="P744" i="6" a="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c r="AB743" i="6" a="1"/>
  <c r="AA743" i="6" a="1"/>
  <c r="AA743" i="6" s="1"/>
  <c r="Z743" i="6" a="1"/>
  <c r="Z743" i="6" s="1"/>
  <c r="Y743" i="6" a="1"/>
  <c r="Y743" i="6" s="1"/>
  <c r="X743" i="6" a="1"/>
  <c r="X743" i="6" s="1"/>
  <c r="W743" i="6" a="1"/>
  <c r="W743" i="6" s="1"/>
  <c r="V743" i="6" a="1"/>
  <c r="V743" i="6" s="1"/>
  <c r="U743" i="6" a="1"/>
  <c r="U743" i="6" s="1"/>
  <c r="T743" i="6"/>
  <c r="T743" i="6" a="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c r="AF742" i="6" a="1"/>
  <c r="AE742" i="6" a="1"/>
  <c r="AE742" i="6" s="1"/>
  <c r="AD742" i="6" a="1"/>
  <c r="AD742" i="6" s="1"/>
  <c r="AC742" i="6" a="1"/>
  <c r="AC742" i="6" s="1"/>
  <c r="AB742" i="6"/>
  <c r="AB742" i="6" a="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c r="P742" i="6" a="1"/>
  <c r="O742" i="6" a="1"/>
  <c r="O742" i="6" s="1"/>
  <c r="N742" i="6" a="1"/>
  <c r="N742" i="6" s="1"/>
  <c r="M742" i="6" a="1"/>
  <c r="M742" i="6" s="1"/>
  <c r="L742" i="6"/>
  <c r="L742" i="6" a="1"/>
  <c r="K742" i="6" a="1"/>
  <c r="K742" i="6" s="1"/>
  <c r="AI741" i="6" a="1"/>
  <c r="AI741" i="6" s="1"/>
  <c r="AH741" i="6" a="1"/>
  <c r="AH741" i="6" s="1"/>
  <c r="AG741" i="6" a="1"/>
  <c r="AG741" i="6" s="1"/>
  <c r="AF741" i="6" a="1"/>
  <c r="AF741" i="6" s="1"/>
  <c r="AE741" i="6" a="1"/>
  <c r="AE741" i="6" s="1"/>
  <c r="AD741" i="6" a="1"/>
  <c r="AD741" i="6" s="1"/>
  <c r="AC741" i="6" a="1"/>
  <c r="AC741" i="6" s="1"/>
  <c r="AB741" i="6"/>
  <c r="AB741" i="6" a="1"/>
  <c r="AA741" i="6" a="1"/>
  <c r="AA741" i="6" s="1"/>
  <c r="Z741" i="6" a="1"/>
  <c r="Z741" i="6" s="1"/>
  <c r="Y741" i="6" a="1"/>
  <c r="Y741" i="6" s="1"/>
  <c r="X741" i="6"/>
  <c r="X741" i="6" a="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c r="L741" i="6" a="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c r="X740" i="6" a="1"/>
  <c r="W740" i="6" a="1"/>
  <c r="W740" i="6" s="1"/>
  <c r="V740" i="6" a="1"/>
  <c r="V740" i="6" s="1"/>
  <c r="U740" i="6" a="1"/>
  <c r="U740" i="6" s="1"/>
  <c r="T740" i="6"/>
  <c r="T740" i="6" a="1"/>
  <c r="S740" i="6" a="1"/>
  <c r="S740" i="6" s="1"/>
  <c r="R740" i="6" a="1"/>
  <c r="R740" i="6" s="1"/>
  <c r="Q740" i="6" a="1"/>
  <c r="Q740" i="6" s="1"/>
  <c r="P740" i="6" a="1"/>
  <c r="P740" i="6" s="1"/>
  <c r="O740" i="6" a="1"/>
  <c r="O740" i="6" s="1"/>
  <c r="N740" i="6"/>
  <c r="N740" i="6" a="1"/>
  <c r="M740" i="6" a="1"/>
  <c r="M740" i="6" s="1"/>
  <c r="L740" i="6"/>
  <c r="L740" i="6" a="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c r="T739" i="6" a="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c r="AF738" i="6" a="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c r="T738" i="6" a="1"/>
  <c r="S738" i="6" a="1"/>
  <c r="S738" i="6" s="1"/>
  <c r="R738" i="6" a="1"/>
  <c r="R738" i="6" s="1"/>
  <c r="Q738" i="6"/>
  <c r="Q738" i="6" a="1"/>
  <c r="P738" i="6" a="1"/>
  <c r="P738" i="6" s="1"/>
  <c r="O738" i="6" a="1"/>
  <c r="O738" i="6" s="1"/>
  <c r="N738" i="6" a="1"/>
  <c r="N738" i="6" s="1"/>
  <c r="M738" i="6" a="1"/>
  <c r="M738" i="6" s="1"/>
  <c r="L738" i="6" a="1"/>
  <c r="L738" i="6" s="1"/>
  <c r="K738" i="6"/>
  <c r="K738" i="6" a="1"/>
  <c r="AI737" i="6" a="1"/>
  <c r="AI737" i="6" s="1"/>
  <c r="AH737" i="6" a="1"/>
  <c r="AH737" i="6" s="1"/>
  <c r="AG737" i="6" a="1"/>
  <c r="AG737" i="6" s="1"/>
  <c r="AF737" i="6" a="1"/>
  <c r="AF737" i="6" s="1"/>
  <c r="AE737" i="6" a="1"/>
  <c r="AE737" i="6" s="1"/>
  <c r="AD737" i="6" a="1"/>
  <c r="AD737" i="6" s="1"/>
  <c r="AC737" i="6"/>
  <c r="AC737" i="6" a="1"/>
  <c r="AB737" i="6" a="1"/>
  <c r="AB737" i="6" s="1"/>
  <c r="AA737" i="6" a="1"/>
  <c r="AA737" i="6" s="1"/>
  <c r="Z737" i="6" a="1"/>
  <c r="Z737" i="6" s="1"/>
  <c r="Y737" i="6" a="1"/>
  <c r="Y737" i="6" s="1"/>
  <c r="X737" i="6" a="1"/>
  <c r="X737" i="6" s="1"/>
  <c r="W737" i="6"/>
  <c r="W737" i="6" a="1"/>
  <c r="V737" i="6" a="1"/>
  <c r="V737" i="6" s="1"/>
  <c r="U737" i="6" a="1"/>
  <c r="U737" i="6" s="1"/>
  <c r="T737" i="6" a="1"/>
  <c r="T737" i="6" s="1"/>
  <c r="S737" i="6" a="1"/>
  <c r="S737" i="6" s="1"/>
  <c r="R737" i="6" a="1"/>
  <c r="R737" i="6" s="1"/>
  <c r="Q737" i="6" a="1"/>
  <c r="Q737" i="6" s="1"/>
  <c r="P737" i="6" a="1"/>
  <c r="P737" i="6" s="1"/>
  <c r="O737" i="6" a="1"/>
  <c r="O737" i="6" s="1"/>
  <c r="N737" i="6" a="1"/>
  <c r="N737" i="6" s="1"/>
  <c r="M737" i="6"/>
  <c r="M737" i="6" a="1"/>
  <c r="L737" i="6" a="1"/>
  <c r="L737" i="6" s="1"/>
  <c r="K737" i="6" a="1"/>
  <c r="K737" i="6" s="1"/>
  <c r="AI736" i="6"/>
  <c r="AI736" i="6" a="1"/>
  <c r="AH736" i="6" a="1"/>
  <c r="AH736" i="6" s="1"/>
  <c r="AG736" i="6"/>
  <c r="AG736" i="6" a="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c r="S736" i="6" a="1"/>
  <c r="R736" i="6" a="1"/>
  <c r="R736" i="6" s="1"/>
  <c r="Q736" i="6"/>
  <c r="Q736" i="6" a="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c r="AE735" i="6" a="1"/>
  <c r="AD735" i="6" a="1"/>
  <c r="AD735" i="6" s="1"/>
  <c r="AC735" i="6"/>
  <c r="AC735" i="6" a="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c r="O735" i="6" a="1"/>
  <c r="N735" i="6" a="1"/>
  <c r="N735" i="6" s="1"/>
  <c r="M735" i="6"/>
  <c r="M735" i="6" a="1"/>
  <c r="L735" i="6" a="1"/>
  <c r="L735" i="6" s="1"/>
  <c r="K735" i="6" a="1"/>
  <c r="K735" i="6" s="1"/>
  <c r="AI734" i="6"/>
  <c r="AI734" i="6" a="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c r="Y734" i="6" a="1"/>
  <c r="X734" i="6" a="1"/>
  <c r="X734" i="6" s="1"/>
  <c r="W734" i="6" a="1"/>
  <c r="W734" i="6" s="1"/>
  <c r="V734" i="6" a="1"/>
  <c r="V734" i="6" s="1"/>
  <c r="U734" i="6" a="1"/>
  <c r="U734" i="6" s="1"/>
  <c r="T734" i="6" a="1"/>
  <c r="T734" i="6" s="1"/>
  <c r="S734" i="6"/>
  <c r="S734" i="6" a="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c r="AE733" i="6" a="1"/>
  <c r="AD733" i="6" a="1"/>
  <c r="AD733" i="6" s="1"/>
  <c r="AC733" i="6" a="1"/>
  <c r="AC733" i="6" s="1"/>
  <c r="AB733" i="6" a="1"/>
  <c r="AB733" i="6" s="1"/>
  <c r="AA733" i="6" a="1"/>
  <c r="AA733" i="6" s="1"/>
  <c r="Z733" i="6" a="1"/>
  <c r="Z733" i="6" s="1"/>
  <c r="Y733" i="6" a="1"/>
  <c r="Y733" i="6" s="1"/>
  <c r="X733" i="6" a="1"/>
  <c r="X733" i="6" s="1"/>
  <c r="W733" i="6" a="1"/>
  <c r="W733" i="6" s="1"/>
  <c r="V733" i="6" a="1"/>
  <c r="V733" i="6" s="1"/>
  <c r="U733" i="6"/>
  <c r="U733" i="6" a="1"/>
  <c r="T733" i="6" a="1"/>
  <c r="T733" i="6" s="1"/>
  <c r="S733" i="6" a="1"/>
  <c r="S733" i="6" s="1"/>
  <c r="R733" i="6" a="1"/>
  <c r="R733" i="6" s="1"/>
  <c r="Q733" i="6" a="1"/>
  <c r="Q733" i="6" s="1"/>
  <c r="P733" i="6" a="1"/>
  <c r="P733" i="6" s="1"/>
  <c r="O733" i="6"/>
  <c r="O733" i="6" a="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c r="AA732" i="6" a="1"/>
  <c r="Z732" i="6" a="1"/>
  <c r="Z732" i="6" s="1"/>
  <c r="Y732" i="6"/>
  <c r="Y732" i="6" a="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c r="K732" i="6" a="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c r="W731" i="6" a="1"/>
  <c r="V731" i="6" a="1"/>
  <c r="V731" i="6" s="1"/>
  <c r="U731" i="6"/>
  <c r="U731" i="6" a="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c r="AG730" i="6" a="1"/>
  <c r="AF730" i="6" a="1"/>
  <c r="AF730" i="6" s="1"/>
  <c r="AE730" i="6" a="1"/>
  <c r="AE730" i="6" s="1"/>
  <c r="AD730" i="6" a="1"/>
  <c r="AD730" i="6" s="1"/>
  <c r="AC730" i="6" a="1"/>
  <c r="AC730" i="6" s="1"/>
  <c r="AB730" i="6" a="1"/>
  <c r="AB730" i="6" s="1"/>
  <c r="AA730" i="6" a="1"/>
  <c r="AA730" i="6" s="1"/>
  <c r="Z730" i="6" a="1"/>
  <c r="Z730" i="6" s="1"/>
  <c r="Y730" i="6"/>
  <c r="Y730" i="6" a="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c r="AC729" i="6" a="1"/>
  <c r="AB729" i="6" a="1"/>
  <c r="AB729" i="6" s="1"/>
  <c r="AA729" i="6" a="1"/>
  <c r="AA729" i="6" s="1"/>
  <c r="Z729" i="6" a="1"/>
  <c r="Z729" i="6" s="1"/>
  <c r="Y729" i="6" a="1"/>
  <c r="Y729" i="6" s="1"/>
  <c r="X729" i="6" a="1"/>
  <c r="X729" i="6" s="1"/>
  <c r="W729" i="6" a="1"/>
  <c r="W729" i="6" s="1"/>
  <c r="V729" i="6" a="1"/>
  <c r="V729" i="6" s="1"/>
  <c r="U729" i="6"/>
  <c r="U729" i="6" a="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c r="AG728" i="6" a="1"/>
  <c r="AF728" i="6" a="1"/>
  <c r="AF728" i="6" s="1"/>
  <c r="AE728" i="6" a="1"/>
  <c r="AE728" i="6" s="1"/>
  <c r="AD728" i="6" a="1"/>
  <c r="AD728" i="6" s="1"/>
  <c r="AC728" i="6" a="1"/>
  <c r="AC728" i="6" s="1"/>
  <c r="AB728" i="6" a="1"/>
  <c r="AB728" i="6" s="1"/>
  <c r="AA728" i="6" a="1"/>
  <c r="AA728" i="6" s="1"/>
  <c r="Z728" i="6" a="1"/>
  <c r="Z728" i="6" s="1"/>
  <c r="Y728" i="6"/>
  <c r="Y728" i="6" a="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c r="AC727" i="6" a="1"/>
  <c r="AB727" i="6" a="1"/>
  <c r="AB727" i="6" s="1"/>
  <c r="AA727" i="6" a="1"/>
  <c r="AA727" i="6" s="1"/>
  <c r="Z727" i="6" a="1"/>
  <c r="Z727" i="6" s="1"/>
  <c r="Y727" i="6" a="1"/>
  <c r="Y727" i="6" s="1"/>
  <c r="X727" i="6" a="1"/>
  <c r="X727" i="6" s="1"/>
  <c r="W727" i="6" a="1"/>
  <c r="W727" i="6" s="1"/>
  <c r="V727" i="6" a="1"/>
  <c r="V727" i="6" s="1"/>
  <c r="U727" i="6"/>
  <c r="U727" i="6" a="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c r="AG726" i="6" a="1"/>
  <c r="AF726" i="6" a="1"/>
  <c r="AF726" i="6" s="1"/>
  <c r="AE726" i="6" a="1"/>
  <c r="AE726" i="6" s="1"/>
  <c r="AD726" i="6" a="1"/>
  <c r="AD726" i="6" s="1"/>
  <c r="AC726" i="6" a="1"/>
  <c r="AC726" i="6" s="1"/>
  <c r="AB726" i="6" a="1"/>
  <c r="AB726" i="6" s="1"/>
  <c r="AA726" i="6" a="1"/>
  <c r="AA726" i="6" s="1"/>
  <c r="Z726" i="6" a="1"/>
  <c r="Z726" i="6" s="1"/>
  <c r="Y726" i="6"/>
  <c r="Y726" i="6" a="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c r="AC725" i="6" a="1"/>
  <c r="AB725" i="6" a="1"/>
  <c r="AB725" i="6" s="1"/>
  <c r="AA725" i="6" a="1"/>
  <c r="AA725" i="6" s="1"/>
  <c r="Z725" i="6" a="1"/>
  <c r="Z725" i="6" s="1"/>
  <c r="Y725" i="6" a="1"/>
  <c r="Y725" i="6" s="1"/>
  <c r="X725" i="6" a="1"/>
  <c r="X725" i="6" s="1"/>
  <c r="W725" i="6" a="1"/>
  <c r="W725" i="6" s="1"/>
  <c r="V725" i="6" a="1"/>
  <c r="V725" i="6" s="1"/>
  <c r="U725" i="6"/>
  <c r="U725" i="6" a="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c r="AG724" i="6" a="1"/>
  <c r="AF724" i="6" a="1"/>
  <c r="AF724" i="6" s="1"/>
  <c r="AE724" i="6" a="1"/>
  <c r="AE724" i="6" s="1"/>
  <c r="AD724" i="6" a="1"/>
  <c r="AD724" i="6" s="1"/>
  <c r="AC724" i="6" a="1"/>
  <c r="AC724" i="6" s="1"/>
  <c r="AB724" i="6" a="1"/>
  <c r="AB724" i="6" s="1"/>
  <c r="AA724" i="6" a="1"/>
  <c r="AA724" i="6" s="1"/>
  <c r="Z724" i="6" a="1"/>
  <c r="Z724" i="6" s="1"/>
  <c r="Y724" i="6"/>
  <c r="Y724" i="6" a="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c r="AC723" i="6" a="1"/>
  <c r="AB723" i="6" a="1"/>
  <c r="AB723" i="6" s="1"/>
  <c r="AA723" i="6" a="1"/>
  <c r="AA723" i="6" s="1"/>
  <c r="Z723" i="6" a="1"/>
  <c r="Z723" i="6" s="1"/>
  <c r="Y723" i="6" a="1"/>
  <c r="Y723" i="6" s="1"/>
  <c r="X723" i="6" a="1"/>
  <c r="X723" i="6" s="1"/>
  <c r="W723" i="6" a="1"/>
  <c r="W723" i="6" s="1"/>
  <c r="V723" i="6" a="1"/>
  <c r="V723" i="6" s="1"/>
  <c r="U723" i="6"/>
  <c r="U723" i="6" a="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c r="AG722" i="6" a="1"/>
  <c r="AF722" i="6" a="1"/>
  <c r="AF722" i="6" s="1"/>
  <c r="AE722" i="6" a="1"/>
  <c r="AE722" i="6" s="1"/>
  <c r="AD722" i="6" a="1"/>
  <c r="AD722" i="6" s="1"/>
  <c r="AC722" i="6" a="1"/>
  <c r="AC722" i="6" s="1"/>
  <c r="AB722" i="6" a="1"/>
  <c r="AB722" i="6" s="1"/>
  <c r="AA722" i="6" a="1"/>
  <c r="AA722" i="6" s="1"/>
  <c r="Z722" i="6" a="1"/>
  <c r="Z722" i="6" s="1"/>
  <c r="Y722" i="6"/>
  <c r="Y722" i="6" a="1"/>
  <c r="X722" i="6" a="1"/>
  <c r="X722" i="6" s="1"/>
  <c r="W722" i="6"/>
  <c r="W722" i="6" a="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c r="AC721" i="6" a="1"/>
  <c r="AB721" i="6" a="1"/>
  <c r="AB721" i="6" s="1"/>
  <c r="AA721" i="6"/>
  <c r="AA721" i="6" a="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c r="M721" i="6" a="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c r="Q720" i="6" a="1"/>
  <c r="P720" i="6" a="1"/>
  <c r="P720" i="6" s="1"/>
  <c r="O720" i="6" a="1"/>
  <c r="O720" i="6" s="1"/>
  <c r="N720" i="6" a="1"/>
  <c r="N720" i="6" s="1"/>
  <c r="M720" i="6"/>
  <c r="M720" i="6" a="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c r="U719" i="6" a="1"/>
  <c r="T719" i="6" a="1"/>
  <c r="T719" i="6" s="1"/>
  <c r="S719" i="6" a="1"/>
  <c r="S719" i="6" s="1"/>
  <c r="R719" i="6" a="1"/>
  <c r="R719" i="6" s="1"/>
  <c r="Q719" i="6"/>
  <c r="Q719" i="6" a="1"/>
  <c r="P719" i="6" a="1"/>
  <c r="P719" i="6" s="1"/>
  <c r="O719" i="6" a="1"/>
  <c r="O719" i="6" s="1"/>
  <c r="N719" i="6" a="1"/>
  <c r="N719" i="6" s="1"/>
  <c r="M719" i="6" a="1"/>
  <c r="M719" i="6" s="1"/>
  <c r="L719" i="6" a="1"/>
  <c r="L719" i="6" s="1"/>
  <c r="K719" i="6"/>
  <c r="K719" i="6" a="1"/>
  <c r="AI718" i="6" a="1"/>
  <c r="AI718" i="6" s="1"/>
  <c r="AH718" i="6" a="1"/>
  <c r="AH718" i="6" s="1"/>
  <c r="AG718" i="6"/>
  <c r="AG718" i="6" a="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c r="Q718" i="6" a="1"/>
  <c r="P718" i="6" a="1"/>
  <c r="P718" i="6" s="1"/>
  <c r="O718" i="6" a="1"/>
  <c r="O718" i="6" s="1"/>
  <c r="N718" i="6" a="1"/>
  <c r="N718" i="6" s="1"/>
  <c r="M718" i="6" a="1"/>
  <c r="M718" i="6" s="1"/>
  <c r="L718" i="6" a="1"/>
  <c r="L718" i="6" s="1"/>
  <c r="K718" i="6" a="1"/>
  <c r="K718" i="6" s="1"/>
  <c r="AI717" i="6" a="1"/>
  <c r="AI717" i="6" s="1"/>
  <c r="AH717" i="6" a="1"/>
  <c r="AH717" i="6" s="1"/>
  <c r="AG717" i="6" a="1"/>
  <c r="AG717" i="6" s="1"/>
  <c r="AF717" i="6"/>
  <c r="AF717" i="6" a="1"/>
  <c r="AE717" i="6" a="1"/>
  <c r="AE717" i="6" s="1"/>
  <c r="AD717" i="6" a="1"/>
  <c r="AD717" i="6" s="1"/>
  <c r="AC717" i="6" a="1"/>
  <c r="AC717" i="6" s="1"/>
  <c r="AB717" i="6" a="1"/>
  <c r="AB717" i="6" s="1"/>
  <c r="AA717" i="6" a="1"/>
  <c r="AA717" i="6" s="1"/>
  <c r="Z717" i="6"/>
  <c r="Z717" i="6" a="1"/>
  <c r="Y717" i="6" a="1"/>
  <c r="Y717" i="6" s="1"/>
  <c r="X717" i="6"/>
  <c r="X717" i="6" a="1"/>
  <c r="W717" i="6" a="1"/>
  <c r="W717" i="6" s="1"/>
  <c r="V717" i="6" a="1"/>
  <c r="V717" i="6" s="1"/>
  <c r="U717" i="6" a="1"/>
  <c r="U717" i="6" s="1"/>
  <c r="T717" i="6" a="1"/>
  <c r="T717" i="6" s="1"/>
  <c r="S717" i="6" a="1"/>
  <c r="S717" i="6" s="1"/>
  <c r="R717" i="6"/>
  <c r="R717" i="6" a="1"/>
  <c r="Q717" i="6" a="1"/>
  <c r="Q717" i="6" s="1"/>
  <c r="P717" i="6"/>
  <c r="P717" i="6" a="1"/>
  <c r="O717" i="6" a="1"/>
  <c r="O717" i="6" s="1"/>
  <c r="N717" i="6" a="1"/>
  <c r="N717" i="6" s="1"/>
  <c r="M717" i="6" a="1"/>
  <c r="M717" i="6" s="1"/>
  <c r="L717" i="6" a="1"/>
  <c r="L717" i="6" s="1"/>
  <c r="K717" i="6" a="1"/>
  <c r="K717" i="6" s="1"/>
  <c r="AI716" i="6" a="1"/>
  <c r="AI716" i="6" s="1"/>
  <c r="AH716" i="6" a="1"/>
  <c r="AH716" i="6" s="1"/>
  <c r="AG716" i="6" a="1"/>
  <c r="AG716" i="6" s="1"/>
  <c r="AF716" i="6"/>
  <c r="AF716" i="6" a="1"/>
  <c r="AE716" i="6" a="1"/>
  <c r="AE716" i="6" s="1"/>
  <c r="AD716" i="6"/>
  <c r="AD716" i="6" a="1"/>
  <c r="AC716" i="6" a="1"/>
  <c r="AC716" i="6" s="1"/>
  <c r="AB716" i="6" a="1"/>
  <c r="AB716" i="6" s="1"/>
  <c r="AA716" i="6" a="1"/>
  <c r="AA716" i="6" s="1"/>
  <c r="Z716" i="6" a="1"/>
  <c r="Z716" i="6" s="1"/>
  <c r="Y716" i="6" a="1"/>
  <c r="Y716" i="6" s="1"/>
  <c r="X716" i="6"/>
  <c r="X716" i="6" a="1"/>
  <c r="W716" i="6" a="1"/>
  <c r="W716" i="6" s="1"/>
  <c r="V716" i="6"/>
  <c r="V716" i="6" a="1"/>
  <c r="U716" i="6" a="1"/>
  <c r="U716" i="6" s="1"/>
  <c r="T716" i="6" a="1"/>
  <c r="T716" i="6" s="1"/>
  <c r="S716" i="6" a="1"/>
  <c r="S716" i="6" s="1"/>
  <c r="R716" i="6" a="1"/>
  <c r="R716" i="6" s="1"/>
  <c r="Q716" i="6" a="1"/>
  <c r="Q716" i="6" s="1"/>
  <c r="P716" i="6"/>
  <c r="P716" i="6" a="1"/>
  <c r="O716" i="6" a="1"/>
  <c r="O716" i="6" s="1"/>
  <c r="N716" i="6"/>
  <c r="N716" i="6" a="1"/>
  <c r="M716" i="6" a="1"/>
  <c r="M716" i="6" s="1"/>
  <c r="L716" i="6" a="1"/>
  <c r="L716" i="6" s="1"/>
  <c r="K716" i="6" a="1"/>
  <c r="K716" i="6" s="1"/>
  <c r="AI715" i="6" a="1"/>
  <c r="AI715" i="6" s="1"/>
  <c r="AH715" i="6" a="1"/>
  <c r="AH715" i="6" s="1"/>
  <c r="AG715" i="6" a="1"/>
  <c r="AG715" i="6" s="1"/>
  <c r="AF715" i="6" a="1"/>
  <c r="AF715" i="6" s="1"/>
  <c r="AE715" i="6" a="1"/>
  <c r="AE715" i="6" s="1"/>
  <c r="AD715" i="6"/>
  <c r="AD715" i="6" a="1"/>
  <c r="AC715" i="6" a="1"/>
  <c r="AC715" i="6" s="1"/>
  <c r="AB715" i="6"/>
  <c r="AB715" i="6" a="1"/>
  <c r="AA715" i="6" a="1"/>
  <c r="AA715" i="6" s="1"/>
  <c r="Z715" i="6" a="1"/>
  <c r="Z715" i="6" s="1"/>
  <c r="Y715" i="6" a="1"/>
  <c r="Y715" i="6" s="1"/>
  <c r="X715" i="6" a="1"/>
  <c r="X715" i="6" s="1"/>
  <c r="W715" i="6" a="1"/>
  <c r="W715" i="6" s="1"/>
  <c r="V715" i="6"/>
  <c r="V715" i="6" a="1"/>
  <c r="U715" i="6" a="1"/>
  <c r="U715" i="6" s="1"/>
  <c r="T715" i="6"/>
  <c r="T715" i="6" a="1"/>
  <c r="S715" i="6" a="1"/>
  <c r="S715" i="6" s="1"/>
  <c r="R715" i="6" a="1"/>
  <c r="R715" i="6" s="1"/>
  <c r="Q715" i="6" a="1"/>
  <c r="Q715" i="6" s="1"/>
  <c r="P715" i="6" a="1"/>
  <c r="P715" i="6" s="1"/>
  <c r="O715" i="6" a="1"/>
  <c r="O715" i="6" s="1"/>
  <c r="N715" i="6"/>
  <c r="N715" i="6" a="1"/>
  <c r="M715" i="6" a="1"/>
  <c r="M715" i="6" s="1"/>
  <c r="L715" i="6"/>
  <c r="L715" i="6" a="1"/>
  <c r="K715" i="6" a="1"/>
  <c r="K715" i="6" s="1"/>
  <c r="AI714" i="6" a="1"/>
  <c r="AI714" i="6" s="1"/>
  <c r="AH714" i="6"/>
  <c r="AH714" i="6" a="1"/>
  <c r="AG714" i="6" a="1"/>
  <c r="AG714" i="6" s="1"/>
  <c r="AF714" i="6"/>
  <c r="AF714" i="6" a="1"/>
  <c r="AE714" i="6" a="1"/>
  <c r="AE714" i="6" s="1"/>
  <c r="AD714" i="6"/>
  <c r="AD714" i="6" a="1"/>
  <c r="AC714" i="6" a="1"/>
  <c r="AC714" i="6" s="1"/>
  <c r="AB714" i="6"/>
  <c r="AB714" i="6" a="1"/>
  <c r="AA714" i="6" a="1"/>
  <c r="AA714" i="6" s="1"/>
  <c r="Z714" i="6"/>
  <c r="Z714" i="6" a="1"/>
  <c r="Y714" i="6" a="1"/>
  <c r="Y714" i="6" s="1"/>
  <c r="X714" i="6"/>
  <c r="X714" i="6" a="1"/>
  <c r="W714" i="6" a="1"/>
  <c r="W714" i="6" s="1"/>
  <c r="V714" i="6"/>
  <c r="V714" i="6" a="1"/>
  <c r="U714" i="6" a="1"/>
  <c r="U714" i="6" s="1"/>
  <c r="T714" i="6"/>
  <c r="T714" i="6" a="1"/>
  <c r="S714" i="6" a="1"/>
  <c r="S714" i="6" s="1"/>
  <c r="R714" i="6"/>
  <c r="R714" i="6" a="1"/>
  <c r="Q714" i="6" a="1"/>
  <c r="Q714" i="6" s="1"/>
  <c r="P714" i="6"/>
  <c r="P714" i="6" a="1"/>
  <c r="O714" i="6" a="1"/>
  <c r="O714" i="6" s="1"/>
  <c r="N714" i="6"/>
  <c r="N714" i="6" a="1"/>
  <c r="M714" i="6" a="1"/>
  <c r="M714" i="6" s="1"/>
  <c r="L714" i="6"/>
  <c r="L714" i="6" a="1"/>
  <c r="K714" i="6" a="1"/>
  <c r="K714" i="6" s="1"/>
  <c r="AI713" i="6" a="1"/>
  <c r="AI713" i="6" s="1"/>
  <c r="AH713" i="6" a="1"/>
  <c r="AH713" i="6" s="1"/>
  <c r="AG713" i="6" a="1"/>
  <c r="AG713" i="6" s="1"/>
  <c r="AF713" i="6"/>
  <c r="AF713" i="6" a="1"/>
  <c r="AE713" i="6" a="1"/>
  <c r="AE713" i="6" s="1"/>
  <c r="AD713" i="6"/>
  <c r="AD713" i="6" a="1"/>
  <c r="AC713" i="6" a="1"/>
  <c r="AC713" i="6" s="1"/>
  <c r="AB713" i="6" a="1"/>
  <c r="AB713" i="6" s="1"/>
  <c r="AA713" i="6" a="1"/>
  <c r="AA713" i="6" s="1"/>
  <c r="Z713" i="6" a="1"/>
  <c r="Z713" i="6" s="1"/>
  <c r="Y713" i="6" a="1"/>
  <c r="Y713" i="6" s="1"/>
  <c r="X713" i="6"/>
  <c r="X713" i="6" a="1"/>
  <c r="W713" i="6" a="1"/>
  <c r="W713" i="6" s="1"/>
  <c r="V713" i="6"/>
  <c r="V713" i="6" a="1"/>
  <c r="U713" i="6" a="1"/>
  <c r="U713" i="6" s="1"/>
  <c r="T713" i="6" a="1"/>
  <c r="T713" i="6" s="1"/>
  <c r="S713" i="6" a="1"/>
  <c r="S713" i="6" s="1"/>
  <c r="R713" i="6" a="1"/>
  <c r="R713" i="6" s="1"/>
  <c r="Q713" i="6" a="1"/>
  <c r="Q713" i="6" s="1"/>
  <c r="P713" i="6"/>
  <c r="P713" i="6" a="1"/>
  <c r="O713" i="6" a="1"/>
  <c r="O713" i="6" s="1"/>
  <c r="N713" i="6"/>
  <c r="N713" i="6" a="1"/>
  <c r="M713" i="6" a="1"/>
  <c r="M713" i="6" s="1"/>
  <c r="L713" i="6" a="1"/>
  <c r="L713" i="6" s="1"/>
  <c r="K713" i="6" a="1"/>
  <c r="K713" i="6" s="1"/>
  <c r="AI712" i="6" a="1"/>
  <c r="AI712" i="6" s="1"/>
  <c r="AH712" i="6" a="1"/>
  <c r="AH712" i="6" s="1"/>
  <c r="AG712" i="6"/>
  <c r="AG712" i="6" a="1"/>
  <c r="AF712" i="6" a="1"/>
  <c r="AF712" i="6" s="1"/>
  <c r="AE712" i="6"/>
  <c r="AE712" i="6" a="1"/>
  <c r="AD712" i="6" a="1"/>
  <c r="AD712" i="6" s="1"/>
  <c r="AC712" i="6" a="1"/>
  <c r="AC712" i="6" s="1"/>
  <c r="AB712" i="6" a="1"/>
  <c r="AB712" i="6" s="1"/>
  <c r="AA712" i="6" a="1"/>
  <c r="AA712" i="6" s="1"/>
  <c r="Z712" i="6" a="1"/>
  <c r="Z712" i="6" s="1"/>
  <c r="Y712" i="6"/>
  <c r="Y712" i="6" a="1"/>
  <c r="X712" i="6" a="1"/>
  <c r="X712" i="6" s="1"/>
  <c r="W712" i="6"/>
  <c r="W712" i="6" a="1"/>
  <c r="V712" i="6" a="1"/>
  <c r="V712" i="6" s="1"/>
  <c r="U712" i="6" a="1"/>
  <c r="U712" i="6" s="1"/>
  <c r="T712" i="6" a="1"/>
  <c r="T712" i="6" s="1"/>
  <c r="S712" i="6" a="1"/>
  <c r="S712" i="6" s="1"/>
  <c r="R712" i="6" a="1"/>
  <c r="R712" i="6" s="1"/>
  <c r="Q712" i="6"/>
  <c r="Q712" i="6" a="1"/>
  <c r="P712" i="6" a="1"/>
  <c r="P712" i="6" s="1"/>
  <c r="O712" i="6"/>
  <c r="O712" i="6" a="1"/>
  <c r="N712" i="6" a="1"/>
  <c r="N712" i="6" s="1"/>
  <c r="M712" i="6" a="1"/>
  <c r="M712" i="6" s="1"/>
  <c r="L712" i="6" a="1"/>
  <c r="L712" i="6" s="1"/>
  <c r="K712" i="6" a="1"/>
  <c r="K712" i="6" s="1"/>
  <c r="AI711" i="6"/>
  <c r="AI711" i="6" a="1"/>
  <c r="AH711" i="6" a="1"/>
  <c r="AH711" i="6" s="1"/>
  <c r="AG711" i="6" a="1"/>
  <c r="AG711" i="6" s="1"/>
  <c r="AF711" i="6" a="1"/>
  <c r="AF711" i="6" s="1"/>
  <c r="AE711" i="6" a="1"/>
  <c r="AE711" i="6" s="1"/>
  <c r="AD711" i="6" a="1"/>
  <c r="AD711" i="6" s="1"/>
  <c r="AC711" i="6"/>
  <c r="AC711" i="6" a="1"/>
  <c r="AB711" i="6" a="1"/>
  <c r="AB711" i="6" s="1"/>
  <c r="AA711" i="6"/>
  <c r="AA711" i="6" a="1"/>
  <c r="Z711" i="6" a="1"/>
  <c r="Z711" i="6" s="1"/>
  <c r="Y711" i="6" a="1"/>
  <c r="Y711" i="6" s="1"/>
  <c r="X711" i="6" a="1"/>
  <c r="X711" i="6" s="1"/>
  <c r="W711" i="6" a="1"/>
  <c r="W711" i="6" s="1"/>
  <c r="V711" i="6" a="1"/>
  <c r="V711" i="6" s="1"/>
  <c r="U711" i="6"/>
  <c r="U711" i="6" a="1"/>
  <c r="T711" i="6" a="1"/>
  <c r="T711" i="6" s="1"/>
  <c r="S711" i="6"/>
  <c r="S711" i="6" a="1"/>
  <c r="R711" i="6" a="1"/>
  <c r="R711" i="6" s="1"/>
  <c r="Q711" i="6" a="1"/>
  <c r="Q711" i="6" s="1"/>
  <c r="P711" i="6" a="1"/>
  <c r="P711" i="6" s="1"/>
  <c r="O711" i="6" a="1"/>
  <c r="O711" i="6" s="1"/>
  <c r="N711" i="6" a="1"/>
  <c r="N711" i="6" s="1"/>
  <c r="M711" i="6"/>
  <c r="M711" i="6" a="1"/>
  <c r="L711" i="6" a="1"/>
  <c r="L711" i="6" s="1"/>
  <c r="K711" i="6"/>
  <c r="K711" i="6" a="1"/>
  <c r="AI710" i="6" a="1"/>
  <c r="AI710" i="6" s="1"/>
  <c r="AH710" i="6" a="1"/>
  <c r="AH710" i="6" s="1"/>
  <c r="AG710" i="6"/>
  <c r="AG710" i="6" a="1"/>
  <c r="AF710" i="6" a="1"/>
  <c r="AF710" i="6" s="1"/>
  <c r="AE710" i="6"/>
  <c r="AE710" i="6" a="1"/>
  <c r="AD710" i="6" a="1"/>
  <c r="AD710" i="6" s="1"/>
  <c r="AC710" i="6" a="1"/>
  <c r="AC710" i="6" s="1"/>
  <c r="AB710" i="6" a="1"/>
  <c r="AB710" i="6" s="1"/>
  <c r="AA710" i="6" a="1"/>
  <c r="AA710" i="6" s="1"/>
  <c r="Z710" i="6" a="1"/>
  <c r="Z710" i="6" s="1"/>
  <c r="Y710" i="6"/>
  <c r="Y710" i="6" a="1"/>
  <c r="X710" i="6" a="1"/>
  <c r="X710" i="6" s="1"/>
  <c r="W710" i="6"/>
  <c r="W710" i="6" a="1"/>
  <c r="V710" i="6" a="1"/>
  <c r="V710" i="6" s="1"/>
  <c r="U710" i="6" a="1"/>
  <c r="U710" i="6" s="1"/>
  <c r="T710" i="6" a="1"/>
  <c r="T710" i="6" s="1"/>
  <c r="S710" i="6" a="1"/>
  <c r="S710" i="6" s="1"/>
  <c r="R710" i="6" a="1"/>
  <c r="R710" i="6" s="1"/>
  <c r="Q710" i="6"/>
  <c r="Q710" i="6" a="1"/>
  <c r="P710" i="6" a="1"/>
  <c r="P710" i="6" s="1"/>
  <c r="O710" i="6"/>
  <c r="O710" i="6" a="1"/>
  <c r="N710" i="6" a="1"/>
  <c r="N710" i="6" s="1"/>
  <c r="M710" i="6" a="1"/>
  <c r="M710" i="6" s="1"/>
  <c r="L710" i="6" a="1"/>
  <c r="L710" i="6" s="1"/>
  <c r="K710" i="6" a="1"/>
  <c r="K710" i="6" s="1"/>
  <c r="AI709" i="6"/>
  <c r="AI709" i="6" a="1"/>
  <c r="AH709" i="6" a="1"/>
  <c r="AH709" i="6" s="1"/>
  <c r="AG709" i="6" a="1"/>
  <c r="AG709" i="6" s="1"/>
  <c r="AF709" i="6" a="1"/>
  <c r="AF709" i="6" s="1"/>
  <c r="AE709" i="6" a="1"/>
  <c r="AE709" i="6" s="1"/>
  <c r="AD709" i="6" a="1"/>
  <c r="AD709" i="6" s="1"/>
  <c r="AC709" i="6"/>
  <c r="AC709" i="6" a="1"/>
  <c r="AB709" i="6" a="1"/>
  <c r="AB709" i="6" s="1"/>
  <c r="AA709" i="6"/>
  <c r="AA709" i="6" a="1"/>
  <c r="Z709" i="6" a="1"/>
  <c r="Z709" i="6" s="1"/>
  <c r="Y709" i="6" a="1"/>
  <c r="Y709" i="6" s="1"/>
  <c r="X709" i="6" a="1"/>
  <c r="X709" i="6" s="1"/>
  <c r="W709" i="6" a="1"/>
  <c r="W709" i="6" s="1"/>
  <c r="V709" i="6" a="1"/>
  <c r="V709" i="6" s="1"/>
  <c r="U709" i="6"/>
  <c r="U709" i="6" a="1"/>
  <c r="T709" i="6" a="1"/>
  <c r="T709" i="6" s="1"/>
  <c r="S709" i="6"/>
  <c r="S709" i="6" a="1"/>
  <c r="R709" i="6" a="1"/>
  <c r="R709" i="6" s="1"/>
  <c r="Q709" i="6" a="1"/>
  <c r="Q709" i="6" s="1"/>
  <c r="P709" i="6" a="1"/>
  <c r="P709" i="6" s="1"/>
  <c r="O709" i="6" a="1"/>
  <c r="O709" i="6" s="1"/>
  <c r="N709" i="6" a="1"/>
  <c r="N709" i="6" s="1"/>
  <c r="M709" i="6"/>
  <c r="M709" i="6" a="1"/>
  <c r="L709" i="6" a="1"/>
  <c r="L709" i="6" s="1"/>
  <c r="K709" i="6"/>
  <c r="K709" i="6" a="1"/>
  <c r="AI708" i="6" a="1"/>
  <c r="AI708" i="6" s="1"/>
  <c r="AH708" i="6" a="1"/>
  <c r="AH708" i="6" s="1"/>
  <c r="AG708" i="6"/>
  <c r="AG708" i="6" a="1"/>
  <c r="AF708" i="6" a="1"/>
  <c r="AF708" i="6" s="1"/>
  <c r="AE708" i="6"/>
  <c r="AE708" i="6" a="1"/>
  <c r="AD708" i="6" a="1"/>
  <c r="AD708" i="6" s="1"/>
  <c r="AC708" i="6" a="1"/>
  <c r="AC708" i="6" s="1"/>
  <c r="AB708" i="6" a="1"/>
  <c r="AB708" i="6" s="1"/>
  <c r="AA708" i="6" a="1"/>
  <c r="AA708" i="6" s="1"/>
  <c r="Z708" i="6" a="1"/>
  <c r="Z708" i="6" s="1"/>
  <c r="Y708" i="6"/>
  <c r="Y708" i="6" a="1"/>
  <c r="X708" i="6" a="1"/>
  <c r="X708" i="6" s="1"/>
  <c r="W708" i="6"/>
  <c r="W708" i="6" a="1"/>
  <c r="V708" i="6" a="1"/>
  <c r="V708" i="6" s="1"/>
  <c r="U708" i="6" a="1"/>
  <c r="U708" i="6" s="1"/>
  <c r="T708" i="6" a="1"/>
  <c r="T708" i="6" s="1"/>
  <c r="S708" i="6" a="1"/>
  <c r="S708" i="6" s="1"/>
  <c r="R708" i="6" a="1"/>
  <c r="R708" i="6" s="1"/>
  <c r="Q708" i="6"/>
  <c r="Q708" i="6" a="1"/>
  <c r="P708" i="6" a="1"/>
  <c r="P708" i="6" s="1"/>
  <c r="O708" i="6"/>
  <c r="O708" i="6" a="1"/>
  <c r="N708" i="6" a="1"/>
  <c r="N708" i="6" s="1"/>
  <c r="M708" i="6" a="1"/>
  <c r="M708" i="6" s="1"/>
  <c r="L708" i="6" a="1"/>
  <c r="L708" i="6" s="1"/>
  <c r="K708" i="6" a="1"/>
  <c r="K708" i="6" s="1"/>
  <c r="AI707" i="6"/>
  <c r="AI707" i="6" a="1"/>
  <c r="AH707" i="6" a="1"/>
  <c r="AH707" i="6" s="1"/>
  <c r="AG707" i="6" a="1"/>
  <c r="AG707" i="6" s="1"/>
  <c r="AF707" i="6" a="1"/>
  <c r="AF707" i="6" s="1"/>
  <c r="AE707" i="6" a="1"/>
  <c r="AE707" i="6" s="1"/>
  <c r="AD707" i="6" a="1"/>
  <c r="AD707" i="6" s="1"/>
  <c r="AC707" i="6"/>
  <c r="AC707" i="6" a="1"/>
  <c r="AB707" i="6" a="1"/>
  <c r="AB707" i="6" s="1"/>
  <c r="AA707" i="6"/>
  <c r="AA707" i="6" a="1"/>
  <c r="Z707" i="6" a="1"/>
  <c r="Z707" i="6" s="1"/>
  <c r="Y707" i="6" a="1"/>
  <c r="Y707" i="6" s="1"/>
  <c r="X707" i="6" a="1"/>
  <c r="X707" i="6" s="1"/>
  <c r="W707" i="6" a="1"/>
  <c r="W707" i="6" s="1"/>
  <c r="V707" i="6" a="1"/>
  <c r="V707" i="6" s="1"/>
  <c r="U707" i="6"/>
  <c r="U707" i="6" a="1"/>
  <c r="T707" i="6" a="1"/>
  <c r="T707" i="6" s="1"/>
  <c r="S707" i="6"/>
  <c r="S707" i="6" a="1"/>
  <c r="R707" i="6" a="1"/>
  <c r="R707" i="6" s="1"/>
  <c r="Q707" i="6" a="1"/>
  <c r="Q707" i="6" s="1"/>
  <c r="P707" i="6" a="1"/>
  <c r="P707" i="6" s="1"/>
  <c r="O707" i="6" a="1"/>
  <c r="O707" i="6" s="1"/>
  <c r="N707" i="6" a="1"/>
  <c r="N707" i="6" s="1"/>
  <c r="M707" i="6"/>
  <c r="M707" i="6" a="1"/>
  <c r="L707" i="6" a="1"/>
  <c r="L707" i="6" s="1"/>
  <c r="K707" i="6"/>
  <c r="K707" i="6" a="1"/>
  <c r="AI706" i="6" a="1"/>
  <c r="AI706" i="6" s="1"/>
  <c r="AH706" i="6" a="1"/>
  <c r="AH706" i="6" s="1"/>
  <c r="AG706" i="6"/>
  <c r="AG706" i="6" a="1"/>
  <c r="AF706" i="6" a="1"/>
  <c r="AF706" i="6" s="1"/>
  <c r="AE706" i="6"/>
  <c r="AE706" i="6" a="1"/>
  <c r="AD706" i="6" a="1"/>
  <c r="AD706" i="6" s="1"/>
  <c r="AC706" i="6"/>
  <c r="AC706" i="6" a="1"/>
  <c r="AB706" i="6" a="1"/>
  <c r="AB706" i="6" s="1"/>
  <c r="AA706" i="6" a="1"/>
  <c r="AA706" i="6" s="1"/>
  <c r="Z706" i="6" a="1"/>
  <c r="Z706" i="6" s="1"/>
  <c r="Y706" i="6"/>
  <c r="Y706" i="6" a="1"/>
  <c r="X706" i="6" a="1"/>
  <c r="X706" i="6" s="1"/>
  <c r="W706" i="6"/>
  <c r="W706" i="6" a="1"/>
  <c r="V706" i="6" a="1"/>
  <c r="V706" i="6" s="1"/>
  <c r="U706" i="6"/>
  <c r="U706" i="6" a="1"/>
  <c r="T706" i="6" a="1"/>
  <c r="T706" i="6" s="1"/>
  <c r="S706" i="6" a="1"/>
  <c r="S706" i="6" s="1"/>
  <c r="R706" i="6" a="1"/>
  <c r="R706" i="6" s="1"/>
  <c r="Q706" i="6"/>
  <c r="Q706" i="6" a="1"/>
  <c r="P706" i="6" a="1"/>
  <c r="P706" i="6" s="1"/>
  <c r="O706" i="6"/>
  <c r="O706" i="6" a="1"/>
  <c r="N706" i="6" a="1"/>
  <c r="N706" i="6" s="1"/>
  <c r="M706" i="6" a="1"/>
  <c r="M706" i="6" s="1"/>
  <c r="L706" i="6" a="1"/>
  <c r="L706" i="6" s="1"/>
  <c r="K706" i="6" a="1"/>
  <c r="K706" i="6" s="1"/>
  <c r="AI705" i="6"/>
  <c r="AI705" i="6" a="1"/>
  <c r="AH705" i="6" a="1"/>
  <c r="AH705" i="6" s="1"/>
  <c r="AG705" i="6" a="1"/>
  <c r="AG705" i="6" s="1"/>
  <c r="AF705" i="6" a="1"/>
  <c r="AF705" i="6" s="1"/>
  <c r="AE705" i="6" a="1"/>
  <c r="AE705" i="6" s="1"/>
  <c r="AD705" i="6" a="1"/>
  <c r="AD705" i="6" s="1"/>
  <c r="AC705" i="6"/>
  <c r="AC705" i="6" a="1"/>
  <c r="AB705" i="6" a="1"/>
  <c r="AB705" i="6" s="1"/>
  <c r="AA705" i="6"/>
  <c r="AA705" i="6" a="1"/>
  <c r="Z705" i="6" a="1"/>
  <c r="Z705" i="6" s="1"/>
  <c r="Y705" i="6"/>
  <c r="Y705" i="6" a="1"/>
  <c r="X705" i="6" a="1"/>
  <c r="X705" i="6" s="1"/>
  <c r="W705" i="6" a="1"/>
  <c r="W705" i="6" s="1"/>
  <c r="V705" i="6" a="1"/>
  <c r="V705" i="6" s="1"/>
  <c r="U705" i="6"/>
  <c r="U705" i="6" a="1"/>
  <c r="T705" i="6" a="1"/>
  <c r="T705" i="6" s="1"/>
  <c r="S705" i="6"/>
  <c r="S705" i="6" a="1"/>
  <c r="R705" i="6" a="1"/>
  <c r="R705" i="6" s="1"/>
  <c r="Q705" i="6"/>
  <c r="Q705" i="6" a="1"/>
  <c r="P705" i="6" a="1"/>
  <c r="P705" i="6" s="1"/>
  <c r="O705" i="6" a="1"/>
  <c r="O705" i="6" s="1"/>
  <c r="N705" i="6" a="1"/>
  <c r="N705" i="6" s="1"/>
  <c r="M705" i="6"/>
  <c r="M705" i="6" a="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c r="Y704" i="6" a="1"/>
  <c r="X704" i="6" a="1"/>
  <c r="X704" i="6" s="1"/>
  <c r="W704" i="6" a="1"/>
  <c r="W704" i="6" s="1"/>
  <c r="V704" i="6" a="1"/>
  <c r="V704" i="6" s="1"/>
  <c r="U704" i="6" a="1"/>
  <c r="U704" i="6" s="1"/>
  <c r="T704" i="6" a="1"/>
  <c r="T704" i="6" s="1"/>
  <c r="S704" i="6" a="1"/>
  <c r="S704" i="6" s="1"/>
  <c r="R704" i="6" a="1"/>
  <c r="R704" i="6" s="1"/>
  <c r="Q704" i="6"/>
  <c r="Q704" i="6" a="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c r="U703" i="6" a="1"/>
  <c r="T703" i="6" a="1"/>
  <c r="T703" i="6" s="1"/>
  <c r="S703" i="6" a="1"/>
  <c r="S703" i="6" s="1"/>
  <c r="R703" i="6" a="1"/>
  <c r="R703" i="6" s="1"/>
  <c r="Q703" i="6" a="1"/>
  <c r="Q703" i="6" s="1"/>
  <c r="P703" i="6" a="1"/>
  <c r="P703" i="6" s="1"/>
  <c r="O703" i="6" a="1"/>
  <c r="O703" i="6" s="1"/>
  <c r="N703" i="6" a="1"/>
  <c r="N703" i="6" s="1"/>
  <c r="M703" i="6"/>
  <c r="M703" i="6" a="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c r="Y702" i="6" a="1"/>
  <c r="X702" i="6" a="1"/>
  <c r="X702" i="6" s="1"/>
  <c r="W702" i="6" a="1"/>
  <c r="W702" i="6" s="1"/>
  <c r="V702" i="6" a="1"/>
  <c r="V702" i="6" s="1"/>
  <c r="U702" i="6"/>
  <c r="U702" i="6" a="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c r="AG701" i="6" a="1"/>
  <c r="AF701" i="6" a="1"/>
  <c r="AF701" i="6" s="1"/>
  <c r="AE701" i="6" a="1"/>
  <c r="AE701" i="6" s="1"/>
  <c r="AD701" i="6" a="1"/>
  <c r="AD701" i="6" s="1"/>
  <c r="AC701" i="6" a="1"/>
  <c r="AC701" i="6" s="1"/>
  <c r="AB701" i="6" a="1"/>
  <c r="AB701" i="6" s="1"/>
  <c r="AA701" i="6" a="1"/>
  <c r="AA701" i="6" s="1"/>
  <c r="Z701" i="6" a="1"/>
  <c r="Z701" i="6" s="1"/>
  <c r="Y701" i="6"/>
  <c r="Y701" i="6" a="1"/>
  <c r="X701" i="6" a="1"/>
  <c r="X701" i="6" s="1"/>
  <c r="W701" i="6" a="1"/>
  <c r="W701" i="6" s="1"/>
  <c r="V701" i="6" a="1"/>
  <c r="V701" i="6" s="1"/>
  <c r="U701" i="6"/>
  <c r="U701" i="6" a="1"/>
  <c r="T701" i="6" a="1"/>
  <c r="T701" i="6" s="1"/>
  <c r="S701" i="6" a="1"/>
  <c r="S701" i="6" s="1"/>
  <c r="R701" i="6" a="1"/>
  <c r="R701" i="6" s="1"/>
  <c r="Q701" i="6"/>
  <c r="Q701" i="6" a="1"/>
  <c r="P701" i="6" a="1"/>
  <c r="P701" i="6" s="1"/>
  <c r="O701" i="6" a="1"/>
  <c r="O701" i="6" s="1"/>
  <c r="N701" i="6" a="1"/>
  <c r="N701" i="6" s="1"/>
  <c r="M701" i="6" a="1"/>
  <c r="M701" i="6" s="1"/>
  <c r="L701" i="6" a="1"/>
  <c r="L701" i="6" s="1"/>
  <c r="K701" i="6" a="1"/>
  <c r="K701" i="6" s="1"/>
  <c r="AI700" i="6" a="1"/>
  <c r="AI700" i="6" s="1"/>
  <c r="AH700" i="6" a="1"/>
  <c r="AH700" i="6" s="1"/>
  <c r="AG700" i="6"/>
  <c r="AG700" i="6" a="1"/>
  <c r="AF700" i="6" a="1"/>
  <c r="AF700" i="6" s="1"/>
  <c r="AE700" i="6" a="1"/>
  <c r="AE700" i="6" s="1"/>
  <c r="AD700" i="6" a="1"/>
  <c r="AD700" i="6" s="1"/>
  <c r="AC700" i="6"/>
  <c r="AC700" i="6" a="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c r="Q700" i="6" a="1"/>
  <c r="P700" i="6" a="1"/>
  <c r="P700" i="6" s="1"/>
  <c r="O700" i="6" a="1"/>
  <c r="O700" i="6" s="1"/>
  <c r="N700" i="6" a="1"/>
  <c r="N700" i="6" s="1"/>
  <c r="M700" i="6"/>
  <c r="M700" i="6" a="1"/>
  <c r="L700" i="6" a="1"/>
  <c r="L700" i="6" s="1"/>
  <c r="K700" i="6" a="1"/>
  <c r="K700" i="6" s="1"/>
  <c r="AI699" i="6" a="1"/>
  <c r="AI699" i="6" s="1"/>
  <c r="AH699" i="6" a="1"/>
  <c r="AH699" i="6" s="1"/>
  <c r="AG699" i="6" a="1"/>
  <c r="AG699" i="6" s="1"/>
  <c r="AF699" i="6" a="1"/>
  <c r="AF699" i="6" s="1"/>
  <c r="AE699" i="6" a="1"/>
  <c r="AE699" i="6" s="1"/>
  <c r="AD699" i="6" a="1"/>
  <c r="AD699" i="6" s="1"/>
  <c r="AC699" i="6"/>
  <c r="AC699" i="6" a="1"/>
  <c r="AB699" i="6" a="1"/>
  <c r="AB699" i="6" s="1"/>
  <c r="AA699" i="6" a="1"/>
  <c r="AA699" i="6" s="1"/>
  <c r="Z699" i="6" a="1"/>
  <c r="Z699" i="6" s="1"/>
  <c r="Y699" i="6"/>
  <c r="Y699" i="6" a="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c r="M699" i="6" a="1"/>
  <c r="L699" i="6" a="1"/>
  <c r="L699" i="6" s="1"/>
  <c r="K699" i="6" a="1"/>
  <c r="K699" i="6" s="1"/>
  <c r="AI698" i="6" a="1"/>
  <c r="AI698" i="6" s="1"/>
  <c r="AH698" i="6" a="1"/>
  <c r="AH698" i="6" s="1"/>
  <c r="AG698" i="6" a="1"/>
  <c r="AG698" i="6" s="1"/>
  <c r="AF698" i="6" a="1"/>
  <c r="AF698" i="6" s="1"/>
  <c r="AE698" i="6" a="1"/>
  <c r="AE698" i="6" s="1"/>
  <c r="AD698" i="6" a="1"/>
  <c r="AD698" i="6" s="1"/>
  <c r="AC698" i="6"/>
  <c r="AC698" i="6" a="1"/>
  <c r="AB698" i="6" a="1"/>
  <c r="AB698" i="6" s="1"/>
  <c r="AA698" i="6" a="1"/>
  <c r="AA698" i="6" s="1"/>
  <c r="Z698" i="6" a="1"/>
  <c r="Z698" i="6" s="1"/>
  <c r="Y698" i="6"/>
  <c r="Y698" i="6" a="1"/>
  <c r="X698" i="6" a="1"/>
  <c r="X698" i="6" s="1"/>
  <c r="W698" i="6" a="1"/>
  <c r="W698" i="6" s="1"/>
  <c r="V698" i="6" a="1"/>
  <c r="V698" i="6" s="1"/>
  <c r="U698" i="6"/>
  <c r="U698" i="6" a="1"/>
  <c r="T698" i="6" a="1"/>
  <c r="T698" i="6" s="1"/>
  <c r="S698" i="6" a="1"/>
  <c r="S698" i="6" s="1"/>
  <c r="R698" i="6" a="1"/>
  <c r="R698" i="6" s="1"/>
  <c r="Q698" i="6" a="1"/>
  <c r="Q698" i="6" s="1"/>
  <c r="P698" i="6" a="1"/>
  <c r="P698" i="6" s="1"/>
  <c r="O698" i="6" a="1"/>
  <c r="O698" i="6" s="1"/>
  <c r="N698" i="6" a="1"/>
  <c r="N698" i="6" s="1"/>
  <c r="M698" i="6"/>
  <c r="M698" i="6" a="1"/>
  <c r="L698" i="6" a="1"/>
  <c r="L698" i="6" s="1"/>
  <c r="K698" i="6" a="1"/>
  <c r="K698" i="6" s="1"/>
  <c r="AI697" i="6" a="1"/>
  <c r="AI697" i="6" s="1"/>
  <c r="AH697" i="6" a="1"/>
  <c r="AH697" i="6" s="1"/>
  <c r="AG697" i="6"/>
  <c r="AG697" i="6" a="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c r="U697" i="6" a="1"/>
  <c r="T697" i="6" a="1"/>
  <c r="T697" i="6" s="1"/>
  <c r="S697" i="6" a="1"/>
  <c r="S697" i="6" s="1"/>
  <c r="R697" i="6" a="1"/>
  <c r="R697" i="6" s="1"/>
  <c r="Q697" i="6"/>
  <c r="Q697" i="6" a="1"/>
  <c r="P697" i="6" a="1"/>
  <c r="P697" i="6" s="1"/>
  <c r="O697" i="6" a="1"/>
  <c r="O697" i="6" s="1"/>
  <c r="N697" i="6" a="1"/>
  <c r="N697" i="6" s="1"/>
  <c r="M697" i="6" a="1"/>
  <c r="M697" i="6" s="1"/>
  <c r="L697" i="6" a="1"/>
  <c r="L697" i="6" s="1"/>
  <c r="K697" i="6" a="1"/>
  <c r="K697" i="6" s="1"/>
  <c r="AI696" i="6" a="1"/>
  <c r="AI696" i="6" s="1"/>
  <c r="AH696" i="6" a="1"/>
  <c r="AH696" i="6" s="1"/>
  <c r="AG696" i="6"/>
  <c r="AG696" i="6" a="1"/>
  <c r="AF696" i="6" a="1"/>
  <c r="AF696" i="6" s="1"/>
  <c r="AE696" i="6" a="1"/>
  <c r="AE696" i="6" s="1"/>
  <c r="AD696" i="6" a="1"/>
  <c r="AD696" i="6" s="1"/>
  <c r="AC696" i="6"/>
  <c r="AC696" i="6" a="1"/>
  <c r="AB696" i="6" a="1"/>
  <c r="AB696" i="6" s="1"/>
  <c r="AA696" i="6" a="1"/>
  <c r="AA696" i="6" s="1"/>
  <c r="Z696" i="6" a="1"/>
  <c r="Z696" i="6" s="1"/>
  <c r="Y696" i="6" a="1"/>
  <c r="Y696" i="6" s="1"/>
  <c r="X696" i="6" a="1"/>
  <c r="X696" i="6" s="1"/>
  <c r="W696" i="6" a="1"/>
  <c r="W696" i="6" s="1"/>
  <c r="V696" i="6" a="1"/>
  <c r="V696" i="6" s="1"/>
  <c r="U696" i="6"/>
  <c r="U696" i="6" a="1"/>
  <c r="T696" i="6" a="1"/>
  <c r="T696" i="6" s="1"/>
  <c r="S696" i="6" a="1"/>
  <c r="S696" i="6" s="1"/>
  <c r="R696" i="6" a="1"/>
  <c r="R696" i="6" s="1"/>
  <c r="Q696" i="6" a="1"/>
  <c r="Q696" i="6" s="1"/>
  <c r="P696" i="6" a="1"/>
  <c r="P696" i="6" s="1"/>
  <c r="O696" i="6" a="1"/>
  <c r="O696" i="6" s="1"/>
  <c r="N696" i="6" a="1"/>
  <c r="N696" i="6" s="1"/>
  <c r="M696" i="6"/>
  <c r="M696" i="6" a="1"/>
  <c r="L696" i="6" a="1"/>
  <c r="L696" i="6" s="1"/>
  <c r="K696" i="6" a="1"/>
  <c r="K696" i="6" s="1"/>
  <c r="AI695" i="6" a="1"/>
  <c r="AI695" i="6" s="1"/>
  <c r="AH695" i="6" a="1"/>
  <c r="AH695" i="6" s="1"/>
  <c r="AG695" i="6"/>
  <c r="AG695" i="6" a="1"/>
  <c r="AF695" i="6" a="1"/>
  <c r="AF695" i="6" s="1"/>
  <c r="AE695" i="6" a="1"/>
  <c r="AE695" i="6" s="1"/>
  <c r="AD695" i="6" a="1"/>
  <c r="AD695" i="6" s="1"/>
  <c r="AC695" i="6" a="1"/>
  <c r="AC695" i="6" s="1"/>
  <c r="AB695" i="6" a="1"/>
  <c r="AB695" i="6" s="1"/>
  <c r="AA695" i="6" a="1"/>
  <c r="AA695" i="6" s="1"/>
  <c r="Z695" i="6" a="1"/>
  <c r="Z695" i="6" s="1"/>
  <c r="Y695" i="6"/>
  <c r="Y695" i="6" a="1"/>
  <c r="X695" i="6" a="1"/>
  <c r="X695" i="6" s="1"/>
  <c r="W695" i="6" a="1"/>
  <c r="W695" i="6" s="1"/>
  <c r="V695" i="6" a="1"/>
  <c r="V695" i="6" s="1"/>
  <c r="U695" i="6" a="1"/>
  <c r="U695" i="6" s="1"/>
  <c r="T695" i="6" a="1"/>
  <c r="T695" i="6" s="1"/>
  <c r="S695" i="6" a="1"/>
  <c r="S695" i="6" s="1"/>
  <c r="R695" i="6" a="1"/>
  <c r="R695" i="6" s="1"/>
  <c r="Q695" i="6"/>
  <c r="Q695" i="6" a="1"/>
  <c r="P695" i="6" a="1"/>
  <c r="P695" i="6" s="1"/>
  <c r="O695" i="6" a="1"/>
  <c r="O695" i="6" s="1"/>
  <c r="N695" i="6" a="1"/>
  <c r="N695" i="6" s="1"/>
  <c r="M695" i="6"/>
  <c r="M695" i="6" a="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c r="Y694" i="6" a="1"/>
  <c r="X694" i="6" a="1"/>
  <c r="X694" i="6" s="1"/>
  <c r="W694" i="6" a="1"/>
  <c r="W694" i="6" s="1"/>
  <c r="V694" i="6" a="1"/>
  <c r="V694" i="6" s="1"/>
  <c r="U694" i="6"/>
  <c r="U694" i="6" a="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c r="AG693" i="6" a="1"/>
  <c r="AF693" i="6" a="1"/>
  <c r="AF693" i="6" s="1"/>
  <c r="AE693" i="6" a="1"/>
  <c r="AE693" i="6" s="1"/>
  <c r="AD693" i="6" a="1"/>
  <c r="AD693" i="6" s="1"/>
  <c r="AC693" i="6" a="1"/>
  <c r="AC693" i="6" s="1"/>
  <c r="AB693" i="6" a="1"/>
  <c r="AB693" i="6" s="1"/>
  <c r="AA693" i="6" a="1"/>
  <c r="AA693" i="6" s="1"/>
  <c r="Z693" i="6" a="1"/>
  <c r="Z693" i="6" s="1"/>
  <c r="Y693" i="6"/>
  <c r="Y693" i="6" a="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c r="M693" i="6" a="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c r="Y692" i="6" a="1"/>
  <c r="X692" i="6" a="1"/>
  <c r="X692" i="6" s="1"/>
  <c r="W692" i="6" a="1"/>
  <c r="W692" i="6" s="1"/>
  <c r="V692" i="6" a="1"/>
  <c r="V692" i="6" s="1"/>
  <c r="U692" i="6"/>
  <c r="U692" i="6" a="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c r="AG691" i="6" a="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c r="U691" i="6" a="1"/>
  <c r="T691" i="6" a="1"/>
  <c r="T691" i="6" s="1"/>
  <c r="S691" i="6" a="1"/>
  <c r="S691" i="6" s="1"/>
  <c r="R691" i="6" a="1"/>
  <c r="R691" i="6" s="1"/>
  <c r="Q691" i="6"/>
  <c r="Q691" i="6" a="1"/>
  <c r="P691" i="6" a="1"/>
  <c r="P691" i="6" s="1"/>
  <c r="O691" i="6" a="1"/>
  <c r="O691" i="6" s="1"/>
  <c r="N691" i="6" a="1"/>
  <c r="N691" i="6" s="1"/>
  <c r="M691" i="6" a="1"/>
  <c r="M691" i="6" s="1"/>
  <c r="L691" i="6" a="1"/>
  <c r="L691" i="6" s="1"/>
  <c r="K691" i="6" a="1"/>
  <c r="K691" i="6" s="1"/>
  <c r="AI690" i="6" a="1"/>
  <c r="AI690" i="6" s="1"/>
  <c r="AH690" i="6" a="1"/>
  <c r="AH690" i="6" s="1"/>
  <c r="AG690" i="6"/>
  <c r="AG690" i="6" a="1"/>
  <c r="AF690" i="6" a="1"/>
  <c r="AF690" i="6" s="1"/>
  <c r="AE690" i="6" a="1"/>
  <c r="AE690" i="6" s="1"/>
  <c r="AD690" i="6" a="1"/>
  <c r="AD690" i="6" s="1"/>
  <c r="AC690" i="6"/>
  <c r="AC690" i="6" a="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c r="Q690" i="6" a="1"/>
  <c r="P690" i="6" a="1"/>
  <c r="P690" i="6" s="1"/>
  <c r="O690" i="6" a="1"/>
  <c r="O690" i="6" s="1"/>
  <c r="N690" i="6" a="1"/>
  <c r="N690" i="6" s="1"/>
  <c r="M690" i="6"/>
  <c r="M690" i="6" a="1"/>
  <c r="L690" i="6" a="1"/>
  <c r="L690" i="6" s="1"/>
  <c r="K690" i="6" a="1"/>
  <c r="K690" i="6" s="1"/>
  <c r="AI689" i="6" a="1"/>
  <c r="AI689" i="6" s="1"/>
  <c r="AH689" i="6" a="1"/>
  <c r="AH689" i="6" s="1"/>
  <c r="AG689" i="6" a="1"/>
  <c r="AG689" i="6" s="1"/>
  <c r="AF689" i="6" a="1"/>
  <c r="AF689" i="6" s="1"/>
  <c r="AE689" i="6" a="1"/>
  <c r="AE689" i="6" s="1"/>
  <c r="AD689" i="6" a="1"/>
  <c r="AD689" i="6" s="1"/>
  <c r="AC689" i="6"/>
  <c r="AC689" i="6" a="1"/>
  <c r="AB689" i="6" a="1"/>
  <c r="AB689" i="6" s="1"/>
  <c r="AA689" i="6" a="1"/>
  <c r="AA689" i="6" s="1"/>
  <c r="Z689" i="6" a="1"/>
  <c r="Z689" i="6" s="1"/>
  <c r="Y689" i="6"/>
  <c r="Y689" i="6" a="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c r="M689" i="6" a="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c r="Y688" i="6" a="1"/>
  <c r="X688" i="6" a="1"/>
  <c r="X688" i="6" s="1"/>
  <c r="W688" i="6" a="1"/>
  <c r="W688" i="6" s="1"/>
  <c r="V688" i="6" a="1"/>
  <c r="V688" i="6" s="1"/>
  <c r="U688" i="6"/>
  <c r="U688" i="6" a="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c r="AG687" i="6" a="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c r="U687" i="6" a="1"/>
  <c r="T687" i="6" a="1"/>
  <c r="T687" i="6" s="1"/>
  <c r="S687" i="6" a="1"/>
  <c r="S687" i="6" s="1"/>
  <c r="R687" i="6" a="1"/>
  <c r="R687" i="6" s="1"/>
  <c r="Q687" i="6"/>
  <c r="Q687" i="6" a="1"/>
  <c r="P687" i="6" a="1"/>
  <c r="P687" i="6" s="1"/>
  <c r="O687" i="6" a="1"/>
  <c r="O687" i="6" s="1"/>
  <c r="N687" i="6" a="1"/>
  <c r="N687" i="6" s="1"/>
  <c r="M687" i="6" a="1"/>
  <c r="M687" i="6" s="1"/>
  <c r="L687" i="6" a="1"/>
  <c r="L687" i="6" s="1"/>
  <c r="K687" i="6" a="1"/>
  <c r="K687" i="6" s="1"/>
  <c r="AI686" i="6" a="1"/>
  <c r="AI686" i="6" s="1"/>
  <c r="AH686" i="6" a="1"/>
  <c r="AH686" i="6" s="1"/>
  <c r="AG686" i="6"/>
  <c r="AG686" i="6" a="1"/>
  <c r="AF686" i="6" a="1"/>
  <c r="AF686" i="6" s="1"/>
  <c r="AE686" i="6" a="1"/>
  <c r="AE686" i="6" s="1"/>
  <c r="AD686" i="6" a="1"/>
  <c r="AD686" i="6" s="1"/>
  <c r="AC686" i="6"/>
  <c r="AC686" i="6" a="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c r="Q686" i="6" a="1"/>
  <c r="P686" i="6" a="1"/>
  <c r="P686" i="6" s="1"/>
  <c r="O686" i="6" a="1"/>
  <c r="O686" i="6" s="1"/>
  <c r="N686" i="6" a="1"/>
  <c r="N686" i="6" s="1"/>
  <c r="M686" i="6"/>
  <c r="M686" i="6" a="1"/>
  <c r="L686" i="6" a="1"/>
  <c r="L686" i="6" s="1"/>
  <c r="K686" i="6" a="1"/>
  <c r="K686" i="6" s="1"/>
  <c r="AI685" i="6" a="1"/>
  <c r="AI685" i="6" s="1"/>
  <c r="AH685" i="6" a="1"/>
  <c r="AH685" i="6" s="1"/>
  <c r="AG685" i="6" a="1"/>
  <c r="AG685" i="6" s="1"/>
  <c r="AF685" i="6" a="1"/>
  <c r="AF685" i="6" s="1"/>
  <c r="AE685" i="6" a="1"/>
  <c r="AE685" i="6" s="1"/>
  <c r="AD685" i="6" a="1"/>
  <c r="AD685" i="6" s="1"/>
  <c r="AC685" i="6"/>
  <c r="AC685" i="6" a="1"/>
  <c r="AB685" i="6" a="1"/>
  <c r="AB685" i="6" s="1"/>
  <c r="AA685" i="6" a="1"/>
  <c r="AA685" i="6" s="1"/>
  <c r="Z685" i="6" a="1"/>
  <c r="Z685" i="6" s="1"/>
  <c r="Y685" i="6"/>
  <c r="Y685" i="6" a="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c r="M685" i="6" a="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c r="Y684" i="6" a="1"/>
  <c r="X684" i="6" a="1"/>
  <c r="X684" i="6" s="1"/>
  <c r="W684" i="6" a="1"/>
  <c r="W684" i="6" s="1"/>
  <c r="V684" i="6" a="1"/>
  <c r="V684" i="6" s="1"/>
  <c r="U684" i="6"/>
  <c r="U684" i="6" a="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c r="AG683" i="6" a="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c r="U683" i="6" a="1"/>
  <c r="T683" i="6" a="1"/>
  <c r="T683" i="6" s="1"/>
  <c r="S683" i="6" a="1"/>
  <c r="S683" i="6" s="1"/>
  <c r="R683" i="6" a="1"/>
  <c r="R683" i="6" s="1"/>
  <c r="Q683" i="6"/>
  <c r="Q683" i="6" a="1"/>
  <c r="P683" i="6" a="1"/>
  <c r="P683" i="6" s="1"/>
  <c r="O683" i="6" a="1"/>
  <c r="O683" i="6" s="1"/>
  <c r="N683" i="6" a="1"/>
  <c r="N683" i="6" s="1"/>
  <c r="M683" i="6" a="1"/>
  <c r="M683" i="6" s="1"/>
  <c r="L683" i="6" a="1"/>
  <c r="L683" i="6" s="1"/>
  <c r="K683" i="6" a="1"/>
  <c r="K683" i="6" s="1"/>
  <c r="AI682" i="6" a="1"/>
  <c r="AI682" i="6" s="1"/>
  <c r="AH682" i="6" a="1"/>
  <c r="AH682" i="6" s="1"/>
  <c r="AG682" i="6"/>
  <c r="AG682" i="6" a="1"/>
  <c r="AF682" i="6" a="1"/>
  <c r="AF682" i="6" s="1"/>
  <c r="AE682" i="6" a="1"/>
  <c r="AE682" i="6" s="1"/>
  <c r="AD682" i="6" a="1"/>
  <c r="AD682" i="6" s="1"/>
  <c r="AC682" i="6"/>
  <c r="AC682" i="6" a="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c r="Q682" i="6" a="1"/>
  <c r="P682" i="6" a="1"/>
  <c r="P682" i="6" s="1"/>
  <c r="O682" i="6" a="1"/>
  <c r="O682" i="6" s="1"/>
  <c r="N682" i="6" a="1"/>
  <c r="N682" i="6" s="1"/>
  <c r="M682" i="6"/>
  <c r="M682" i="6" a="1"/>
  <c r="L682" i="6" a="1"/>
  <c r="L682" i="6" s="1"/>
  <c r="K682" i="6" a="1"/>
  <c r="K682" i="6" s="1"/>
  <c r="AI681" i="6" a="1"/>
  <c r="AI681" i="6" s="1"/>
  <c r="AH681" i="6" a="1"/>
  <c r="AH681" i="6" s="1"/>
  <c r="AG681" i="6" a="1"/>
  <c r="AG681" i="6" s="1"/>
  <c r="AF681" i="6" a="1"/>
  <c r="AF681" i="6" s="1"/>
  <c r="AE681" i="6" a="1"/>
  <c r="AE681" i="6" s="1"/>
  <c r="AD681" i="6" a="1"/>
  <c r="AD681" i="6" s="1"/>
  <c r="AC681" i="6"/>
  <c r="AC681" i="6" a="1"/>
  <c r="AB681" i="6" a="1"/>
  <c r="AB681" i="6" s="1"/>
  <c r="AA681" i="6" a="1"/>
  <c r="AA681" i="6" s="1"/>
  <c r="Z681" i="6" a="1"/>
  <c r="Z681" i="6" s="1"/>
  <c r="Y681" i="6"/>
  <c r="Y681" i="6" a="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c r="M681" i="6" a="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c r="Y680" i="6" a="1"/>
  <c r="X680" i="6" a="1"/>
  <c r="X680" i="6" s="1"/>
  <c r="W680" i="6" a="1"/>
  <c r="W680" i="6" s="1"/>
  <c r="V680" i="6" a="1"/>
  <c r="V680" i="6" s="1"/>
  <c r="U680" i="6"/>
  <c r="U680" i="6" a="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c r="AG679" i="6" a="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c r="U679" i="6" a="1"/>
  <c r="T679" i="6" a="1"/>
  <c r="T679" i="6" s="1"/>
  <c r="S679" i="6" a="1"/>
  <c r="S679" i="6" s="1"/>
  <c r="R679" i="6" a="1"/>
  <c r="R679" i="6" s="1"/>
  <c r="Q679" i="6"/>
  <c r="Q679" i="6" a="1"/>
  <c r="P679" i="6" a="1"/>
  <c r="P679" i="6" s="1"/>
  <c r="O679" i="6" a="1"/>
  <c r="O679" i="6" s="1"/>
  <c r="N679" i="6" a="1"/>
  <c r="N679" i="6" s="1"/>
  <c r="M679" i="6" a="1"/>
  <c r="M679" i="6" s="1"/>
  <c r="L679" i="6" a="1"/>
  <c r="L679" i="6" s="1"/>
  <c r="K679" i="6" a="1"/>
  <c r="K679" i="6" s="1"/>
  <c r="AI678" i="6" a="1"/>
  <c r="AI678" i="6" s="1"/>
  <c r="AH678" i="6" a="1"/>
  <c r="AH678" i="6" s="1"/>
  <c r="AG678" i="6"/>
  <c r="AG678" i="6" a="1"/>
  <c r="AF678" i="6" a="1"/>
  <c r="AF678" i="6" s="1"/>
  <c r="AE678" i="6" a="1"/>
  <c r="AE678" i="6" s="1"/>
  <c r="AD678" i="6" a="1"/>
  <c r="AD678" i="6" s="1"/>
  <c r="AC678" i="6"/>
  <c r="AC678" i="6" a="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c r="Q678" i="6" a="1"/>
  <c r="P678" i="6" a="1"/>
  <c r="P678" i="6" s="1"/>
  <c r="O678" i="6" a="1"/>
  <c r="O678" i="6" s="1"/>
  <c r="N678" i="6" a="1"/>
  <c r="N678" i="6" s="1"/>
  <c r="M678" i="6"/>
  <c r="M678" i="6" a="1"/>
  <c r="L678" i="6" a="1"/>
  <c r="L678" i="6" s="1"/>
  <c r="K678" i="6" a="1"/>
  <c r="K678" i="6" s="1"/>
  <c r="AI677" i="6" a="1"/>
  <c r="AI677" i="6" s="1"/>
  <c r="AH677" i="6" a="1"/>
  <c r="AH677" i="6" s="1"/>
  <c r="AG677" i="6" a="1"/>
  <c r="AG677" i="6" s="1"/>
  <c r="AF677" i="6" a="1"/>
  <c r="AF677" i="6" s="1"/>
  <c r="AE677" i="6" a="1"/>
  <c r="AE677" i="6" s="1"/>
  <c r="AD677" i="6" a="1"/>
  <c r="AD677" i="6" s="1"/>
  <c r="AC677" i="6"/>
  <c r="AC677" i="6" a="1"/>
  <c r="AB677" i="6" a="1"/>
  <c r="AB677" i="6" s="1"/>
  <c r="AA677" i="6" a="1"/>
  <c r="AA677" i="6" s="1"/>
  <c r="Z677" i="6" a="1"/>
  <c r="Z677" i="6" s="1"/>
  <c r="Y677" i="6"/>
  <c r="Y677" i="6" a="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c r="M677" i="6" a="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c r="Y676" i="6" a="1"/>
  <c r="X676" i="6" a="1"/>
  <c r="X676" i="6" s="1"/>
  <c r="W676" i="6" a="1"/>
  <c r="W676" i="6" s="1"/>
  <c r="V676" i="6" a="1"/>
  <c r="V676" i="6" s="1"/>
  <c r="U676" i="6"/>
  <c r="U676" i="6" a="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c r="AG675" i="6" a="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c r="U675" i="6" a="1"/>
  <c r="T675" i="6" a="1"/>
  <c r="T675" i="6" s="1"/>
  <c r="S675" i="6" a="1"/>
  <c r="S675" i="6" s="1"/>
  <c r="R675" i="6" a="1"/>
  <c r="R675" i="6" s="1"/>
  <c r="Q675" i="6"/>
  <c r="Q675" i="6" a="1"/>
  <c r="P675" i="6" a="1"/>
  <c r="P675" i="6" s="1"/>
  <c r="O675" i="6" a="1"/>
  <c r="O675" i="6" s="1"/>
  <c r="N675" i="6" a="1"/>
  <c r="N675" i="6" s="1"/>
  <c r="M675" i="6" a="1"/>
  <c r="M675" i="6" s="1"/>
  <c r="L675" i="6" a="1"/>
  <c r="L675" i="6" s="1"/>
  <c r="K675" i="6" a="1"/>
  <c r="K675" i="6" s="1"/>
  <c r="AI674" i="6" a="1"/>
  <c r="AI674" i="6" s="1"/>
  <c r="AH674" i="6" a="1"/>
  <c r="AH674" i="6" s="1"/>
  <c r="AG674" i="6"/>
  <c r="AG674" i="6" a="1"/>
  <c r="AF674" i="6" a="1"/>
  <c r="AF674" i="6" s="1"/>
  <c r="AE674" i="6" a="1"/>
  <c r="AE674" i="6" s="1"/>
  <c r="AD674" i="6" a="1"/>
  <c r="AD674" i="6" s="1"/>
  <c r="AC674" i="6"/>
  <c r="AC674" i="6" a="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c r="Q674" i="6" a="1"/>
  <c r="P674" i="6" a="1"/>
  <c r="P674" i="6" s="1"/>
  <c r="O674" i="6" a="1"/>
  <c r="O674" i="6" s="1"/>
  <c r="N674" i="6" a="1"/>
  <c r="N674" i="6" s="1"/>
  <c r="M674" i="6"/>
  <c r="M674" i="6" a="1"/>
  <c r="L674" i="6" a="1"/>
  <c r="L674" i="6" s="1"/>
  <c r="K674" i="6" a="1"/>
  <c r="K674" i="6" s="1"/>
  <c r="AI673" i="6" a="1"/>
  <c r="AI673" i="6" s="1"/>
  <c r="AH673" i="6" a="1"/>
  <c r="AH673" i="6" s="1"/>
  <c r="AG673" i="6" a="1"/>
  <c r="AG673" i="6" s="1"/>
  <c r="AF673" i="6" a="1"/>
  <c r="AF673" i="6" s="1"/>
  <c r="AE673" i="6" a="1"/>
  <c r="AE673" i="6" s="1"/>
  <c r="AD673" i="6" a="1"/>
  <c r="AD673" i="6" s="1"/>
  <c r="AC673" i="6"/>
  <c r="AC673" i="6" a="1"/>
  <c r="AB673" i="6" a="1"/>
  <c r="AB673" i="6" s="1"/>
  <c r="AA673" i="6" a="1"/>
  <c r="AA673" i="6" s="1"/>
  <c r="Z673" i="6" a="1"/>
  <c r="Z673" i="6" s="1"/>
  <c r="Y673" i="6"/>
  <c r="Y673" i="6" a="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c r="M673" i="6" a="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c r="Y672" i="6" a="1"/>
  <c r="X672" i="6" a="1"/>
  <c r="X672" i="6" s="1"/>
  <c r="W672" i="6" a="1"/>
  <c r="W672" i="6" s="1"/>
  <c r="V672" i="6" a="1"/>
  <c r="V672" i="6" s="1"/>
  <c r="U672" i="6"/>
  <c r="U672" i="6" a="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c r="AG671" i="6" a="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c r="U671" i="6" a="1"/>
  <c r="T671" i="6" a="1"/>
  <c r="T671" i="6" s="1"/>
  <c r="S671" i="6" a="1"/>
  <c r="S671" i="6" s="1"/>
  <c r="R671" i="6" a="1"/>
  <c r="R671" i="6" s="1"/>
  <c r="Q671" i="6"/>
  <c r="Q671" i="6" a="1"/>
  <c r="P671" i="6" a="1"/>
  <c r="P671" i="6" s="1"/>
  <c r="O671" i="6" a="1"/>
  <c r="O671" i="6" s="1"/>
  <c r="N671" i="6" a="1"/>
  <c r="N671" i="6" s="1"/>
  <c r="M671" i="6" a="1"/>
  <c r="M671" i="6" s="1"/>
  <c r="L671" i="6" a="1"/>
  <c r="L671" i="6" s="1"/>
  <c r="K671" i="6" a="1"/>
  <c r="K671" i="6" s="1"/>
  <c r="AI670" i="6" a="1"/>
  <c r="AI670" i="6" s="1"/>
  <c r="AH670" i="6" a="1"/>
  <c r="AH670" i="6" s="1"/>
  <c r="AG670" i="6"/>
  <c r="AG670" i="6" a="1"/>
  <c r="AF670" i="6" a="1"/>
  <c r="AF670" i="6" s="1"/>
  <c r="AE670" i="6" a="1"/>
  <c r="AE670" i="6" s="1"/>
  <c r="AD670" i="6" a="1"/>
  <c r="AD670" i="6" s="1"/>
  <c r="AC670" i="6"/>
  <c r="AC670" i="6" a="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c r="Q670" i="6" a="1"/>
  <c r="P670" i="6" a="1"/>
  <c r="P670" i="6" s="1"/>
  <c r="O670" i="6" a="1"/>
  <c r="O670" i="6" s="1"/>
  <c r="N670" i="6" a="1"/>
  <c r="N670" i="6" s="1"/>
  <c r="M670" i="6"/>
  <c r="M670" i="6" a="1"/>
  <c r="L670" i="6" a="1"/>
  <c r="L670" i="6" s="1"/>
  <c r="K670" i="6" a="1"/>
  <c r="K670" i="6" s="1"/>
  <c r="AI669" i="6" a="1"/>
  <c r="AI669" i="6" s="1"/>
  <c r="AH669" i="6" a="1"/>
  <c r="AH669" i="6" s="1"/>
  <c r="AG669" i="6" a="1"/>
  <c r="AG669" i="6" s="1"/>
  <c r="AF669" i="6" a="1"/>
  <c r="AF669" i="6" s="1"/>
  <c r="AE669" i="6" a="1"/>
  <c r="AE669" i="6" s="1"/>
  <c r="AD669" i="6" a="1"/>
  <c r="AD669" i="6" s="1"/>
  <c r="AC669" i="6"/>
  <c r="AC669" i="6" a="1"/>
  <c r="AB669" i="6" a="1"/>
  <c r="AB669" i="6" s="1"/>
  <c r="AA669" i="6" a="1"/>
  <c r="AA669" i="6" s="1"/>
  <c r="Z669" i="6" a="1"/>
  <c r="Z669" i="6" s="1"/>
  <c r="Y669" i="6"/>
  <c r="Y669" i="6" a="1"/>
  <c r="X669" i="6" a="1"/>
  <c r="X669" i="6" s="1"/>
  <c r="W669" i="6" a="1"/>
  <c r="W669" i="6" s="1"/>
  <c r="V669" i="6" a="1"/>
  <c r="V669" i="6" s="1"/>
  <c r="U669" i="6" a="1"/>
  <c r="U669" i="6" s="1"/>
  <c r="T669" i="6" a="1"/>
  <c r="T669" i="6" s="1"/>
  <c r="S669" i="6" a="1"/>
  <c r="S669" i="6" s="1"/>
  <c r="R669" i="6" a="1"/>
  <c r="R669" i="6" s="1"/>
  <c r="Q669" i="6"/>
  <c r="Q669" i="6" a="1"/>
  <c r="P669" i="6" a="1"/>
  <c r="P669" i="6" s="1"/>
  <c r="O669" i="6" a="1"/>
  <c r="O669" i="6" s="1"/>
  <c r="N669" i="6" a="1"/>
  <c r="N669" i="6" s="1"/>
  <c r="M669" i="6"/>
  <c r="M669" i="6" a="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c r="Y668" i="6" a="1"/>
  <c r="X668" i="6" a="1"/>
  <c r="X668" i="6" s="1"/>
  <c r="W668" i="6" a="1"/>
  <c r="W668" i="6" s="1"/>
  <c r="V668" i="6" a="1"/>
  <c r="V668" i="6" s="1"/>
  <c r="U668" i="6"/>
  <c r="U668" i="6" a="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c r="AG667" i="6" a="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c r="Q667" i="6" a="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c r="AC666" i="6" a="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c r="Q666" i="6" a="1"/>
  <c r="P666" i="6" a="1"/>
  <c r="P666" i="6" s="1"/>
  <c r="O666" i="6" a="1"/>
  <c r="O666" i="6" s="1"/>
  <c r="N666" i="6" a="1"/>
  <c r="N666" i="6" s="1"/>
  <c r="M666" i="6"/>
  <c r="M666" i="6" a="1"/>
  <c r="L666" i="6" a="1"/>
  <c r="L666" i="6" s="1"/>
  <c r="K666" i="6" a="1"/>
  <c r="K666" i="6" s="1"/>
  <c r="AI665" i="6" a="1"/>
  <c r="AI665" i="6" s="1"/>
  <c r="AH665" i="6" a="1"/>
  <c r="AH665" i="6" s="1"/>
  <c r="AG665" i="6" a="1"/>
  <c r="AG665" i="6" s="1"/>
  <c r="AF665" i="6" a="1"/>
  <c r="AF665" i="6" s="1"/>
  <c r="AE665" i="6" a="1"/>
  <c r="AE665" i="6" s="1"/>
  <c r="AD665" i="6" a="1"/>
  <c r="AD665" i="6" s="1"/>
  <c r="AC665" i="6"/>
  <c r="AC665" i="6" a="1"/>
  <c r="AB665" i="6" a="1"/>
  <c r="AB665" i="6" s="1"/>
  <c r="AA665" i="6" a="1"/>
  <c r="AA665" i="6" s="1"/>
  <c r="Z665" i="6" a="1"/>
  <c r="Z665" i="6" s="1"/>
  <c r="Y665" i="6" a="1"/>
  <c r="Y665" i="6" s="1"/>
  <c r="X665" i="6" a="1"/>
  <c r="X665" i="6" s="1"/>
  <c r="W665" i="6"/>
  <c r="W665" i="6" a="1"/>
  <c r="V665" i="6" a="1"/>
  <c r="V665" i="6" s="1"/>
  <c r="U665" i="6"/>
  <c r="U665" i="6" a="1"/>
  <c r="T665" i="6" a="1"/>
  <c r="T665" i="6" s="1"/>
  <c r="S665" i="6" a="1"/>
  <c r="S665" i="6" s="1"/>
  <c r="R665" i="6" a="1"/>
  <c r="R665" i="6" s="1"/>
  <c r="Q665" i="6" a="1"/>
  <c r="Q665" i="6" s="1"/>
  <c r="P665" i="6" a="1"/>
  <c r="P665" i="6" s="1"/>
  <c r="O665" i="6"/>
  <c r="O665" i="6" a="1"/>
  <c r="N665" i="6" a="1"/>
  <c r="N665" i="6" s="1"/>
  <c r="M665" i="6"/>
  <c r="M665" i="6" a="1"/>
  <c r="L665" i="6" a="1"/>
  <c r="L665" i="6" s="1"/>
  <c r="K665" i="6" a="1"/>
  <c r="K665" i="6" s="1"/>
  <c r="AI664" i="6" a="1"/>
  <c r="AI664" i="6" s="1"/>
  <c r="AH664" i="6" a="1"/>
  <c r="AH664" i="6" s="1"/>
  <c r="AG664" i="6" a="1"/>
  <c r="AG664" i="6" s="1"/>
  <c r="AF664" i="6"/>
  <c r="AF664" i="6" a="1"/>
  <c r="AE664" i="6" a="1"/>
  <c r="AE664" i="6" s="1"/>
  <c r="AD664" i="6"/>
  <c r="AD664" i="6" a="1"/>
  <c r="AC664" i="6" a="1"/>
  <c r="AC664" i="6" s="1"/>
  <c r="AB664" i="6" a="1"/>
  <c r="AB664" i="6" s="1"/>
  <c r="AA664" i="6" a="1"/>
  <c r="AA664" i="6" s="1"/>
  <c r="Z664" i="6" a="1"/>
  <c r="Z664" i="6" s="1"/>
  <c r="Y664" i="6" a="1"/>
  <c r="Y664" i="6" s="1"/>
  <c r="X664" i="6"/>
  <c r="X664" i="6" a="1"/>
  <c r="W664" i="6" a="1"/>
  <c r="W664" i="6" s="1"/>
  <c r="V664" i="6"/>
  <c r="V664" i="6" a="1"/>
  <c r="U664" i="6" a="1"/>
  <c r="U664" i="6" s="1"/>
  <c r="T664" i="6" a="1"/>
  <c r="T664" i="6" s="1"/>
  <c r="S664" i="6" a="1"/>
  <c r="S664" i="6" s="1"/>
  <c r="R664" i="6" a="1"/>
  <c r="R664" i="6" s="1"/>
  <c r="Q664" i="6" a="1"/>
  <c r="Q664" i="6" s="1"/>
  <c r="P664" i="6"/>
  <c r="P664" i="6" a="1"/>
  <c r="O664" i="6" a="1"/>
  <c r="O664" i="6" s="1"/>
  <c r="N664" i="6"/>
  <c r="N664" i="6" a="1"/>
  <c r="M664" i="6" a="1"/>
  <c r="M664" i="6" s="1"/>
  <c r="L664" i="6" a="1"/>
  <c r="L664" i="6" s="1"/>
  <c r="K664" i="6" a="1"/>
  <c r="K664" i="6" s="1"/>
  <c r="AI663" i="6" a="1"/>
  <c r="AI663" i="6" s="1"/>
  <c r="AH663" i="6" a="1"/>
  <c r="AH663" i="6" s="1"/>
  <c r="AG663" i="6"/>
  <c r="AG663" i="6" a="1"/>
  <c r="AF663" i="6" a="1"/>
  <c r="AF663" i="6" s="1"/>
  <c r="AE663" i="6"/>
  <c r="AE663" i="6" a="1"/>
  <c r="AD663" i="6" a="1"/>
  <c r="AD663" i="6" s="1"/>
  <c r="AC663" i="6" a="1"/>
  <c r="AC663" i="6" s="1"/>
  <c r="AB663" i="6" a="1"/>
  <c r="AB663" i="6" s="1"/>
  <c r="AA663" i="6" a="1"/>
  <c r="AA663" i="6" s="1"/>
  <c r="Z663" i="6" a="1"/>
  <c r="Z663" i="6" s="1"/>
  <c r="Y663" i="6"/>
  <c r="Y663" i="6" a="1"/>
  <c r="X663" i="6" a="1"/>
  <c r="X663" i="6" s="1"/>
  <c r="W663" i="6"/>
  <c r="W663" i="6" a="1"/>
  <c r="V663" i="6" a="1"/>
  <c r="V663" i="6" s="1"/>
  <c r="U663" i="6" a="1"/>
  <c r="U663" i="6" s="1"/>
  <c r="T663" i="6" a="1"/>
  <c r="T663" i="6" s="1"/>
  <c r="S663" i="6" a="1"/>
  <c r="S663" i="6" s="1"/>
  <c r="R663" i="6" a="1"/>
  <c r="R663" i="6" s="1"/>
  <c r="Q663" i="6"/>
  <c r="Q663" i="6" a="1"/>
  <c r="P663" i="6" a="1"/>
  <c r="P663" i="6" s="1"/>
  <c r="O663" i="6"/>
  <c r="O663" i="6" a="1"/>
  <c r="N663" i="6" a="1"/>
  <c r="N663" i="6" s="1"/>
  <c r="M663" i="6" a="1"/>
  <c r="M663" i="6" s="1"/>
  <c r="L663" i="6" a="1"/>
  <c r="L663" i="6" s="1"/>
  <c r="K663" i="6" a="1"/>
  <c r="K663" i="6" s="1"/>
  <c r="AI662" i="6" a="1"/>
  <c r="AI662" i="6" s="1"/>
  <c r="AH662" i="6"/>
  <c r="AH662" i="6" a="1"/>
  <c r="AG662" i="6" a="1"/>
  <c r="AG662" i="6" s="1"/>
  <c r="AF662" i="6"/>
  <c r="AF662" i="6" a="1"/>
  <c r="AE662" i="6" a="1"/>
  <c r="AE662" i="6" s="1"/>
  <c r="AD662" i="6" a="1"/>
  <c r="AD662" i="6" s="1"/>
  <c r="AC662" i="6" a="1"/>
  <c r="AC662" i="6" s="1"/>
  <c r="AB662" i="6" a="1"/>
  <c r="AB662" i="6" s="1"/>
  <c r="AA662" i="6" a="1"/>
  <c r="AA662" i="6" s="1"/>
  <c r="Z662" i="6"/>
  <c r="Z662" i="6" a="1"/>
  <c r="Y662" i="6" a="1"/>
  <c r="Y662" i="6" s="1"/>
  <c r="X662" i="6"/>
  <c r="X662" i="6" a="1"/>
  <c r="W662" i="6" a="1"/>
  <c r="W662" i="6" s="1"/>
  <c r="V662" i="6" a="1"/>
  <c r="V662" i="6" s="1"/>
  <c r="U662" i="6" a="1"/>
  <c r="U662" i="6" s="1"/>
  <c r="T662" i="6" a="1"/>
  <c r="T662" i="6" s="1"/>
  <c r="S662" i="6" a="1"/>
  <c r="S662" i="6" s="1"/>
  <c r="R662" i="6"/>
  <c r="R662" i="6" a="1"/>
  <c r="Q662" i="6" a="1"/>
  <c r="Q662" i="6" s="1"/>
  <c r="P662" i="6"/>
  <c r="P662" i="6" a="1"/>
  <c r="O662" i="6" a="1"/>
  <c r="O662" i="6" s="1"/>
  <c r="N662" i="6" a="1"/>
  <c r="N662" i="6" s="1"/>
  <c r="M662" i="6" a="1"/>
  <c r="M662" i="6" s="1"/>
  <c r="L662" i="6" a="1"/>
  <c r="L662" i="6" s="1"/>
  <c r="K662" i="6" a="1"/>
  <c r="K662" i="6" s="1"/>
  <c r="AI661" i="6"/>
  <c r="AI661" i="6" a="1"/>
  <c r="AH661" i="6" a="1"/>
  <c r="AH661" i="6" s="1"/>
  <c r="AG661" i="6"/>
  <c r="AG661" i="6" a="1"/>
  <c r="AF661" i="6" a="1"/>
  <c r="AF661" i="6" s="1"/>
  <c r="AE661" i="6" a="1"/>
  <c r="AE661" i="6" s="1"/>
  <c r="AD661" i="6" a="1"/>
  <c r="AD661" i="6" s="1"/>
  <c r="AC661" i="6" a="1"/>
  <c r="AC661" i="6" s="1"/>
  <c r="AB661" i="6" a="1"/>
  <c r="AB661" i="6" s="1"/>
  <c r="AA661" i="6"/>
  <c r="AA661" i="6" a="1"/>
  <c r="Z661" i="6" a="1"/>
  <c r="Z661" i="6" s="1"/>
  <c r="Y661" i="6"/>
  <c r="Y661" i="6" a="1"/>
  <c r="X661" i="6" a="1"/>
  <c r="X661" i="6" s="1"/>
  <c r="W661" i="6" a="1"/>
  <c r="W661" i="6" s="1"/>
  <c r="V661" i="6" a="1"/>
  <c r="V661" i="6" s="1"/>
  <c r="U661" i="6" a="1"/>
  <c r="U661" i="6" s="1"/>
  <c r="T661" i="6" a="1"/>
  <c r="T661" i="6" s="1"/>
  <c r="S661" i="6"/>
  <c r="S661" i="6" a="1"/>
  <c r="R661" i="6" a="1"/>
  <c r="R661" i="6" s="1"/>
  <c r="Q661" i="6"/>
  <c r="Q661" i="6" a="1"/>
  <c r="P661" i="6" a="1"/>
  <c r="P661" i="6" s="1"/>
  <c r="O661" i="6" a="1"/>
  <c r="O661" i="6" s="1"/>
  <c r="N661" i="6" a="1"/>
  <c r="N661" i="6" s="1"/>
  <c r="M661" i="6" a="1"/>
  <c r="M661" i="6" s="1"/>
  <c r="L661" i="6" a="1"/>
  <c r="L661" i="6" s="1"/>
  <c r="K661" i="6"/>
  <c r="K661" i="6" a="1"/>
  <c r="AI660" i="6" a="1"/>
  <c r="AI660" i="6" s="1"/>
  <c r="AH660" i="6"/>
  <c r="AH660" i="6" a="1"/>
  <c r="AG660" i="6" a="1"/>
  <c r="AG660" i="6" s="1"/>
  <c r="AF660" i="6" a="1"/>
  <c r="AF660" i="6" s="1"/>
  <c r="AE660" i="6" a="1"/>
  <c r="AE660" i="6" s="1"/>
  <c r="AD660" i="6" a="1"/>
  <c r="AD660" i="6" s="1"/>
  <c r="AC660" i="6" a="1"/>
  <c r="AC660" i="6" s="1"/>
  <c r="AB660" i="6" a="1"/>
  <c r="AB660" i="6" s="1"/>
  <c r="AA660" i="6" a="1"/>
  <c r="AA660" i="6" s="1"/>
  <c r="Z660" i="6"/>
  <c r="Z660" i="6" a="1"/>
  <c r="Y660" i="6" a="1"/>
  <c r="Y660" i="6" s="1"/>
  <c r="X660" i="6" a="1"/>
  <c r="X660" i="6" s="1"/>
  <c r="W660" i="6" a="1"/>
  <c r="W660" i="6" s="1"/>
  <c r="V660" i="6" a="1"/>
  <c r="V660" i="6" s="1"/>
  <c r="U660" i="6" a="1"/>
  <c r="U660" i="6" s="1"/>
  <c r="T660" i="6" a="1"/>
  <c r="T660" i="6" s="1"/>
  <c r="S660" i="6" a="1"/>
  <c r="S660" i="6" s="1"/>
  <c r="R660" i="6"/>
  <c r="R660" i="6" a="1"/>
  <c r="Q660" i="6" a="1"/>
  <c r="Q660" i="6" s="1"/>
  <c r="P660" i="6" a="1"/>
  <c r="P660" i="6" s="1"/>
  <c r="O660" i="6" a="1"/>
  <c r="O660" i="6" s="1"/>
  <c r="N660" i="6" a="1"/>
  <c r="N660" i="6" s="1"/>
  <c r="M660" i="6" a="1"/>
  <c r="M660" i="6" s="1"/>
  <c r="L660" i="6" a="1"/>
  <c r="L660" i="6" s="1"/>
  <c r="K660" i="6" a="1"/>
  <c r="K660" i="6" s="1"/>
  <c r="AI659" i="6"/>
  <c r="AI659" i="6" a="1"/>
  <c r="AH659" i="6" a="1"/>
  <c r="AH659" i="6" s="1"/>
  <c r="AG659" i="6" a="1"/>
  <c r="AG659" i="6" s="1"/>
  <c r="AF659" i="6" a="1"/>
  <c r="AF659" i="6" s="1"/>
  <c r="AE659" i="6" a="1"/>
  <c r="AE659" i="6" s="1"/>
  <c r="AD659" i="6" a="1"/>
  <c r="AD659" i="6" s="1"/>
  <c r="AC659" i="6"/>
  <c r="AC659" i="6" a="1"/>
  <c r="AB659" i="6" a="1"/>
  <c r="AB659" i="6" s="1"/>
  <c r="AA659" i="6"/>
  <c r="AA659" i="6" a="1"/>
  <c r="Z659" i="6" a="1"/>
  <c r="Z659" i="6" s="1"/>
  <c r="Y659" i="6" a="1"/>
  <c r="Y659" i="6" s="1"/>
  <c r="X659" i="6" a="1"/>
  <c r="X659" i="6" s="1"/>
  <c r="W659" i="6" a="1"/>
  <c r="W659" i="6" s="1"/>
  <c r="V659" i="6" a="1"/>
  <c r="V659" i="6" s="1"/>
  <c r="U659" i="6"/>
  <c r="U659" i="6" a="1"/>
  <c r="T659" i="6" a="1"/>
  <c r="T659" i="6" s="1"/>
  <c r="S659" i="6"/>
  <c r="S659" i="6" a="1"/>
  <c r="R659" i="6" a="1"/>
  <c r="R659" i="6" s="1"/>
  <c r="Q659" i="6" a="1"/>
  <c r="Q659" i="6" s="1"/>
  <c r="P659" i="6" a="1"/>
  <c r="P659" i="6" s="1"/>
  <c r="O659" i="6" a="1"/>
  <c r="O659" i="6" s="1"/>
  <c r="N659" i="6" a="1"/>
  <c r="N659" i="6" s="1"/>
  <c r="M659" i="6"/>
  <c r="M659" i="6" a="1"/>
  <c r="L659" i="6" a="1"/>
  <c r="L659" i="6" s="1"/>
  <c r="K659" i="6"/>
  <c r="K659" i="6" a="1"/>
  <c r="AI658" i="6" a="1"/>
  <c r="AI658" i="6" s="1"/>
  <c r="AH658" i="6" a="1"/>
  <c r="AH658" i="6" s="1"/>
  <c r="AG658" i="6" a="1"/>
  <c r="AG658" i="6" s="1"/>
  <c r="AF658" i="6" a="1"/>
  <c r="AF658" i="6" s="1"/>
  <c r="AE658" i="6" a="1"/>
  <c r="AE658" i="6" s="1"/>
  <c r="AD658" i="6"/>
  <c r="AD658" i="6" a="1"/>
  <c r="AC658" i="6" a="1"/>
  <c r="AC658" i="6" s="1"/>
  <c r="AB658" i="6"/>
  <c r="AB658" i="6" a="1"/>
  <c r="AA658" i="6" a="1"/>
  <c r="AA658" i="6" s="1"/>
  <c r="Z658" i="6" a="1"/>
  <c r="Z658" i="6" s="1"/>
  <c r="Y658" i="6" a="1"/>
  <c r="Y658" i="6" s="1"/>
  <c r="X658" i="6" a="1"/>
  <c r="X658" i="6" s="1"/>
  <c r="W658" i="6" a="1"/>
  <c r="W658" i="6" s="1"/>
  <c r="V658" i="6"/>
  <c r="V658" i="6" a="1"/>
  <c r="U658" i="6" a="1"/>
  <c r="U658" i="6" s="1"/>
  <c r="T658" i="6"/>
  <c r="T658" i="6" a="1"/>
  <c r="S658" i="6" a="1"/>
  <c r="S658" i="6" s="1"/>
  <c r="R658" i="6" a="1"/>
  <c r="R658" i="6" s="1"/>
  <c r="Q658" i="6" a="1"/>
  <c r="Q658" i="6" s="1"/>
  <c r="P658" i="6" a="1"/>
  <c r="P658" i="6" s="1"/>
  <c r="O658" i="6" a="1"/>
  <c r="O658" i="6" s="1"/>
  <c r="N658" i="6" a="1"/>
  <c r="N658" i="6" s="1"/>
  <c r="M658" i="6" a="1"/>
  <c r="M658" i="6" s="1"/>
  <c r="L658" i="6"/>
  <c r="L658" i="6" a="1"/>
  <c r="K658" i="6" a="1"/>
  <c r="K658" i="6" s="1"/>
  <c r="AI657" i="6" a="1"/>
  <c r="AI657" i="6" s="1"/>
  <c r="AH657" i="6" a="1"/>
  <c r="AH657" i="6" s="1"/>
  <c r="AG657" i="6" a="1"/>
  <c r="AG657" i="6" s="1"/>
  <c r="AF657" i="6" a="1"/>
  <c r="AF657" i="6" s="1"/>
  <c r="AE657" i="6"/>
  <c r="AE657" i="6" a="1"/>
  <c r="AD657" i="6" a="1"/>
  <c r="AD657" i="6" s="1"/>
  <c r="AC657" i="6"/>
  <c r="AC657" i="6" a="1"/>
  <c r="AB657" i="6" a="1"/>
  <c r="AB657" i="6" s="1"/>
  <c r="AA657" i="6" a="1"/>
  <c r="AA657" i="6" s="1"/>
  <c r="Z657" i="6" a="1"/>
  <c r="Z657" i="6" s="1"/>
  <c r="Y657" i="6" a="1"/>
  <c r="Y657" i="6" s="1"/>
  <c r="X657" i="6" a="1"/>
  <c r="X657" i="6" s="1"/>
  <c r="W657" i="6"/>
  <c r="W657" i="6" a="1"/>
  <c r="V657" i="6" a="1"/>
  <c r="V657" i="6" s="1"/>
  <c r="U657" i="6"/>
  <c r="U657" i="6" a="1"/>
  <c r="T657" i="6" a="1"/>
  <c r="T657" i="6" s="1"/>
  <c r="S657" i="6" a="1"/>
  <c r="S657" i="6" s="1"/>
  <c r="R657" i="6" a="1"/>
  <c r="R657" i="6" s="1"/>
  <c r="Q657" i="6" a="1"/>
  <c r="Q657" i="6" s="1"/>
  <c r="P657" i="6" a="1"/>
  <c r="P657" i="6" s="1"/>
  <c r="O657" i="6"/>
  <c r="O657" i="6" a="1"/>
  <c r="N657" i="6" a="1"/>
  <c r="N657" i="6" s="1"/>
  <c r="M657" i="6"/>
  <c r="M657" i="6" a="1"/>
  <c r="L657" i="6" a="1"/>
  <c r="L657" i="6" s="1"/>
  <c r="K657" i="6"/>
  <c r="K657" i="6" a="1"/>
  <c r="AI656" i="6" a="1"/>
  <c r="AI656" i="6" s="1"/>
  <c r="AH656" i="6" a="1"/>
  <c r="AH656" i="6" s="1"/>
  <c r="AG656" i="6" a="1"/>
  <c r="AG656" i="6" s="1"/>
  <c r="AF656" i="6" a="1"/>
  <c r="AF656" i="6" s="1"/>
  <c r="AE656" i="6" a="1"/>
  <c r="AE656" i="6" s="1"/>
  <c r="AD656" i="6"/>
  <c r="AD656" i="6" a="1"/>
  <c r="AC656" i="6" a="1"/>
  <c r="AC656" i="6" s="1"/>
  <c r="AB656" i="6"/>
  <c r="AB656" i="6" a="1"/>
  <c r="AA656" i="6" a="1"/>
  <c r="AA656" i="6" s="1"/>
  <c r="Z656" i="6" a="1"/>
  <c r="Z656" i="6" s="1"/>
  <c r="Y656" i="6" a="1"/>
  <c r="Y656" i="6" s="1"/>
  <c r="X656" i="6"/>
  <c r="X656" i="6" a="1"/>
  <c r="W656" i="6" a="1"/>
  <c r="W656" i="6" s="1"/>
  <c r="V656" i="6"/>
  <c r="V656" i="6" a="1"/>
  <c r="U656" i="6" a="1"/>
  <c r="U656" i="6" s="1"/>
  <c r="T656" i="6" a="1"/>
  <c r="T656" i="6" s="1"/>
  <c r="S656" i="6" a="1"/>
  <c r="S656" i="6" s="1"/>
  <c r="R656" i="6" a="1"/>
  <c r="R656" i="6" s="1"/>
  <c r="Q656" i="6" a="1"/>
  <c r="Q656" i="6" s="1"/>
  <c r="P656" i="6" a="1"/>
  <c r="P656" i="6" s="1"/>
  <c r="O656" i="6" a="1"/>
  <c r="O656" i="6" s="1"/>
  <c r="N656" i="6"/>
  <c r="N656" i="6" a="1"/>
  <c r="M656" i="6" a="1"/>
  <c r="M656" i="6" s="1"/>
  <c r="L656" i="6"/>
  <c r="L656" i="6" a="1"/>
  <c r="K656" i="6" a="1"/>
  <c r="K656" i="6" s="1"/>
  <c r="AI655" i="6" a="1"/>
  <c r="AI655" i="6" s="1"/>
  <c r="AH655" i="6"/>
  <c r="AH655" i="6" a="1"/>
  <c r="AG655" i="6" a="1"/>
  <c r="AG655" i="6" s="1"/>
  <c r="AF655" i="6"/>
  <c r="AF655" i="6" a="1"/>
  <c r="AE655" i="6" a="1"/>
  <c r="AE655" i="6" s="1"/>
  <c r="AD655" i="6"/>
  <c r="AD655" i="6" a="1"/>
  <c r="AC655" i="6" a="1"/>
  <c r="AC655" i="6" s="1"/>
  <c r="AB655" i="6"/>
  <c r="AB655" i="6" a="1"/>
  <c r="AA655" i="6" a="1"/>
  <c r="AA655" i="6" s="1"/>
  <c r="Z655" i="6"/>
  <c r="Z655" i="6" a="1"/>
  <c r="Y655" i="6" a="1"/>
  <c r="Y655" i="6" s="1"/>
  <c r="X655" i="6"/>
  <c r="X655" i="6" a="1"/>
  <c r="W655" i="6" a="1"/>
  <c r="W655" i="6" s="1"/>
  <c r="V655" i="6" a="1"/>
  <c r="V655" i="6" s="1"/>
  <c r="U655" i="6" a="1"/>
  <c r="U655" i="6" s="1"/>
  <c r="T655" i="6" a="1"/>
  <c r="T655" i="6" s="1"/>
  <c r="S655" i="6" a="1"/>
  <c r="S655" i="6" s="1"/>
  <c r="R655" i="6"/>
  <c r="R655" i="6" a="1"/>
  <c r="Q655" i="6" a="1"/>
  <c r="Q655" i="6" s="1"/>
  <c r="P655" i="6"/>
  <c r="P655" i="6" a="1"/>
  <c r="O655" i="6" a="1"/>
  <c r="O655" i="6" s="1"/>
  <c r="N655" i="6" a="1"/>
  <c r="N655" i="6" s="1"/>
  <c r="M655" i="6" a="1"/>
  <c r="M655" i="6" s="1"/>
  <c r="L655" i="6" a="1"/>
  <c r="L655" i="6" s="1"/>
  <c r="K655" i="6" a="1"/>
  <c r="K655" i="6" s="1"/>
  <c r="AI654" i="6"/>
  <c r="AI654" i="6" a="1"/>
  <c r="AH654" i="6" a="1"/>
  <c r="AH654" i="6" s="1"/>
  <c r="AG654" i="6"/>
  <c r="AG654" i="6" a="1"/>
  <c r="AF654" i="6" a="1"/>
  <c r="AF654" i="6" s="1"/>
  <c r="AE654" i="6" a="1"/>
  <c r="AE654" i="6" s="1"/>
  <c r="AD654" i="6" a="1"/>
  <c r="AD654" i="6" s="1"/>
  <c r="AC654" i="6" a="1"/>
  <c r="AC654" i="6" s="1"/>
  <c r="AB654" i="6" a="1"/>
  <c r="AB654" i="6" s="1"/>
  <c r="AA654" i="6"/>
  <c r="AA654" i="6" a="1"/>
  <c r="Z654" i="6" a="1"/>
  <c r="Z654" i="6" s="1"/>
  <c r="Y654" i="6"/>
  <c r="Y654" i="6" a="1"/>
  <c r="X654" i="6" a="1"/>
  <c r="X654" i="6" s="1"/>
  <c r="W654" i="6" a="1"/>
  <c r="W654" i="6" s="1"/>
  <c r="V654" i="6" a="1"/>
  <c r="V654" i="6" s="1"/>
  <c r="U654" i="6" a="1"/>
  <c r="U654" i="6" s="1"/>
  <c r="T654" i="6" a="1"/>
  <c r="T654" i="6" s="1"/>
  <c r="S654" i="6"/>
  <c r="S654" i="6" a="1"/>
  <c r="R654" i="6" a="1"/>
  <c r="R654" i="6" s="1"/>
  <c r="Q654" i="6"/>
  <c r="Q654" i="6" a="1"/>
  <c r="P654" i="6" a="1"/>
  <c r="P654" i="6" s="1"/>
  <c r="O654" i="6" a="1"/>
  <c r="O654" i="6" s="1"/>
  <c r="N654" i="6" a="1"/>
  <c r="N654" i="6" s="1"/>
  <c r="M654" i="6" a="1"/>
  <c r="M654" i="6" s="1"/>
  <c r="L654" i="6" a="1"/>
  <c r="L654" i="6" s="1"/>
  <c r="K654" i="6"/>
  <c r="K654" i="6" a="1"/>
  <c r="AI653" i="6" a="1"/>
  <c r="AI653" i="6" s="1"/>
  <c r="AH653" i="6"/>
  <c r="AH653" i="6" a="1"/>
  <c r="AG653" i="6" a="1"/>
  <c r="AG653" i="6" s="1"/>
  <c r="AF653" i="6" a="1"/>
  <c r="AF653" i="6" s="1"/>
  <c r="AE653" i="6" a="1"/>
  <c r="AE653" i="6" s="1"/>
  <c r="AD653" i="6" a="1"/>
  <c r="AD653" i="6" s="1"/>
  <c r="AC653" i="6" a="1"/>
  <c r="AC653" i="6" s="1"/>
  <c r="AB653" i="6"/>
  <c r="AB653" i="6" a="1"/>
  <c r="AA653" i="6" a="1"/>
  <c r="AA653" i="6" s="1"/>
  <c r="Z653" i="6"/>
  <c r="Z653" i="6" a="1"/>
  <c r="Y653" i="6" a="1"/>
  <c r="Y653" i="6" s="1"/>
  <c r="X653" i="6" a="1"/>
  <c r="X653" i="6" s="1"/>
  <c r="W653" i="6" a="1"/>
  <c r="W653" i="6" s="1"/>
  <c r="V653" i="6" a="1"/>
  <c r="V653" i="6" s="1"/>
  <c r="U653" i="6" a="1"/>
  <c r="U653" i="6" s="1"/>
  <c r="T653" i="6"/>
  <c r="T653" i="6" a="1"/>
  <c r="S653" i="6" a="1"/>
  <c r="S653" i="6" s="1"/>
  <c r="R653" i="6"/>
  <c r="R653" i="6" a="1"/>
  <c r="Q653" i="6" a="1"/>
  <c r="Q653" i="6" s="1"/>
  <c r="P653" i="6" a="1"/>
  <c r="P653" i="6" s="1"/>
  <c r="O653" i="6" a="1"/>
  <c r="O653" i="6" s="1"/>
  <c r="N653" i="6" a="1"/>
  <c r="N653" i="6" s="1"/>
  <c r="M653" i="6" a="1"/>
  <c r="M653" i="6" s="1"/>
  <c r="L653" i="6"/>
  <c r="L653" i="6" a="1"/>
  <c r="K653" i="6" a="1"/>
  <c r="K653" i="6" s="1"/>
  <c r="AI652" i="6"/>
  <c r="AI652" i="6" a="1"/>
  <c r="AH652" i="6" a="1"/>
  <c r="AH652" i="6" s="1"/>
  <c r="AG652" i="6" a="1"/>
  <c r="AG652" i="6" s="1"/>
  <c r="AF652" i="6" a="1"/>
  <c r="AF652" i="6" s="1"/>
  <c r="AE652" i="6" a="1"/>
  <c r="AE652" i="6" s="1"/>
  <c r="AD652" i="6" a="1"/>
  <c r="AD652" i="6" s="1"/>
  <c r="AC652" i="6"/>
  <c r="AC652" i="6" a="1"/>
  <c r="AB652" i="6" a="1"/>
  <c r="AB652" i="6" s="1"/>
  <c r="AA652" i="6"/>
  <c r="AA652" i="6" a="1"/>
  <c r="Z652" i="6" a="1"/>
  <c r="Z652" i="6" s="1"/>
  <c r="Y652" i="6" a="1"/>
  <c r="Y652" i="6" s="1"/>
  <c r="X652" i="6" a="1"/>
  <c r="X652" i="6" s="1"/>
  <c r="W652" i="6" a="1"/>
  <c r="W652" i="6" s="1"/>
  <c r="V652" i="6" a="1"/>
  <c r="V652" i="6" s="1"/>
  <c r="U652" i="6"/>
  <c r="U652" i="6" a="1"/>
  <c r="T652" i="6" a="1"/>
  <c r="T652" i="6" s="1"/>
  <c r="S652" i="6" a="1"/>
  <c r="S652" i="6" s="1"/>
  <c r="R652" i="6" a="1"/>
  <c r="R652" i="6" s="1"/>
  <c r="Q652" i="6" a="1"/>
  <c r="Q652" i="6" s="1"/>
  <c r="P652" i="6" a="1"/>
  <c r="P652" i="6" s="1"/>
  <c r="O652" i="6" a="1"/>
  <c r="O652" i="6" s="1"/>
  <c r="N652" i="6" a="1"/>
  <c r="N652" i="6" s="1"/>
  <c r="M652" i="6"/>
  <c r="M652" i="6" a="1"/>
  <c r="L652" i="6" a="1"/>
  <c r="L652" i="6" s="1"/>
  <c r="K652" i="6"/>
  <c r="K652" i="6" a="1"/>
  <c r="AI651" i="6" a="1"/>
  <c r="AI651" i="6" s="1"/>
  <c r="AH651" i="6" a="1"/>
  <c r="AH651" i="6" s="1"/>
  <c r="AG651" i="6" a="1"/>
  <c r="AG651" i="6" s="1"/>
  <c r="AF651" i="6" a="1"/>
  <c r="AF651" i="6" s="1"/>
  <c r="AE651" i="6" a="1"/>
  <c r="AE651" i="6" s="1"/>
  <c r="AD651" i="6"/>
  <c r="AD651" i="6" a="1"/>
  <c r="AC651" i="6" a="1"/>
  <c r="AC651" i="6" s="1"/>
  <c r="AB651" i="6"/>
  <c r="AB651" i="6" a="1"/>
  <c r="AA651" i="6" a="1"/>
  <c r="AA651" i="6" s="1"/>
  <c r="Z651" i="6"/>
  <c r="Z651" i="6" a="1"/>
  <c r="Y651" i="6" a="1"/>
  <c r="Y651" i="6" s="1"/>
  <c r="X651" i="6"/>
  <c r="X651" i="6" a="1"/>
  <c r="W651" i="6" a="1"/>
  <c r="W651" i="6" s="1"/>
  <c r="V651" i="6"/>
  <c r="V651" i="6" a="1"/>
  <c r="U651" i="6" a="1"/>
  <c r="U651" i="6" s="1"/>
  <c r="T651" i="6"/>
  <c r="T651" i="6" a="1"/>
  <c r="S651" i="6" a="1"/>
  <c r="S651" i="6" s="1"/>
  <c r="R651" i="6"/>
  <c r="R651" i="6" a="1"/>
  <c r="Q651" i="6" a="1"/>
  <c r="Q651" i="6" s="1"/>
  <c r="P651" i="6"/>
  <c r="P651" i="6" a="1"/>
  <c r="O651" i="6" a="1"/>
  <c r="O651" i="6" s="1"/>
  <c r="N651" i="6"/>
  <c r="N651" i="6" a="1"/>
  <c r="M651" i="6" a="1"/>
  <c r="M651" i="6" s="1"/>
  <c r="L651" i="6"/>
  <c r="L651" i="6" a="1"/>
  <c r="K651" i="6" a="1"/>
  <c r="K651" i="6" s="1"/>
  <c r="AI650" i="6"/>
  <c r="AI650" i="6" a="1"/>
  <c r="AH650" i="6" a="1"/>
  <c r="AH650" i="6" s="1"/>
  <c r="AG650" i="6"/>
  <c r="AG650" i="6" a="1"/>
  <c r="AF650" i="6" a="1"/>
  <c r="AF650" i="6" s="1"/>
  <c r="AE650" i="6" a="1"/>
  <c r="AE650" i="6" s="1"/>
  <c r="AD650" i="6" a="1"/>
  <c r="AD650" i="6" s="1"/>
  <c r="AC650" i="6" a="1"/>
  <c r="AC650" i="6" s="1"/>
  <c r="AB650" i="6" a="1"/>
  <c r="AB650" i="6" s="1"/>
  <c r="AA650" i="6"/>
  <c r="AA650" i="6" a="1"/>
  <c r="Z650" i="6" a="1"/>
  <c r="Z650" i="6" s="1"/>
  <c r="Y650" i="6"/>
  <c r="Y650" i="6" a="1"/>
  <c r="X650" i="6" a="1"/>
  <c r="X650" i="6" s="1"/>
  <c r="W650" i="6" a="1"/>
  <c r="W650" i="6" s="1"/>
  <c r="V650" i="6" a="1"/>
  <c r="V650" i="6" s="1"/>
  <c r="U650" i="6" a="1"/>
  <c r="U650" i="6" s="1"/>
  <c r="T650" i="6" a="1"/>
  <c r="T650" i="6" s="1"/>
  <c r="S650" i="6"/>
  <c r="S650" i="6" a="1"/>
  <c r="R650" i="6" a="1"/>
  <c r="R650" i="6" s="1"/>
  <c r="Q650" i="6"/>
  <c r="Q650" i="6" a="1"/>
  <c r="P650" i="6" a="1"/>
  <c r="P650" i="6" s="1"/>
  <c r="O650" i="6" a="1"/>
  <c r="O650" i="6" s="1"/>
  <c r="N650" i="6" a="1"/>
  <c r="N650" i="6" s="1"/>
  <c r="M650" i="6" a="1"/>
  <c r="M650" i="6" s="1"/>
  <c r="L650" i="6" a="1"/>
  <c r="L650" i="6" s="1"/>
  <c r="K650" i="6"/>
  <c r="K650" i="6" a="1"/>
  <c r="AI649" i="6" a="1"/>
  <c r="AI649" i="6" s="1"/>
  <c r="AH649" i="6" a="1"/>
  <c r="AH649" i="6" s="1"/>
  <c r="AG649" i="6" a="1"/>
  <c r="AG649" i="6" s="1"/>
  <c r="AF649" i="6" a="1"/>
  <c r="AF649" i="6" s="1"/>
  <c r="AE649" i="6" a="1"/>
  <c r="AE649" i="6" s="1"/>
  <c r="AD649" i="6" a="1"/>
  <c r="AD649" i="6" s="1"/>
  <c r="AC649" i="6" a="1"/>
  <c r="AC649" i="6" s="1"/>
  <c r="AB649" i="6"/>
  <c r="AB649" i="6" a="1"/>
  <c r="AA649" i="6" a="1"/>
  <c r="AA649" i="6" s="1"/>
  <c r="Z649" i="6" a="1"/>
  <c r="Z649" i="6" s="1"/>
  <c r="Y649" i="6" a="1"/>
  <c r="Y649" i="6" s="1"/>
  <c r="X649" i="6" a="1"/>
  <c r="X649" i="6" s="1"/>
  <c r="W649" i="6" a="1"/>
  <c r="W649" i="6" s="1"/>
  <c r="V649" i="6" a="1"/>
  <c r="V649" i="6" s="1"/>
  <c r="U649" i="6" a="1"/>
  <c r="U649" i="6" s="1"/>
  <c r="T649" i="6"/>
  <c r="T649" i="6" a="1"/>
  <c r="S649" i="6" a="1"/>
  <c r="S649" i="6" s="1"/>
  <c r="R649" i="6" a="1"/>
  <c r="R649" i="6" s="1"/>
  <c r="Q649" i="6" a="1"/>
  <c r="Q649" i="6" s="1"/>
  <c r="P649" i="6" a="1"/>
  <c r="P649" i="6" s="1"/>
  <c r="O649" i="6" a="1"/>
  <c r="O649" i="6" s="1"/>
  <c r="N649" i="6" a="1"/>
  <c r="N649" i="6" s="1"/>
  <c r="M649" i="6" a="1"/>
  <c r="M649" i="6" s="1"/>
  <c r="L649" i="6"/>
  <c r="L649" i="6" a="1"/>
  <c r="K649" i="6" a="1"/>
  <c r="K649" i="6" s="1"/>
  <c r="AI648" i="6" a="1"/>
  <c r="AI648" i="6" s="1"/>
  <c r="AH648" i="6" a="1"/>
  <c r="AH648" i="6" s="1"/>
  <c r="AG648" i="6" a="1"/>
  <c r="AG648" i="6" s="1"/>
  <c r="AF648" i="6" a="1"/>
  <c r="AF648" i="6" s="1"/>
  <c r="AE648" i="6" a="1"/>
  <c r="AE648" i="6" s="1"/>
  <c r="AD648" i="6" a="1"/>
  <c r="AD648" i="6" s="1"/>
  <c r="AC648" i="6"/>
  <c r="AC648" i="6" a="1"/>
  <c r="AB648" i="6" a="1"/>
  <c r="AB648" i="6" s="1"/>
  <c r="AA648" i="6" a="1"/>
  <c r="AA648" i="6" s="1"/>
  <c r="Z648" i="6" a="1"/>
  <c r="Z648" i="6" s="1"/>
  <c r="Y648" i="6" a="1"/>
  <c r="Y648" i="6" s="1"/>
  <c r="X648" i="6" a="1"/>
  <c r="X648" i="6" s="1"/>
  <c r="W648" i="6" a="1"/>
  <c r="W648" i="6" s="1"/>
  <c r="V648" i="6" a="1"/>
  <c r="V648" i="6" s="1"/>
  <c r="U648" i="6"/>
  <c r="U648" i="6" a="1"/>
  <c r="T648" i="6" a="1"/>
  <c r="T648" i="6" s="1"/>
  <c r="S648" i="6" a="1"/>
  <c r="S648" i="6" s="1"/>
  <c r="R648" i="6" a="1"/>
  <c r="R648" i="6" s="1"/>
  <c r="Q648" i="6" a="1"/>
  <c r="Q648" i="6" s="1"/>
  <c r="P648" i="6" a="1"/>
  <c r="P648" i="6" s="1"/>
  <c r="O648" i="6" a="1"/>
  <c r="O648" i="6" s="1"/>
  <c r="N648" i="6" a="1"/>
  <c r="N648" i="6" s="1"/>
  <c r="M648" i="6"/>
  <c r="M648" i="6" a="1"/>
  <c r="L648" i="6" a="1"/>
  <c r="L648" i="6" s="1"/>
  <c r="K648" i="6" a="1"/>
  <c r="K648" i="6" s="1"/>
  <c r="AI647" i="6" a="1"/>
  <c r="AI647" i="6" s="1"/>
  <c r="AH647" i="6" a="1"/>
  <c r="AH647" i="6" s="1"/>
  <c r="AG647" i="6" a="1"/>
  <c r="AG647" i="6" s="1"/>
  <c r="AF647" i="6" a="1"/>
  <c r="AF647" i="6" s="1"/>
  <c r="AE647" i="6" a="1"/>
  <c r="AE647" i="6" s="1"/>
  <c r="AD647" i="6"/>
  <c r="AD647" i="6" a="1"/>
  <c r="AC647" i="6" a="1"/>
  <c r="AC647" i="6" s="1"/>
  <c r="AB647" i="6" a="1"/>
  <c r="AB647" i="6" s="1"/>
  <c r="AA647" i="6" a="1"/>
  <c r="AA647" i="6" s="1"/>
  <c r="Z647" i="6" a="1"/>
  <c r="Z647" i="6" s="1"/>
  <c r="Y647" i="6" a="1"/>
  <c r="Y647" i="6" s="1"/>
  <c r="X647" i="6" a="1"/>
  <c r="X647" i="6" s="1"/>
  <c r="W647" i="6" a="1"/>
  <c r="W647" i="6" s="1"/>
  <c r="V647" i="6"/>
  <c r="V647" i="6" a="1"/>
  <c r="U647" i="6" a="1"/>
  <c r="U647" i="6" s="1"/>
  <c r="T647" i="6" a="1"/>
  <c r="T647" i="6" s="1"/>
  <c r="S647" i="6" a="1"/>
  <c r="S647" i="6" s="1"/>
  <c r="R647" i="6" a="1"/>
  <c r="R647" i="6" s="1"/>
  <c r="Q647" i="6" a="1"/>
  <c r="Q647" i="6" s="1"/>
  <c r="P647" i="6" a="1"/>
  <c r="P647" i="6" s="1"/>
  <c r="O647" i="6" a="1"/>
  <c r="O647" i="6" s="1"/>
  <c r="N647" i="6"/>
  <c r="N647" i="6" a="1"/>
  <c r="M647" i="6" a="1"/>
  <c r="M647" i="6" s="1"/>
  <c r="L647" i="6" a="1"/>
  <c r="L647" i="6" s="1"/>
  <c r="K647" i="6" a="1"/>
  <c r="K647" i="6" s="1"/>
  <c r="AI646" i="6" a="1"/>
  <c r="AI646" i="6" s="1"/>
  <c r="AH646" i="6" a="1"/>
  <c r="AH646" i="6" s="1"/>
  <c r="AG646" i="6" a="1"/>
  <c r="AG646" i="6" s="1"/>
  <c r="AF646" i="6" a="1"/>
  <c r="AF646" i="6" s="1"/>
  <c r="AE646" i="6"/>
  <c r="AE646" i="6" a="1"/>
  <c r="AD646" i="6" a="1"/>
  <c r="AD646" i="6" s="1"/>
  <c r="AC646" i="6" a="1"/>
  <c r="AC646" i="6" s="1"/>
  <c r="AB646" i="6" a="1"/>
  <c r="AB646" i="6" s="1"/>
  <c r="AA646" i="6" a="1"/>
  <c r="AA646" i="6" s="1"/>
  <c r="Z646" i="6" a="1"/>
  <c r="Z646" i="6" s="1"/>
  <c r="Y646" i="6" a="1"/>
  <c r="Y646" i="6" s="1"/>
  <c r="X646" i="6" a="1"/>
  <c r="X646" i="6" s="1"/>
  <c r="W646" i="6"/>
  <c r="W646" i="6" a="1"/>
  <c r="V646" i="6" a="1"/>
  <c r="V646" i="6" s="1"/>
  <c r="U646" i="6" a="1"/>
  <c r="U646" i="6" s="1"/>
  <c r="T646" i="6" a="1"/>
  <c r="T646" i="6" s="1"/>
  <c r="S646" i="6" a="1"/>
  <c r="S646" i="6" s="1"/>
  <c r="R646" i="6" a="1"/>
  <c r="R646" i="6" s="1"/>
  <c r="Q646" i="6" a="1"/>
  <c r="Q646" i="6" s="1"/>
  <c r="P646" i="6" a="1"/>
  <c r="P646" i="6" s="1"/>
  <c r="O646" i="6"/>
  <c r="O646" i="6" a="1"/>
  <c r="N646" i="6" a="1"/>
  <c r="N646" i="6" s="1"/>
  <c r="M646" i="6" a="1"/>
  <c r="M646" i="6" s="1"/>
  <c r="L646" i="6" a="1"/>
  <c r="L646" i="6" s="1"/>
  <c r="K646" i="6" a="1"/>
  <c r="K646" i="6" s="1"/>
  <c r="AI645" i="6" a="1"/>
  <c r="AI645" i="6" s="1"/>
  <c r="AH645" i="6" a="1"/>
  <c r="AH645" i="6" s="1"/>
  <c r="AG645" i="6" a="1"/>
  <c r="AG645" i="6" s="1"/>
  <c r="AF645" i="6"/>
  <c r="AF645" i="6" a="1"/>
  <c r="AE645" i="6" a="1"/>
  <c r="AE645" i="6" s="1"/>
  <c r="AD645" i="6" a="1"/>
  <c r="AD645" i="6" s="1"/>
  <c r="AC645" i="6" a="1"/>
  <c r="AC645" i="6" s="1"/>
  <c r="AB645" i="6" a="1"/>
  <c r="AB645" i="6" s="1"/>
  <c r="AA645" i="6" a="1"/>
  <c r="AA645" i="6" s="1"/>
  <c r="Z645" i="6" a="1"/>
  <c r="Z645" i="6" s="1"/>
  <c r="Y645" i="6" a="1"/>
  <c r="Y645" i="6" s="1"/>
  <c r="X645" i="6"/>
  <c r="X645" i="6" a="1"/>
  <c r="W645" i="6" a="1"/>
  <c r="W645" i="6" s="1"/>
  <c r="V645" i="6" a="1"/>
  <c r="V645" i="6" s="1"/>
  <c r="U645" i="6" a="1"/>
  <c r="U645" i="6" s="1"/>
  <c r="T645" i="6" a="1"/>
  <c r="T645" i="6" s="1"/>
  <c r="S645" i="6" a="1"/>
  <c r="S645" i="6" s="1"/>
  <c r="R645" i="6" a="1"/>
  <c r="R645" i="6" s="1"/>
  <c r="Q645" i="6" a="1"/>
  <c r="Q645" i="6" s="1"/>
  <c r="P645" i="6"/>
  <c r="P645" i="6" a="1"/>
  <c r="O645" i="6" a="1"/>
  <c r="O645" i="6" s="1"/>
  <c r="N645" i="6" a="1"/>
  <c r="N645" i="6" s="1"/>
  <c r="M645" i="6" a="1"/>
  <c r="M645" i="6" s="1"/>
  <c r="L645" i="6" a="1"/>
  <c r="L645" i="6" s="1"/>
  <c r="K645" i="6" a="1"/>
  <c r="K645" i="6" s="1"/>
  <c r="AI644" i="6" a="1"/>
  <c r="AI644" i="6" s="1"/>
  <c r="AH644" i="6" a="1"/>
  <c r="AH644" i="6" s="1"/>
  <c r="AG644" i="6"/>
  <c r="AG644" i="6" a="1"/>
  <c r="AF644" i="6" a="1"/>
  <c r="AF644" i="6" s="1"/>
  <c r="AE644" i="6" a="1"/>
  <c r="AE644" i="6" s="1"/>
  <c r="AD644" i="6" a="1"/>
  <c r="AD644" i="6" s="1"/>
  <c r="AC644" i="6" a="1"/>
  <c r="AC644" i="6" s="1"/>
  <c r="AB644" i="6" a="1"/>
  <c r="AB644" i="6" s="1"/>
  <c r="AA644" i="6" a="1"/>
  <c r="AA644" i="6" s="1"/>
  <c r="Z644" i="6" a="1"/>
  <c r="Z644" i="6" s="1"/>
  <c r="Y644" i="6"/>
  <c r="Y644" i="6" a="1"/>
  <c r="X644" i="6" a="1"/>
  <c r="X644" i="6" s="1"/>
  <c r="W644" i="6" a="1"/>
  <c r="W644" i="6" s="1"/>
  <c r="V644" i="6" a="1"/>
  <c r="V644" i="6" s="1"/>
  <c r="U644" i="6" a="1"/>
  <c r="U644" i="6" s="1"/>
  <c r="T644" i="6" a="1"/>
  <c r="T644" i="6" s="1"/>
  <c r="S644" i="6" a="1"/>
  <c r="S644" i="6" s="1"/>
  <c r="R644" i="6" a="1"/>
  <c r="R644" i="6" s="1"/>
  <c r="Q644" i="6"/>
  <c r="Q644" i="6" a="1"/>
  <c r="P644" i="6" a="1"/>
  <c r="P644" i="6" s="1"/>
  <c r="O644" i="6" a="1"/>
  <c r="O644" i="6" s="1"/>
  <c r="N644" i="6" a="1"/>
  <c r="N644" i="6" s="1"/>
  <c r="M644" i="6" a="1"/>
  <c r="M644" i="6" s="1"/>
  <c r="L644" i="6" a="1"/>
  <c r="L644" i="6" s="1"/>
  <c r="K644" i="6" a="1"/>
  <c r="K644" i="6" s="1"/>
  <c r="AI643" i="6" a="1"/>
  <c r="AI643" i="6" s="1"/>
  <c r="AH643" i="6"/>
  <c r="AH643" i="6" a="1"/>
  <c r="AG643" i="6" a="1"/>
  <c r="AG643" i="6" s="1"/>
  <c r="AF643" i="6" a="1"/>
  <c r="AF643" i="6" s="1"/>
  <c r="AE643" i="6" a="1"/>
  <c r="AE643" i="6" s="1"/>
  <c r="AD643" i="6" a="1"/>
  <c r="AD643" i="6" s="1"/>
  <c r="AC643" i="6" a="1"/>
  <c r="AC643" i="6" s="1"/>
  <c r="AB643" i="6" a="1"/>
  <c r="AB643" i="6" s="1"/>
  <c r="AA643" i="6" a="1"/>
  <c r="AA643" i="6" s="1"/>
  <c r="Z643" i="6"/>
  <c r="Z643" i="6" a="1"/>
  <c r="Y643" i="6" a="1"/>
  <c r="Y643" i="6" s="1"/>
  <c r="X643" i="6" a="1"/>
  <c r="X643" i="6" s="1"/>
  <c r="W643" i="6" a="1"/>
  <c r="W643" i="6" s="1"/>
  <c r="V643" i="6" a="1"/>
  <c r="V643" i="6" s="1"/>
  <c r="U643" i="6" a="1"/>
  <c r="U643" i="6" s="1"/>
  <c r="T643" i="6" a="1"/>
  <c r="T643" i="6" s="1"/>
  <c r="S643" i="6" a="1"/>
  <c r="S643" i="6" s="1"/>
  <c r="R643" i="6"/>
  <c r="R643" i="6" a="1"/>
  <c r="Q643" i="6" a="1"/>
  <c r="Q643" i="6" s="1"/>
  <c r="P643" i="6" a="1"/>
  <c r="P643" i="6" s="1"/>
  <c r="O643" i="6" a="1"/>
  <c r="O643" i="6" s="1"/>
  <c r="N643" i="6" a="1"/>
  <c r="N643" i="6" s="1"/>
  <c r="M643" i="6" a="1"/>
  <c r="M643" i="6" s="1"/>
  <c r="L643" i="6" a="1"/>
  <c r="L643" i="6" s="1"/>
  <c r="K643" i="6" a="1"/>
  <c r="K643" i="6" s="1"/>
  <c r="AI642" i="6"/>
  <c r="AI642" i="6" a="1"/>
  <c r="AH642" i="6" a="1"/>
  <c r="AH642" i="6" s="1"/>
  <c r="AG642" i="6" a="1"/>
  <c r="AG642" i="6" s="1"/>
  <c r="AF642" i="6" a="1"/>
  <c r="AF642" i="6" s="1"/>
  <c r="AE642" i="6" a="1"/>
  <c r="AE642" i="6" s="1"/>
  <c r="AD642" i="6" a="1"/>
  <c r="AD642" i="6" s="1"/>
  <c r="AC642" i="6" a="1"/>
  <c r="AC642" i="6" s="1"/>
  <c r="AB642" i="6" a="1"/>
  <c r="AB642" i="6" s="1"/>
  <c r="AA642" i="6"/>
  <c r="AA642" i="6" a="1"/>
  <c r="Z642" i="6" a="1"/>
  <c r="Z642" i="6" s="1"/>
  <c r="Y642" i="6" a="1"/>
  <c r="Y642" i="6" s="1"/>
  <c r="X642" i="6" a="1"/>
  <c r="X642" i="6" s="1"/>
  <c r="W642" i="6" a="1"/>
  <c r="W642" i="6" s="1"/>
  <c r="V642" i="6" a="1"/>
  <c r="V642" i="6" s="1"/>
  <c r="U642" i="6" a="1"/>
  <c r="U642" i="6" s="1"/>
  <c r="T642" i="6" a="1"/>
  <c r="T642" i="6" s="1"/>
  <c r="S642" i="6"/>
  <c r="S642" i="6" a="1"/>
  <c r="R642" i="6" a="1"/>
  <c r="R642" i="6" s="1"/>
  <c r="Q642" i="6" a="1"/>
  <c r="Q642" i="6" s="1"/>
  <c r="P642" i="6" a="1"/>
  <c r="P642" i="6" s="1"/>
  <c r="O642" i="6" a="1"/>
  <c r="O642" i="6" s="1"/>
  <c r="N642" i="6" a="1"/>
  <c r="N642" i="6" s="1"/>
  <c r="M642" i="6" a="1"/>
  <c r="M642" i="6" s="1"/>
  <c r="L642" i="6" a="1"/>
  <c r="L642" i="6" s="1"/>
  <c r="K642" i="6"/>
  <c r="K642" i="6" a="1"/>
  <c r="AI641" i="6" a="1"/>
  <c r="AI641" i="6" s="1"/>
  <c r="AH641" i="6" a="1"/>
  <c r="AH641" i="6" s="1"/>
  <c r="AG641" i="6" a="1"/>
  <c r="AG641" i="6" s="1"/>
  <c r="AF641" i="6" a="1"/>
  <c r="AF641" i="6" s="1"/>
  <c r="AE641" i="6" a="1"/>
  <c r="AE641" i="6" s="1"/>
  <c r="AD641" i="6" a="1"/>
  <c r="AD641" i="6" s="1"/>
  <c r="AC641" i="6" a="1"/>
  <c r="AC641" i="6" s="1"/>
  <c r="AB641" i="6"/>
  <c r="AB641" i="6" a="1"/>
  <c r="AA641" i="6" a="1"/>
  <c r="AA641" i="6" s="1"/>
  <c r="Z641" i="6" a="1"/>
  <c r="Z641" i="6" s="1"/>
  <c r="Y641" i="6" a="1"/>
  <c r="Y641" i="6" s="1"/>
  <c r="X641" i="6" a="1"/>
  <c r="X641" i="6" s="1"/>
  <c r="W641" i="6" a="1"/>
  <c r="W641" i="6" s="1"/>
  <c r="V641" i="6" a="1"/>
  <c r="V641" i="6" s="1"/>
  <c r="U641" i="6" a="1"/>
  <c r="U641" i="6" s="1"/>
  <c r="T641" i="6"/>
  <c r="T641" i="6" a="1"/>
  <c r="S641" i="6" a="1"/>
  <c r="S641" i="6" s="1"/>
  <c r="R641" i="6" a="1"/>
  <c r="R641" i="6" s="1"/>
  <c r="Q641" i="6" a="1"/>
  <c r="Q641" i="6" s="1"/>
  <c r="P641" i="6" a="1"/>
  <c r="P641" i="6" s="1"/>
  <c r="O641" i="6" a="1"/>
  <c r="O641" i="6" s="1"/>
  <c r="N641" i="6" a="1"/>
  <c r="N641" i="6" s="1"/>
  <c r="M641" i="6" a="1"/>
  <c r="M641" i="6" s="1"/>
  <c r="L641" i="6"/>
  <c r="L641" i="6" a="1"/>
  <c r="K641" i="6" a="1"/>
  <c r="K641" i="6" s="1"/>
  <c r="AI640" i="6" a="1"/>
  <c r="AI640" i="6" s="1"/>
  <c r="AH640" i="6" a="1"/>
  <c r="AH640" i="6" s="1"/>
  <c r="AG640" i="6" a="1"/>
  <c r="AG640" i="6" s="1"/>
  <c r="AF640" i="6" a="1"/>
  <c r="AF640" i="6" s="1"/>
  <c r="AE640" i="6" a="1"/>
  <c r="AE640" i="6" s="1"/>
  <c r="AD640" i="6" a="1"/>
  <c r="AD640" i="6" s="1"/>
  <c r="AC640" i="6"/>
  <c r="AC640" i="6" a="1"/>
  <c r="AB640" i="6" a="1"/>
  <c r="AB640" i="6" s="1"/>
  <c r="AA640" i="6" a="1"/>
  <c r="AA640" i="6" s="1"/>
  <c r="Z640" i="6" a="1"/>
  <c r="Z640" i="6" s="1"/>
  <c r="Y640" i="6" a="1"/>
  <c r="Y640" i="6" s="1"/>
  <c r="X640" i="6" a="1"/>
  <c r="X640" i="6" s="1"/>
  <c r="W640" i="6" a="1"/>
  <c r="W640" i="6" s="1"/>
  <c r="V640" i="6" a="1"/>
  <c r="V640" i="6" s="1"/>
  <c r="U640" i="6"/>
  <c r="U640" i="6" a="1"/>
  <c r="T640" i="6" a="1"/>
  <c r="T640" i="6" s="1"/>
  <c r="S640" i="6" a="1"/>
  <c r="S640" i="6" s="1"/>
  <c r="R640" i="6" a="1"/>
  <c r="R640" i="6" s="1"/>
  <c r="Q640" i="6" a="1"/>
  <c r="Q640" i="6" s="1"/>
  <c r="P640" i="6" a="1"/>
  <c r="P640" i="6" s="1"/>
  <c r="O640" i="6" a="1"/>
  <c r="O640" i="6" s="1"/>
  <c r="N640" i="6" a="1"/>
  <c r="N640" i="6" s="1"/>
  <c r="M640" i="6"/>
  <c r="M640" i="6" a="1"/>
  <c r="L640" i="6" a="1"/>
  <c r="L640" i="6" s="1"/>
  <c r="K640" i="6" a="1"/>
  <c r="K640" i="6" s="1"/>
  <c r="AI639" i="6" a="1"/>
  <c r="AI639" i="6" s="1"/>
  <c r="AH639" i="6" a="1"/>
  <c r="AH639" i="6" s="1"/>
  <c r="AG639" i="6" a="1"/>
  <c r="AG639" i="6" s="1"/>
  <c r="AF639" i="6" a="1"/>
  <c r="AF639" i="6" s="1"/>
  <c r="AE639" i="6" a="1"/>
  <c r="AE639" i="6" s="1"/>
  <c r="AD639" i="6"/>
  <c r="AD639" i="6" a="1"/>
  <c r="AC639" i="6" a="1"/>
  <c r="AC639" i="6" s="1"/>
  <c r="AB639" i="6" a="1"/>
  <c r="AB639" i="6" s="1"/>
  <c r="AA639" i="6" a="1"/>
  <c r="AA639" i="6" s="1"/>
  <c r="Z639" i="6" a="1"/>
  <c r="Z639" i="6" s="1"/>
  <c r="Y639" i="6" a="1"/>
  <c r="Y639" i="6" s="1"/>
  <c r="X639" i="6" a="1"/>
  <c r="X639" i="6" s="1"/>
  <c r="W639" i="6" a="1"/>
  <c r="W639" i="6" s="1"/>
  <c r="V639" i="6"/>
  <c r="V639" i="6" a="1"/>
  <c r="U639" i="6" a="1"/>
  <c r="U639" i="6" s="1"/>
  <c r="T639" i="6" a="1"/>
  <c r="T639" i="6" s="1"/>
  <c r="S639" i="6" a="1"/>
  <c r="S639" i="6" s="1"/>
  <c r="R639" i="6" a="1"/>
  <c r="R639" i="6" s="1"/>
  <c r="Q639" i="6"/>
  <c r="Q639" i="6" a="1"/>
  <c r="P639" i="6" a="1"/>
  <c r="P639" i="6" s="1"/>
  <c r="O639" i="6"/>
  <c r="O639" i="6" a="1"/>
  <c r="N639" i="6" a="1"/>
  <c r="N639" i="6" s="1"/>
  <c r="M639" i="6"/>
  <c r="M639" i="6" a="1"/>
  <c r="L639" i="6" a="1"/>
  <c r="L639" i="6" s="1"/>
  <c r="K639" i="6"/>
  <c r="K639" i="6" a="1"/>
  <c r="AI638" i="6" a="1"/>
  <c r="AI638" i="6" s="1"/>
  <c r="AH638" i="6"/>
  <c r="AH638" i="6" a="1"/>
  <c r="AG638" i="6" a="1"/>
  <c r="AG638" i="6" s="1"/>
  <c r="AF638" i="6"/>
  <c r="AF638" i="6" a="1"/>
  <c r="AE638" i="6" a="1"/>
  <c r="AE638" i="6" s="1"/>
  <c r="AD638" i="6"/>
  <c r="AD638" i="6" a="1"/>
  <c r="AC638" i="6" a="1"/>
  <c r="AC638" i="6" s="1"/>
  <c r="AB638" i="6"/>
  <c r="AB638" i="6" a="1"/>
  <c r="AA638" i="6" a="1"/>
  <c r="AA638" i="6" s="1"/>
  <c r="Z638" i="6"/>
  <c r="Z638" i="6" a="1"/>
  <c r="Y638" i="6" a="1"/>
  <c r="Y638" i="6" s="1"/>
  <c r="X638" i="6"/>
  <c r="X638" i="6" a="1"/>
  <c r="W638" i="6" a="1"/>
  <c r="W638" i="6" s="1"/>
  <c r="V638" i="6" a="1"/>
  <c r="V638" i="6" s="1"/>
  <c r="U638" i="6" a="1"/>
  <c r="U638" i="6" s="1"/>
  <c r="T638" i="6" a="1"/>
  <c r="T638" i="6" s="1"/>
  <c r="S638" i="6" a="1"/>
  <c r="S638" i="6" s="1"/>
  <c r="R638" i="6" a="1"/>
  <c r="R638" i="6" s="1"/>
  <c r="Q638" i="6"/>
  <c r="Q638" i="6" a="1"/>
  <c r="P638" i="6" a="1"/>
  <c r="P638" i="6" s="1"/>
  <c r="O638" i="6" a="1"/>
  <c r="O638" i="6" s="1"/>
  <c r="N638" i="6" a="1"/>
  <c r="N638" i="6" s="1"/>
  <c r="M638" i="6"/>
  <c r="M638" i="6" a="1"/>
  <c r="L638" i="6" a="1"/>
  <c r="L638" i="6" s="1"/>
  <c r="K638" i="6" a="1"/>
  <c r="K638" i="6" s="1"/>
  <c r="AI637" i="6" a="1"/>
  <c r="AI637" i="6" s="1"/>
  <c r="AH637" i="6" a="1"/>
  <c r="AH637" i="6" s="1"/>
  <c r="AG637" i="6"/>
  <c r="AG637" i="6" a="1"/>
  <c r="AF637" i="6" a="1"/>
  <c r="AF637" i="6" s="1"/>
  <c r="AE637" i="6" a="1"/>
  <c r="AE637" i="6" s="1"/>
  <c r="AD637" i="6" a="1"/>
  <c r="AD637" i="6" s="1"/>
  <c r="AC637" i="6"/>
  <c r="AC637" i="6" a="1"/>
  <c r="AB637" i="6" a="1"/>
  <c r="AB637" i="6" s="1"/>
  <c r="AA637" i="6" a="1"/>
  <c r="AA637" i="6" s="1"/>
  <c r="Z637" i="6" a="1"/>
  <c r="Z637" i="6" s="1"/>
  <c r="Y637" i="6"/>
  <c r="Y637" i="6" a="1"/>
  <c r="X637" i="6" a="1"/>
  <c r="X637" i="6" s="1"/>
  <c r="W637" i="6" a="1"/>
  <c r="W637" i="6" s="1"/>
  <c r="V637" i="6" a="1"/>
  <c r="V637" i="6" s="1"/>
  <c r="U637" i="6"/>
  <c r="U637" i="6" a="1"/>
  <c r="T637" i="6" a="1"/>
  <c r="T637" i="6" s="1"/>
  <c r="S637" i="6" a="1"/>
  <c r="S637" i="6" s="1"/>
  <c r="R637" i="6" a="1"/>
  <c r="R637" i="6" s="1"/>
  <c r="Q637" i="6"/>
  <c r="Q637" i="6" a="1"/>
  <c r="P637" i="6" a="1"/>
  <c r="P637" i="6" s="1"/>
  <c r="O637" i="6" a="1"/>
  <c r="O637" i="6" s="1"/>
  <c r="N637" i="6" a="1"/>
  <c r="N637" i="6" s="1"/>
  <c r="M637" i="6"/>
  <c r="M637" i="6" a="1"/>
  <c r="L637" i="6" a="1"/>
  <c r="L637" i="6" s="1"/>
  <c r="K637" i="6" a="1"/>
  <c r="K637" i="6" s="1"/>
  <c r="AI636" i="6" a="1"/>
  <c r="AI636" i="6" s="1"/>
  <c r="AH636" i="6" a="1"/>
  <c r="AH636" i="6" s="1"/>
  <c r="AG636" i="6"/>
  <c r="AG636" i="6" a="1"/>
  <c r="AF636" i="6" a="1"/>
  <c r="AF636" i="6" s="1"/>
  <c r="AE636" i="6" a="1"/>
  <c r="AE636" i="6" s="1"/>
  <c r="AD636" i="6" a="1"/>
  <c r="AD636" i="6" s="1"/>
  <c r="AC636" i="6"/>
  <c r="AC636" i="6" a="1"/>
  <c r="AB636" i="6" a="1"/>
  <c r="AB636" i="6" s="1"/>
  <c r="AA636" i="6" a="1"/>
  <c r="AA636" i="6" s="1"/>
  <c r="Z636" i="6" a="1"/>
  <c r="Z636" i="6" s="1"/>
  <c r="Y636" i="6"/>
  <c r="Y636" i="6" a="1"/>
  <c r="X636" i="6" a="1"/>
  <c r="X636" i="6" s="1"/>
  <c r="W636" i="6" a="1"/>
  <c r="W636" i="6" s="1"/>
  <c r="V636" i="6" a="1"/>
  <c r="V636" i="6" s="1"/>
  <c r="U636" i="6"/>
  <c r="U636" i="6" a="1"/>
  <c r="T636" i="6" a="1"/>
  <c r="T636" i="6" s="1"/>
  <c r="S636" i="6" a="1"/>
  <c r="S636" i="6" s="1"/>
  <c r="R636" i="6" a="1"/>
  <c r="R636" i="6" s="1"/>
  <c r="Q636" i="6"/>
  <c r="Q636" i="6" a="1"/>
  <c r="P636" i="6" a="1"/>
  <c r="P636" i="6" s="1"/>
  <c r="O636" i="6" a="1"/>
  <c r="O636" i="6" s="1"/>
  <c r="N636" i="6" a="1"/>
  <c r="N636" i="6" s="1"/>
  <c r="M636" i="6"/>
  <c r="M636" i="6" a="1"/>
  <c r="L636" i="6" a="1"/>
  <c r="L636" i="6" s="1"/>
  <c r="K636" i="6" a="1"/>
  <c r="K636" i="6" s="1"/>
  <c r="AI635" i="6" a="1"/>
  <c r="AI635" i="6" s="1"/>
  <c r="AH635" i="6" a="1"/>
  <c r="AH635" i="6" s="1"/>
  <c r="AG635" i="6"/>
  <c r="AG635" i="6" a="1"/>
  <c r="AF635" i="6" a="1"/>
  <c r="AF635" i="6" s="1"/>
  <c r="AE635" i="6" a="1"/>
  <c r="AE635" i="6" s="1"/>
  <c r="AD635" i="6" a="1"/>
  <c r="AD635" i="6" s="1"/>
  <c r="AC635" i="6"/>
  <c r="AC635" i="6" a="1"/>
  <c r="AB635" i="6" a="1"/>
  <c r="AB635" i="6" s="1"/>
  <c r="AA635" i="6" a="1"/>
  <c r="AA635" i="6" s="1"/>
  <c r="Z635" i="6" a="1"/>
  <c r="Z635" i="6" s="1"/>
  <c r="Y635" i="6"/>
  <c r="Y635" i="6" a="1"/>
  <c r="X635" i="6" a="1"/>
  <c r="X635" i="6" s="1"/>
  <c r="W635" i="6" a="1"/>
  <c r="W635" i="6" s="1"/>
  <c r="V635" i="6" a="1"/>
  <c r="V635" i="6" s="1"/>
  <c r="U635" i="6"/>
  <c r="U635" i="6" a="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c r="AA634" i="6" a="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c r="AC586" i="6" a="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c r="AG491" i="6" a="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c r="Q491" i="6" a="1"/>
  <c r="P491" i="6" a="1"/>
  <c r="P491" i="6" s="1"/>
  <c r="O491" i="6" a="1"/>
  <c r="O491" i="6" s="1"/>
  <c r="N491" i="6" a="1"/>
  <c r="N491" i="6" s="1"/>
  <c r="M491" i="6" a="1"/>
  <c r="M491" i="6" s="1"/>
  <c r="L491" i="6" a="1"/>
  <c r="L491" i="6" s="1"/>
  <c r="K491" i="6" a="1"/>
  <c r="K491" i="6" s="1"/>
  <c r="AI490" i="6" a="1"/>
  <c r="AI490" i="6" s="1"/>
  <c r="AH490" i="6" a="1"/>
  <c r="AH490" i="6" s="1"/>
  <c r="AG490" i="6"/>
  <c r="AG490" i="6" a="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c r="Q490" i="6" a="1"/>
  <c r="P490" i="6" a="1"/>
  <c r="P490" i="6" s="1"/>
  <c r="O490" i="6" a="1"/>
  <c r="O490" i="6" s="1"/>
  <c r="N490" i="6" a="1"/>
  <c r="N490" i="6" s="1"/>
  <c r="M490" i="6" a="1"/>
  <c r="M490" i="6" s="1"/>
  <c r="L490" i="6" a="1"/>
  <c r="L490" i="6" s="1"/>
  <c r="K490" i="6" a="1"/>
  <c r="K490" i="6" s="1"/>
  <c r="AI489" i="6" a="1"/>
  <c r="AI489" i="6" s="1"/>
  <c r="AH489" i="6" a="1"/>
  <c r="AH489" i="6" s="1"/>
  <c r="AG489" i="6"/>
  <c r="AG489" i="6" a="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c r="Q489" i="6" a="1"/>
  <c r="P489" i="6" a="1"/>
  <c r="P489" i="6" s="1"/>
  <c r="O489" i="6" a="1"/>
  <c r="O489" i="6" s="1"/>
  <c r="N489" i="6" a="1"/>
  <c r="N489" i="6" s="1"/>
  <c r="M489" i="6" a="1"/>
  <c r="M489" i="6" s="1"/>
  <c r="L489" i="6" a="1"/>
  <c r="L489" i="6" s="1"/>
  <c r="K489" i="6" a="1"/>
  <c r="K489" i="6" s="1"/>
  <c r="AI488" i="6" a="1"/>
  <c r="AI488" i="6" s="1"/>
  <c r="AH488" i="6" a="1"/>
  <c r="AH488" i="6" s="1"/>
  <c r="AG488" i="6"/>
  <c r="AG488" i="6" a="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c r="Q488" i="6" a="1"/>
  <c r="P488" i="6" a="1"/>
  <c r="P488" i="6" s="1"/>
  <c r="O488" i="6" a="1"/>
  <c r="O488" i="6" s="1"/>
  <c r="N488" i="6" a="1"/>
  <c r="N488" i="6" s="1"/>
  <c r="M488" i="6" a="1"/>
  <c r="M488" i="6" s="1"/>
  <c r="L488" i="6" a="1"/>
  <c r="L488" i="6" s="1"/>
  <c r="K488" i="6" a="1"/>
  <c r="K488" i="6" s="1"/>
  <c r="AI487" i="6" a="1"/>
  <c r="AI487" i="6" s="1"/>
  <c r="AH487" i="6" a="1"/>
  <c r="AH487" i="6" s="1"/>
  <c r="AG487" i="6"/>
  <c r="AG487" i="6" a="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c r="Q487" i="6" a="1"/>
  <c r="P487" i="6" a="1"/>
  <c r="P487" i="6" s="1"/>
  <c r="O487" i="6" a="1"/>
  <c r="O487" i="6" s="1"/>
  <c r="N487" i="6" a="1"/>
  <c r="N487" i="6" s="1"/>
  <c r="M487" i="6" a="1"/>
  <c r="M487" i="6" s="1"/>
  <c r="L487" i="6" a="1"/>
  <c r="L487" i="6" s="1"/>
  <c r="K487" i="6" a="1"/>
  <c r="K487" i="6" s="1"/>
  <c r="AI486" i="6" a="1"/>
  <c r="AI486" i="6" s="1"/>
  <c r="AH486" i="6" a="1"/>
  <c r="AH486" i="6" s="1"/>
  <c r="AG486" i="6"/>
  <c r="AG486" i="6" a="1"/>
  <c r="AF486" i="6" a="1"/>
  <c r="AF486" i="6" s="1"/>
  <c r="AE486" i="6" a="1"/>
  <c r="AE486" i="6" s="1"/>
  <c r="AD486" i="6" a="1"/>
  <c r="AD486" i="6" s="1"/>
  <c r="AC486" i="6" a="1"/>
  <c r="AC486" i="6" s="1"/>
  <c r="AB486" i="6" a="1"/>
  <c r="AB486" i="6" s="1"/>
  <c r="AA486" i="6"/>
  <c r="AA486" i="6" a="1"/>
  <c r="Z486" i="6" a="1"/>
  <c r="Z486" i="6" s="1"/>
  <c r="Y486" i="6" a="1"/>
  <c r="Y486" i="6" s="1"/>
  <c r="X486" i="6" a="1"/>
  <c r="X486" i="6" s="1"/>
  <c r="W486" i="6"/>
  <c r="W486" i="6" a="1"/>
  <c r="V486" i="6" a="1"/>
  <c r="V486" i="6" s="1"/>
  <c r="U486" i="6" a="1"/>
  <c r="U486" i="6" s="1"/>
  <c r="T486" i="6" a="1"/>
  <c r="T486" i="6" s="1"/>
  <c r="S486" i="6" a="1"/>
  <c r="S486" i="6" s="1"/>
  <c r="R486" i="6" a="1"/>
  <c r="R486" i="6" s="1"/>
  <c r="Q486" i="6"/>
  <c r="Q486" i="6" a="1"/>
  <c r="P486" i="6" a="1"/>
  <c r="P486" i="6" s="1"/>
  <c r="O486" i="6" a="1"/>
  <c r="O486" i="6" s="1"/>
  <c r="N486" i="6" a="1"/>
  <c r="N486" i="6" s="1"/>
  <c r="M486" i="6" a="1"/>
  <c r="M486" i="6" s="1"/>
  <c r="L486" i="6" a="1"/>
  <c r="L486" i="6" s="1"/>
  <c r="K486" i="6" a="1"/>
  <c r="K486" i="6" s="1"/>
  <c r="AI485" i="6"/>
  <c r="AI485" i="6" a="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c r="O485" i="6" a="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c r="W484" i="6" a="1"/>
  <c r="V484" i="6" a="1"/>
  <c r="V484" i="6" s="1"/>
  <c r="U484" i="6" a="1"/>
  <c r="U484" i="6" s="1"/>
  <c r="T484" i="6" a="1"/>
  <c r="T484" i="6" s="1"/>
  <c r="S484" i="6" a="1"/>
  <c r="S484" i="6" s="1"/>
  <c r="R484" i="6" a="1"/>
  <c r="R484" i="6" s="1"/>
  <c r="Q484" i="6"/>
  <c r="Q484" i="6" a="1"/>
  <c r="P484" i="6" a="1"/>
  <c r="P484" i="6" s="1"/>
  <c r="O484" i="6" a="1"/>
  <c r="O484" i="6" s="1"/>
  <c r="N484" i="6" a="1"/>
  <c r="N484" i="6" s="1"/>
  <c r="M484" i="6" a="1"/>
  <c r="M484" i="6" s="1"/>
  <c r="L484" i="6" a="1"/>
  <c r="L484" i="6" s="1"/>
  <c r="K484" i="6"/>
  <c r="K484" i="6" a="1"/>
  <c r="AI483" i="6" a="1"/>
  <c r="AI483" i="6" s="1"/>
  <c r="AH483" i="6" a="1"/>
  <c r="AH483" i="6" s="1"/>
  <c r="AG483" i="6" a="1"/>
  <c r="AG483" i="6" s="1"/>
  <c r="AF483" i="6" a="1"/>
  <c r="AF483" i="6" s="1"/>
  <c r="AE483" i="6"/>
  <c r="AE483" i="6" a="1"/>
  <c r="AD483" i="6" a="1"/>
  <c r="AD483" i="6" s="1"/>
  <c r="AC483" i="6" a="1"/>
  <c r="AC483" i="6" s="1"/>
  <c r="AB483" i="6" a="1"/>
  <c r="AB483" i="6" s="1"/>
  <c r="AA483" i="6" a="1"/>
  <c r="AA483" i="6" s="1"/>
  <c r="Z483" i="6" a="1"/>
  <c r="Z483" i="6" s="1"/>
  <c r="Y483" i="6"/>
  <c r="Y483" i="6" a="1"/>
  <c r="X483" i="6" a="1"/>
  <c r="X483" i="6" s="1"/>
  <c r="W483" i="6"/>
  <c r="W483" i="6" a="1"/>
  <c r="V483" i="6" a="1"/>
  <c r="V483" i="6" s="1"/>
  <c r="U483" i="6" a="1"/>
  <c r="U483" i="6" s="1"/>
  <c r="T483" i="6" a="1"/>
  <c r="T483" i="6" s="1"/>
  <c r="S483" i="6"/>
  <c r="S483" i="6" a="1"/>
  <c r="R483" i="6" a="1"/>
  <c r="R483" i="6" s="1"/>
  <c r="Q483" i="6"/>
  <c r="Q483" i="6" a="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c r="AA482" i="6" a="1"/>
  <c r="Z482" i="6" a="1"/>
  <c r="Z482" i="6" s="1"/>
  <c r="Y482" i="6" a="1"/>
  <c r="Y482" i="6" s="1"/>
  <c r="X482" i="6" a="1"/>
  <c r="X482" i="6" s="1"/>
  <c r="W482" i="6" a="1"/>
  <c r="W482" i="6" s="1"/>
  <c r="V482" i="6" a="1"/>
  <c r="V482" i="6" s="1"/>
  <c r="U482" i="6"/>
  <c r="U482" i="6" a="1"/>
  <c r="T482" i="6" a="1"/>
  <c r="T482" i="6" s="1"/>
  <c r="S482" i="6"/>
  <c r="S482" i="6" a="1"/>
  <c r="R482" i="6" a="1"/>
  <c r="R482" i="6" s="1"/>
  <c r="Q482" i="6" a="1"/>
  <c r="Q482" i="6" s="1"/>
  <c r="P482" i="6" a="1"/>
  <c r="P482" i="6" s="1"/>
  <c r="O482" i="6"/>
  <c r="O482" i="6" a="1"/>
  <c r="N482" i="6" a="1"/>
  <c r="N482" i="6" s="1"/>
  <c r="M482" i="6"/>
  <c r="M482" i="6" a="1"/>
  <c r="L482" i="6" a="1"/>
  <c r="L482" i="6" s="1"/>
  <c r="K482" i="6" a="1"/>
  <c r="K482" i="6" s="1"/>
  <c r="AI481" i="6"/>
  <c r="AI481" i="6" a="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c r="O481" i="6" a="1"/>
  <c r="N481" i="6" a="1"/>
  <c r="N481" i="6" s="1"/>
  <c r="M481" i="6" a="1"/>
  <c r="M481" i="6" s="1"/>
  <c r="L481" i="6" a="1"/>
  <c r="L481" i="6" s="1"/>
  <c r="K481" i="6" a="1"/>
  <c r="K481" i="6" s="1"/>
  <c r="AI480" i="6" a="1"/>
  <c r="AI480" i="6" s="1"/>
  <c r="AH480" i="6" a="1"/>
  <c r="AH480" i="6" s="1"/>
  <c r="AG480" i="6" a="1"/>
  <c r="AG480" i="6" s="1"/>
  <c r="AF480" i="6" a="1"/>
  <c r="AF480" i="6" s="1"/>
  <c r="AE480" i="6"/>
  <c r="AE480" i="6" a="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c r="K480" i="6" a="1"/>
  <c r="AI479" i="6" a="1"/>
  <c r="AI479" i="6" s="1"/>
  <c r="AH479" i="6" a="1"/>
  <c r="AH479" i="6" s="1"/>
  <c r="AG479" i="6" a="1"/>
  <c r="AG479" i="6" s="1"/>
  <c r="AF479" i="6" a="1"/>
  <c r="AF479" i="6" s="1"/>
  <c r="AE479" i="6"/>
  <c r="AE479" i="6" a="1"/>
  <c r="AD479" i="6" a="1"/>
  <c r="AD479" i="6" s="1"/>
  <c r="AC479" i="6" a="1"/>
  <c r="AC479" i="6" s="1"/>
  <c r="AB479" i="6" a="1"/>
  <c r="AB479" i="6" s="1"/>
  <c r="AA479" i="6" a="1"/>
  <c r="AA479" i="6" s="1"/>
  <c r="Z479" i="6" a="1"/>
  <c r="Z479" i="6" s="1"/>
  <c r="Y479" i="6"/>
  <c r="Y479" i="6" a="1"/>
  <c r="X479" i="6" a="1"/>
  <c r="X479" i="6" s="1"/>
  <c r="W479" i="6"/>
  <c r="W479" i="6" a="1"/>
  <c r="V479" i="6" a="1"/>
  <c r="V479" i="6" s="1"/>
  <c r="U479" i="6" a="1"/>
  <c r="U479" i="6" s="1"/>
  <c r="T479" i="6" a="1"/>
  <c r="T479" i="6" s="1"/>
  <c r="S479" i="6"/>
  <c r="S479" i="6" a="1"/>
  <c r="R479" i="6" a="1"/>
  <c r="R479" i="6" s="1"/>
  <c r="Q479" i="6"/>
  <c r="Q479" i="6" a="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c r="AA478" i="6" a="1"/>
  <c r="Z478" i="6" a="1"/>
  <c r="Z478" i="6" s="1"/>
  <c r="Y478" i="6" a="1"/>
  <c r="Y478" i="6" s="1"/>
  <c r="X478" i="6" a="1"/>
  <c r="X478" i="6" s="1"/>
  <c r="W478" i="6" a="1"/>
  <c r="W478" i="6" s="1"/>
  <c r="V478" i="6" a="1"/>
  <c r="V478" i="6" s="1"/>
  <c r="U478" i="6"/>
  <c r="U478" i="6" a="1"/>
  <c r="T478" i="6" a="1"/>
  <c r="T478" i="6" s="1"/>
  <c r="S478" i="6"/>
  <c r="S478" i="6" a="1"/>
  <c r="R478" i="6" a="1"/>
  <c r="R478" i="6" s="1"/>
  <c r="Q478" i="6" a="1"/>
  <c r="Q478" i="6" s="1"/>
  <c r="P478" i="6" a="1"/>
  <c r="P478" i="6" s="1"/>
  <c r="O478" i="6"/>
  <c r="O478" i="6" a="1"/>
  <c r="N478" i="6" a="1"/>
  <c r="N478" i="6" s="1"/>
  <c r="M478" i="6"/>
  <c r="M478" i="6" a="1"/>
  <c r="L478" i="6" a="1"/>
  <c r="L478" i="6" s="1"/>
  <c r="K478" i="6" a="1"/>
  <c r="K478" i="6" s="1"/>
  <c r="AI477" i="6"/>
  <c r="AI477" i="6" a="1"/>
  <c r="AH477" i="6" a="1"/>
  <c r="AH477" i="6" s="1"/>
  <c r="AG477" i="6"/>
  <c r="AG477" i="6" a="1"/>
  <c r="AF477" i="6" a="1"/>
  <c r="AF477" i="6" s="1"/>
  <c r="AE477" i="6" a="1"/>
  <c r="AE477" i="6" s="1"/>
  <c r="AD477" i="6" a="1"/>
  <c r="AD477" i="6" s="1"/>
  <c r="AC477" i="6" a="1"/>
  <c r="AC477" i="6" s="1"/>
  <c r="AB477" i="6" a="1"/>
  <c r="AB477" i="6" s="1"/>
  <c r="AA477" i="6"/>
  <c r="AA477" i="6" a="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c r="O477" i="6" a="1"/>
  <c r="N477" i="6" a="1"/>
  <c r="N477" i="6" s="1"/>
  <c r="M477" i="6" a="1"/>
  <c r="M477" i="6" s="1"/>
  <c r="L477" i="6" a="1"/>
  <c r="L477" i="6" s="1"/>
  <c r="K477" i="6" a="1"/>
  <c r="K477" i="6" s="1"/>
  <c r="AI476" i="6" a="1"/>
  <c r="AI476" i="6" s="1"/>
  <c r="AH476" i="6" a="1"/>
  <c r="AH476" i="6" s="1"/>
  <c r="AG476" i="6" a="1"/>
  <c r="AG476" i="6" s="1"/>
  <c r="AF476" i="6" a="1"/>
  <c r="AF476" i="6" s="1"/>
  <c r="AE476" i="6"/>
  <c r="AE476" i="6" a="1"/>
  <c r="AD476" i="6" a="1"/>
  <c r="AD476" i="6" s="1"/>
  <c r="AC476" i="6"/>
  <c r="AC476" i="6" a="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c r="K476" i="6" a="1"/>
  <c r="AI475" i="6" a="1"/>
  <c r="AI475" i="6" s="1"/>
  <c r="AH475" i="6" a="1"/>
  <c r="AH475" i="6" s="1"/>
  <c r="AG475" i="6" a="1"/>
  <c r="AG475" i="6" s="1"/>
  <c r="AF475" i="6" a="1"/>
  <c r="AF475" i="6" s="1"/>
  <c r="AE475" i="6"/>
  <c r="AE475" i="6" a="1"/>
  <c r="AD475" i="6" a="1"/>
  <c r="AD475" i="6" s="1"/>
  <c r="AC475" i="6" a="1"/>
  <c r="AC475" i="6" s="1"/>
  <c r="AB475" i="6" a="1"/>
  <c r="AB475" i="6" s="1"/>
  <c r="AA475" i="6" a="1"/>
  <c r="AA475" i="6" s="1"/>
  <c r="Z475" i="6" a="1"/>
  <c r="Z475" i="6" s="1"/>
  <c r="Y475" i="6"/>
  <c r="Y475" i="6" a="1"/>
  <c r="X475" i="6" a="1"/>
  <c r="X475" i="6" s="1"/>
  <c r="W475" i="6"/>
  <c r="W475" i="6" a="1"/>
  <c r="V475" i="6" a="1"/>
  <c r="V475" i="6" s="1"/>
  <c r="U475" i="6" a="1"/>
  <c r="U475" i="6" s="1"/>
  <c r="T475" i="6" a="1"/>
  <c r="T475" i="6" s="1"/>
  <c r="S475" i="6"/>
  <c r="S475" i="6" a="1"/>
  <c r="R475" i="6" a="1"/>
  <c r="R475" i="6" s="1"/>
  <c r="Q475" i="6"/>
  <c r="Q475" i="6" a="1"/>
  <c r="P475" i="6" a="1"/>
  <c r="P475" i="6" s="1"/>
  <c r="O475" i="6" a="1"/>
  <c r="O475" i="6" s="1"/>
  <c r="N475" i="6" a="1"/>
  <c r="N475" i="6" s="1"/>
  <c r="M475" i="6" a="1"/>
  <c r="M475" i="6" s="1"/>
  <c r="L475" i="6" a="1"/>
  <c r="L475" i="6" s="1"/>
  <c r="K475" i="6"/>
  <c r="K475" i="6" a="1"/>
  <c r="AI474" i="6" a="1"/>
  <c r="AI474" i="6" s="1"/>
  <c r="AH474" i="6" a="1"/>
  <c r="AH474" i="6" s="1"/>
  <c r="AG474" i="6" a="1"/>
  <c r="AG474" i="6" s="1"/>
  <c r="AF474" i="6" a="1"/>
  <c r="AF474" i="6" s="1"/>
  <c r="AE474" i="6" a="1"/>
  <c r="AE474" i="6" s="1"/>
  <c r="AD474" i="6" a="1"/>
  <c r="AD474" i="6" s="1"/>
  <c r="AC474" i="6" a="1"/>
  <c r="AC474" i="6" s="1"/>
  <c r="AB474" i="6" a="1"/>
  <c r="AB474" i="6" s="1"/>
  <c r="AA474" i="6"/>
  <c r="AA474" i="6" a="1"/>
  <c r="Z474" i="6" a="1"/>
  <c r="Z474" i="6" s="1"/>
  <c r="Y474" i="6" a="1"/>
  <c r="Y474" i="6" s="1"/>
  <c r="X474" i="6" a="1"/>
  <c r="X474" i="6" s="1"/>
  <c r="W474" i="6" a="1"/>
  <c r="W474" i="6" s="1"/>
  <c r="V474" i="6" a="1"/>
  <c r="V474" i="6" s="1"/>
  <c r="U474" i="6"/>
  <c r="U474" i="6" a="1"/>
  <c r="T474" i="6" a="1"/>
  <c r="T474" i="6" s="1"/>
  <c r="S474" i="6"/>
  <c r="S474" i="6" a="1"/>
  <c r="R474" i="6" a="1"/>
  <c r="R474" i="6" s="1"/>
  <c r="Q474" i="6" a="1"/>
  <c r="Q474" i="6" s="1"/>
  <c r="P474" i="6" a="1"/>
  <c r="P474" i="6" s="1"/>
  <c r="O474" i="6"/>
  <c r="O474" i="6" a="1"/>
  <c r="N474" i="6" a="1"/>
  <c r="N474" i="6" s="1"/>
  <c r="M474" i="6"/>
  <c r="M474" i="6" a="1"/>
  <c r="L474" i="6" a="1"/>
  <c r="L474" i="6" s="1"/>
  <c r="K474" i="6" a="1"/>
  <c r="K474" i="6" s="1"/>
  <c r="AI473" i="6"/>
  <c r="AI473" i="6" a="1"/>
  <c r="AH473" i="6" a="1"/>
  <c r="AH473" i="6" s="1"/>
  <c r="AG473" i="6"/>
  <c r="AG473" i="6" a="1"/>
  <c r="AF473" i="6" a="1"/>
  <c r="AF473" i="6" s="1"/>
  <c r="AE473" i="6" a="1"/>
  <c r="AE473" i="6" s="1"/>
  <c r="AD473" i="6" a="1"/>
  <c r="AD473" i="6" s="1"/>
  <c r="AC473" i="6" a="1"/>
  <c r="AC473" i="6" s="1"/>
  <c r="AB473" i="6" a="1"/>
  <c r="AB473" i="6" s="1"/>
  <c r="AA473" i="6"/>
  <c r="AA473" i="6" a="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c r="O473" i="6" a="1"/>
  <c r="N473" i="6" a="1"/>
  <c r="N473" i="6" s="1"/>
  <c r="M473" i="6" a="1"/>
  <c r="M473" i="6" s="1"/>
  <c r="L473" i="6" a="1"/>
  <c r="L473" i="6" s="1"/>
  <c r="K473" i="6" a="1"/>
  <c r="K473" i="6" s="1"/>
  <c r="AI472" i="6"/>
  <c r="AI472" i="6" a="1"/>
  <c r="AH472" i="6" a="1"/>
  <c r="AH472" i="6" s="1"/>
  <c r="AG472" i="6" a="1"/>
  <c r="AG472" i="6" s="1"/>
  <c r="AF472" i="6" a="1"/>
  <c r="AF472" i="6" s="1"/>
  <c r="AE472" i="6"/>
  <c r="AE472" i="6" a="1"/>
  <c r="AD472" i="6" a="1"/>
  <c r="AD472" i="6" s="1"/>
  <c r="AC472" i="6"/>
  <c r="AC472" i="6" a="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c r="K472" i="6" a="1"/>
  <c r="AI471" i="6" a="1"/>
  <c r="AI471" i="6" s="1"/>
  <c r="AH471" i="6" a="1"/>
  <c r="AH471" i="6" s="1"/>
  <c r="AG471" i="6" a="1"/>
  <c r="AG471" i="6" s="1"/>
  <c r="AF471" i="6" a="1"/>
  <c r="AF471" i="6" s="1"/>
  <c r="AE471" i="6"/>
  <c r="AE471" i="6" a="1"/>
  <c r="AD471" i="6" a="1"/>
  <c r="AD471" i="6" s="1"/>
  <c r="AC471" i="6" a="1"/>
  <c r="AC471" i="6" s="1"/>
  <c r="AB471" i="6" a="1"/>
  <c r="AB471" i="6" s="1"/>
  <c r="AA471" i="6" a="1"/>
  <c r="AA471" i="6" s="1"/>
  <c r="Z471" i="6" a="1"/>
  <c r="Z471" i="6" s="1"/>
  <c r="Y471" i="6"/>
  <c r="Y471" i="6" a="1"/>
  <c r="X471" i="6" a="1"/>
  <c r="X471" i="6" s="1"/>
  <c r="W471" i="6"/>
  <c r="W471" i="6" a="1"/>
  <c r="V471" i="6" a="1"/>
  <c r="V471" i="6" s="1"/>
  <c r="U471" i="6" a="1"/>
  <c r="U471" i="6" s="1"/>
  <c r="T471" i="6" a="1"/>
  <c r="T471" i="6" s="1"/>
  <c r="S471" i="6"/>
  <c r="S471" i="6" a="1"/>
  <c r="R471" i="6" a="1"/>
  <c r="R471" i="6" s="1"/>
  <c r="Q471" i="6"/>
  <c r="Q471" i="6" a="1"/>
  <c r="P471" i="6" a="1"/>
  <c r="P471" i="6" s="1"/>
  <c r="O471" i="6" a="1"/>
  <c r="O471" i="6" s="1"/>
  <c r="N471" i="6" a="1"/>
  <c r="N471" i="6" s="1"/>
  <c r="M471" i="6" a="1"/>
  <c r="M471" i="6" s="1"/>
  <c r="L471" i="6" a="1"/>
  <c r="L471" i="6" s="1"/>
  <c r="K471" i="6"/>
  <c r="K471" i="6" a="1"/>
  <c r="AI470" i="6" a="1"/>
  <c r="AI470" i="6" s="1"/>
  <c r="AH470" i="6" a="1"/>
  <c r="AH470" i="6" s="1"/>
  <c r="AG470" i="6" a="1"/>
  <c r="AG470" i="6" s="1"/>
  <c r="AF470" i="6" a="1"/>
  <c r="AF470" i="6" s="1"/>
  <c r="AE470" i="6" a="1"/>
  <c r="AE470" i="6" s="1"/>
  <c r="AD470" i="6" a="1"/>
  <c r="AD470" i="6" s="1"/>
  <c r="AC470" i="6" a="1"/>
  <c r="AC470" i="6" s="1"/>
  <c r="AB470" i="6" a="1"/>
  <c r="AB470" i="6" s="1"/>
  <c r="AA470" i="6"/>
  <c r="AA470" i="6" a="1"/>
  <c r="Z470" i="6" a="1"/>
  <c r="Z470" i="6" s="1"/>
  <c r="Y470" i="6" a="1"/>
  <c r="Y470" i="6" s="1"/>
  <c r="X470" i="6" a="1"/>
  <c r="X470" i="6" s="1"/>
  <c r="W470" i="6" a="1"/>
  <c r="W470" i="6" s="1"/>
  <c r="V470" i="6" a="1"/>
  <c r="V470" i="6" s="1"/>
  <c r="U470" i="6"/>
  <c r="U470" i="6" a="1"/>
  <c r="T470" i="6" a="1"/>
  <c r="T470" i="6" s="1"/>
  <c r="S470" i="6"/>
  <c r="S470" i="6" a="1"/>
  <c r="R470" i="6" a="1"/>
  <c r="R470" i="6" s="1"/>
  <c r="Q470" i="6" a="1"/>
  <c r="Q470" i="6" s="1"/>
  <c r="P470" i="6" a="1"/>
  <c r="P470" i="6" s="1"/>
  <c r="O470" i="6"/>
  <c r="O470" i="6" a="1"/>
  <c r="N470" i="6" a="1"/>
  <c r="N470" i="6" s="1"/>
  <c r="M470" i="6"/>
  <c r="M470" i="6" a="1"/>
  <c r="L470" i="6" a="1"/>
  <c r="L470" i="6" s="1"/>
  <c r="K470" i="6" a="1"/>
  <c r="K470" i="6" s="1"/>
  <c r="AI469" i="6"/>
  <c r="AI469" i="6" a="1"/>
  <c r="AH469" i="6" a="1"/>
  <c r="AH469" i="6" s="1"/>
  <c r="AG469" i="6"/>
  <c r="AG469" i="6" a="1"/>
  <c r="AF469" i="6" a="1"/>
  <c r="AF469" i="6" s="1"/>
  <c r="AE469" i="6" a="1"/>
  <c r="AE469" i="6" s="1"/>
  <c r="AD469" i="6" a="1"/>
  <c r="AD469" i="6" s="1"/>
  <c r="AC469" i="6" a="1"/>
  <c r="AC469" i="6" s="1"/>
  <c r="AB469" i="6" a="1"/>
  <c r="AB469" i="6" s="1"/>
  <c r="AA469" i="6"/>
  <c r="AA469" i="6" a="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c r="O469" i="6" a="1"/>
  <c r="N469" i="6" a="1"/>
  <c r="N469" i="6" s="1"/>
  <c r="M469" i="6" a="1"/>
  <c r="M469" i="6" s="1"/>
  <c r="L469" i="6" a="1"/>
  <c r="L469" i="6" s="1"/>
  <c r="K469" i="6" a="1"/>
  <c r="K469" i="6" s="1"/>
  <c r="AI468" i="6"/>
  <c r="AI468" i="6" a="1"/>
  <c r="AH468" i="6" a="1"/>
  <c r="AH468" i="6" s="1"/>
  <c r="AG468" i="6" a="1"/>
  <c r="AG468" i="6" s="1"/>
  <c r="AF468" i="6" a="1"/>
  <c r="AF468" i="6" s="1"/>
  <c r="AE468" i="6"/>
  <c r="AE468" i="6" a="1"/>
  <c r="AD468" i="6" a="1"/>
  <c r="AD468" i="6" s="1"/>
  <c r="AC468" i="6"/>
  <c r="AC468" i="6" a="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c r="K468" i="6" a="1"/>
  <c r="AI467" i="6" a="1"/>
  <c r="AI467" i="6" s="1"/>
  <c r="AH467" i="6" a="1"/>
  <c r="AH467" i="6" s="1"/>
  <c r="AG467" i="6" a="1"/>
  <c r="AG467" i="6" s="1"/>
  <c r="AF467" i="6" a="1"/>
  <c r="AF467" i="6" s="1"/>
  <c r="AE467" i="6"/>
  <c r="AE467" i="6" a="1"/>
  <c r="AD467" i="6" a="1"/>
  <c r="AD467" i="6" s="1"/>
  <c r="AC467" i="6" a="1"/>
  <c r="AC467" i="6" s="1"/>
  <c r="AB467" i="6" a="1"/>
  <c r="AB467" i="6" s="1"/>
  <c r="AA467" i="6" a="1"/>
  <c r="AA467" i="6" s="1"/>
  <c r="Z467" i="6" a="1"/>
  <c r="Z467" i="6" s="1"/>
  <c r="Y467" i="6"/>
  <c r="Y467" i="6" a="1"/>
  <c r="X467" i="6" a="1"/>
  <c r="X467" i="6" s="1"/>
  <c r="W467" i="6"/>
  <c r="W467" i="6" a="1"/>
  <c r="V467" i="6" a="1"/>
  <c r="V467" i="6" s="1"/>
  <c r="U467" i="6" a="1"/>
  <c r="U467" i="6" s="1"/>
  <c r="T467" i="6" a="1"/>
  <c r="T467" i="6" s="1"/>
  <c r="S467" i="6"/>
  <c r="S467" i="6" a="1"/>
  <c r="R467" i="6" a="1"/>
  <c r="R467" i="6" s="1"/>
  <c r="Q467" i="6"/>
  <c r="Q467" i="6" a="1"/>
  <c r="P467" i="6" a="1"/>
  <c r="P467" i="6" s="1"/>
  <c r="O467" i="6" a="1"/>
  <c r="O467" i="6" s="1"/>
  <c r="N467" i="6" a="1"/>
  <c r="N467" i="6" s="1"/>
  <c r="M467" i="6" a="1"/>
  <c r="M467" i="6" s="1"/>
  <c r="L467" i="6" a="1"/>
  <c r="L467" i="6" s="1"/>
  <c r="K467" i="6"/>
  <c r="K467" i="6" a="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c r="W466" i="6" a="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c r="W465" i="6" a="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c r="W464" i="6" a="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c r="W463" i="6" a="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c r="W462" i="6" a="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c r="W461" i="6" a="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c r="W460" i="6" a="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c r="W459" i="6" a="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c r="W458" i="6" a="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c r="W457" i="6" a="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c r="W456" i="6" a="1"/>
  <c r="V456" i="6" a="1"/>
  <c r="V456" i="6" s="1"/>
  <c r="U456" i="6" a="1"/>
  <c r="U456" i="6" s="1"/>
  <c r="T456" i="6" a="1"/>
  <c r="T456" i="6" s="1"/>
  <c r="S456" i="6" a="1"/>
  <c r="S456" i="6" s="1"/>
  <c r="R456" i="6" a="1"/>
  <c r="R456" i="6" s="1"/>
  <c r="Q456" i="6" a="1"/>
  <c r="Q456" i="6" s="1"/>
  <c r="P456" i="6" a="1"/>
  <c r="P456" i="6" s="1"/>
  <c r="O456" i="6"/>
  <c r="O456" i="6" a="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c r="S455" i="6" a="1"/>
  <c r="R455" i="6" a="1"/>
  <c r="R455" i="6" s="1"/>
  <c r="Q455" i="6" a="1"/>
  <c r="Q455" i="6" s="1"/>
  <c r="P455" i="6" a="1"/>
  <c r="P455" i="6" s="1"/>
  <c r="O455" i="6" a="1"/>
  <c r="O455" i="6" s="1"/>
  <c r="N455" i="6" a="1"/>
  <c r="N455" i="6" s="1"/>
  <c r="M455" i="6" a="1"/>
  <c r="M455" i="6" s="1"/>
  <c r="L455" i="6" a="1"/>
  <c r="L455" i="6" s="1"/>
  <c r="K455" i="6" a="1"/>
  <c r="K455" i="6" s="1"/>
  <c r="AI454" i="6"/>
  <c r="AI454" i="6" a="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c r="S454" i="6" a="1"/>
  <c r="R454" i="6" a="1"/>
  <c r="R454" i="6" s="1"/>
  <c r="Q454" i="6" a="1"/>
  <c r="Q454" i="6" s="1"/>
  <c r="P454" i="6" a="1"/>
  <c r="P454" i="6" s="1"/>
  <c r="O454" i="6" a="1"/>
  <c r="O454" i="6" s="1"/>
  <c r="N454" i="6" a="1"/>
  <c r="N454" i="6" s="1"/>
  <c r="M454" i="6" a="1"/>
  <c r="M454" i="6" s="1"/>
  <c r="L454" i="6" a="1"/>
  <c r="L454" i="6" s="1"/>
  <c r="K454" i="6" a="1"/>
  <c r="K454" i="6" s="1"/>
  <c r="AI453" i="6"/>
  <c r="AI453" i="6" a="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c r="S453" i="6" a="1"/>
  <c r="R453" i="6" a="1"/>
  <c r="R453" i="6" s="1"/>
  <c r="Q453" i="6" a="1"/>
  <c r="Q453" i="6" s="1"/>
  <c r="P453" i="6" a="1"/>
  <c r="P453" i="6" s="1"/>
  <c r="O453" i="6" a="1"/>
  <c r="O453" i="6" s="1"/>
  <c r="N453" i="6" a="1"/>
  <c r="N453" i="6" s="1"/>
  <c r="M453" i="6" a="1"/>
  <c r="M453" i="6" s="1"/>
  <c r="L453" i="6" a="1"/>
  <c r="L453" i="6" s="1"/>
  <c r="K453" i="6" a="1"/>
  <c r="K453" i="6" s="1"/>
  <c r="AI452" i="6"/>
  <c r="AI452" i="6" a="1"/>
  <c r="AH452" i="6" a="1"/>
  <c r="AH452" i="6" s="1"/>
  <c r="AG452" i="6" a="1"/>
  <c r="AG452" i="6" s="1"/>
  <c r="AF452" i="6" a="1"/>
  <c r="AF452" i="6" s="1"/>
  <c r="AE452" i="6" a="1"/>
  <c r="AE452" i="6" s="1"/>
  <c r="AD452" i="6" a="1"/>
  <c r="AD452" i="6" s="1"/>
  <c r="AC452" i="6" a="1"/>
  <c r="AC452" i="6" s="1"/>
  <c r="AB452" i="6" a="1"/>
  <c r="AB452" i="6" s="1"/>
  <c r="AA452" i="6"/>
  <c r="AA452" i="6" a="1"/>
  <c r="Z452" i="6" a="1"/>
  <c r="Z452" i="6" s="1"/>
  <c r="Y452" i="6" a="1"/>
  <c r="Y452" i="6" s="1"/>
  <c r="X452" i="6" a="1"/>
  <c r="X452" i="6" s="1"/>
  <c r="W452" i="6" a="1"/>
  <c r="W452" i="6" s="1"/>
  <c r="V452" i="6" a="1"/>
  <c r="V452" i="6" s="1"/>
  <c r="U452" i="6" a="1"/>
  <c r="U452" i="6" s="1"/>
  <c r="T452" i="6" a="1"/>
  <c r="T452" i="6" s="1"/>
  <c r="S452" i="6"/>
  <c r="S452" i="6" a="1"/>
  <c r="R452" i="6" a="1"/>
  <c r="R452" i="6" s="1"/>
  <c r="Q452" i="6" a="1"/>
  <c r="Q452" i="6" s="1"/>
  <c r="P452" i="6" a="1"/>
  <c r="P452" i="6" s="1"/>
  <c r="O452" i="6" a="1"/>
  <c r="O452" i="6" s="1"/>
  <c r="N452" i="6" a="1"/>
  <c r="N452" i="6" s="1"/>
  <c r="M452" i="6" a="1"/>
  <c r="M452" i="6" s="1"/>
  <c r="L452" i="6" a="1"/>
  <c r="L452" i="6" s="1"/>
  <c r="K452" i="6" a="1"/>
  <c r="K452" i="6" s="1"/>
  <c r="AI451" i="6"/>
  <c r="AI451" i="6" a="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c r="S451" i="6" a="1"/>
  <c r="R451" i="6" a="1"/>
  <c r="R451" i="6" s="1"/>
  <c r="Q451" i="6" a="1"/>
  <c r="Q451" i="6" s="1"/>
  <c r="P451" i="6" a="1"/>
  <c r="P451" i="6" s="1"/>
  <c r="O451" i="6" a="1"/>
  <c r="O451" i="6" s="1"/>
  <c r="N451" i="6" a="1"/>
  <c r="N451" i="6" s="1"/>
  <c r="M451" i="6" a="1"/>
  <c r="M451" i="6" s="1"/>
  <c r="L451" i="6" a="1"/>
  <c r="L451" i="6" s="1"/>
  <c r="K451" i="6" a="1"/>
  <c r="K451" i="6" s="1"/>
  <c r="AI450" i="6"/>
  <c r="AI450" i="6" a="1"/>
  <c r="AH450" i="6" a="1"/>
  <c r="AH450" i="6" s="1"/>
  <c r="AG450" i="6" a="1"/>
  <c r="AG450" i="6" s="1"/>
  <c r="AF450" i="6" a="1"/>
  <c r="AF450" i="6" s="1"/>
  <c r="AE450" i="6" a="1"/>
  <c r="AE450" i="6" s="1"/>
  <c r="AD450" i="6" a="1"/>
  <c r="AD450" i="6" s="1"/>
  <c r="AC450" i="6"/>
  <c r="AC450" i="6" a="1"/>
  <c r="AB450" i="6" a="1"/>
  <c r="AB450" i="6" s="1"/>
  <c r="AA450" i="6" a="1"/>
  <c r="AA450" i="6" s="1"/>
  <c r="Z450" i="6" a="1"/>
  <c r="Z450" i="6" s="1"/>
  <c r="Y450" i="6" a="1"/>
  <c r="Y450" i="6" s="1"/>
  <c r="X450" i="6" a="1"/>
  <c r="X450" i="6" s="1"/>
  <c r="W450" i="6" a="1"/>
  <c r="W450" i="6" s="1"/>
  <c r="V450" i="6" a="1"/>
  <c r="V450" i="6" s="1"/>
  <c r="U450" i="6" a="1"/>
  <c r="U450" i="6" s="1"/>
  <c r="T450" i="6" a="1"/>
  <c r="T450" i="6" s="1"/>
  <c r="S450" i="6"/>
  <c r="S450" i="6" a="1"/>
  <c r="R450" i="6" a="1"/>
  <c r="R450" i="6" s="1"/>
  <c r="Q450" i="6" a="1"/>
  <c r="Q450" i="6" s="1"/>
  <c r="P450" i="6" a="1"/>
  <c r="P450" i="6" s="1"/>
  <c r="O450" i="6" a="1"/>
  <c r="O450" i="6" s="1"/>
  <c r="N450" i="6" a="1"/>
  <c r="N450" i="6" s="1"/>
  <c r="M450" i="6"/>
  <c r="M450" i="6" a="1"/>
  <c r="L450" i="6" a="1"/>
  <c r="L450" i="6" s="1"/>
  <c r="K450" i="6" a="1"/>
  <c r="K450" i="6" s="1"/>
  <c r="AI449" i="6"/>
  <c r="AI449" i="6" a="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c r="S449" i="6" a="1"/>
  <c r="R449" i="6" a="1"/>
  <c r="R449" i="6" s="1"/>
  <c r="Q449" i="6" a="1"/>
  <c r="Q449" i="6" s="1"/>
  <c r="P449" i="6" a="1"/>
  <c r="P449" i="6" s="1"/>
  <c r="O449" i="6" a="1"/>
  <c r="O449" i="6" s="1"/>
  <c r="N449" i="6" a="1"/>
  <c r="N449" i="6" s="1"/>
  <c r="M449" i="6" a="1"/>
  <c r="M449" i="6" s="1"/>
  <c r="L449" i="6" a="1"/>
  <c r="L449" i="6" s="1"/>
  <c r="K449" i="6" a="1"/>
  <c r="K449" i="6" s="1"/>
  <c r="AI448" i="6"/>
  <c r="AI448" i="6" a="1"/>
  <c r="AH448" i="6" a="1"/>
  <c r="AH448" i="6" s="1"/>
  <c r="AG448" i="6" a="1"/>
  <c r="AG448" i="6" s="1"/>
  <c r="AF448" i="6" a="1"/>
  <c r="AF448" i="6" s="1"/>
  <c r="AE448" i="6" a="1"/>
  <c r="AE448" i="6" s="1"/>
  <c r="AD448" i="6" a="1"/>
  <c r="AD448" i="6" s="1"/>
  <c r="AC448" i="6"/>
  <c r="AC448" i="6" a="1"/>
  <c r="AB448" i="6" a="1"/>
  <c r="AB448" i="6" s="1"/>
  <c r="AA448" i="6" a="1"/>
  <c r="AA448" i="6" s="1"/>
  <c r="Z448" i="6" a="1"/>
  <c r="Z448" i="6" s="1"/>
  <c r="Y448" i="6" a="1"/>
  <c r="Y448" i="6" s="1"/>
  <c r="X448" i="6" a="1"/>
  <c r="X448" i="6" s="1"/>
  <c r="W448" i="6" a="1"/>
  <c r="W448" i="6" s="1"/>
  <c r="V448" i="6" a="1"/>
  <c r="V448" i="6" s="1"/>
  <c r="U448" i="6" a="1"/>
  <c r="U448" i="6" s="1"/>
  <c r="T448" i="6" a="1"/>
  <c r="T448" i="6" s="1"/>
  <c r="S448" i="6"/>
  <c r="S448" i="6" a="1"/>
  <c r="R448" i="6" a="1"/>
  <c r="R448" i="6" s="1"/>
  <c r="Q448" i="6" a="1"/>
  <c r="Q448" i="6" s="1"/>
  <c r="P448" i="6" a="1"/>
  <c r="P448" i="6" s="1"/>
  <c r="O448" i="6" a="1"/>
  <c r="O448" i="6" s="1"/>
  <c r="N448" i="6" a="1"/>
  <c r="N448" i="6" s="1"/>
  <c r="M448" i="6"/>
  <c r="M448" i="6" a="1"/>
  <c r="L448" i="6" a="1"/>
  <c r="L448" i="6" s="1"/>
  <c r="K448" i="6" a="1"/>
  <c r="K448" i="6" s="1"/>
  <c r="AI447" i="6"/>
  <c r="AI447" i="6" a="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c r="S447" i="6" a="1"/>
  <c r="R447" i="6" a="1"/>
  <c r="R447" i="6" s="1"/>
  <c r="Q447" i="6" a="1"/>
  <c r="Q447" i="6" s="1"/>
  <c r="P447" i="6" a="1"/>
  <c r="P447" i="6" s="1"/>
  <c r="O447" i="6" a="1"/>
  <c r="O447" i="6" s="1"/>
  <c r="N447" i="6" a="1"/>
  <c r="N447" i="6" s="1"/>
  <c r="M447" i="6" a="1"/>
  <c r="M447" i="6" s="1"/>
  <c r="L447" i="6" a="1"/>
  <c r="L447" i="6" s="1"/>
  <c r="K447" i="6" a="1"/>
  <c r="K447" i="6" s="1"/>
  <c r="AI446" i="6"/>
  <c r="AI446" i="6" a="1"/>
  <c r="AH446" i="6" a="1"/>
  <c r="AH446" i="6" s="1"/>
  <c r="AG446" i="6" a="1"/>
  <c r="AG446" i="6" s="1"/>
  <c r="AF446" i="6" a="1"/>
  <c r="AF446" i="6" s="1"/>
  <c r="AE446" i="6" a="1"/>
  <c r="AE446" i="6" s="1"/>
  <c r="AD446" i="6" a="1"/>
  <c r="AD446" i="6" s="1"/>
  <c r="AC446" i="6"/>
  <c r="AC446" i="6" a="1"/>
  <c r="AB446" i="6" a="1"/>
  <c r="AB446" i="6" s="1"/>
  <c r="AA446" i="6" a="1"/>
  <c r="AA446" i="6" s="1"/>
  <c r="Z446" i="6" a="1"/>
  <c r="Z446" i="6" s="1"/>
  <c r="Y446" i="6" a="1"/>
  <c r="Y446" i="6" s="1"/>
  <c r="X446" i="6" a="1"/>
  <c r="X446" i="6" s="1"/>
  <c r="W446" i="6" a="1"/>
  <c r="W446" i="6" s="1"/>
  <c r="V446" i="6" a="1"/>
  <c r="V446" i="6" s="1"/>
  <c r="U446" i="6" a="1"/>
  <c r="U446" i="6" s="1"/>
  <c r="T446" i="6" a="1"/>
  <c r="T446" i="6" s="1"/>
  <c r="S446" i="6"/>
  <c r="S446" i="6" a="1"/>
  <c r="R446" i="6" a="1"/>
  <c r="R446" i="6" s="1"/>
  <c r="Q446" i="6" a="1"/>
  <c r="Q446" i="6" s="1"/>
  <c r="P446" i="6" a="1"/>
  <c r="P446" i="6" s="1"/>
  <c r="O446" i="6" a="1"/>
  <c r="O446" i="6" s="1"/>
  <c r="N446" i="6" a="1"/>
  <c r="N446" i="6" s="1"/>
  <c r="M446" i="6"/>
  <c r="M446" i="6" a="1"/>
  <c r="L446" i="6" a="1"/>
  <c r="L446" i="6" s="1"/>
  <c r="K446" i="6" a="1"/>
  <c r="K446" i="6" s="1"/>
  <c r="AI445" i="6"/>
  <c r="AI445" i="6" a="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c r="S445" i="6" a="1"/>
  <c r="R445" i="6" a="1"/>
  <c r="R445" i="6" s="1"/>
  <c r="Q445" i="6" a="1"/>
  <c r="Q445" i="6" s="1"/>
  <c r="P445" i="6" a="1"/>
  <c r="P445" i="6" s="1"/>
  <c r="O445" i="6" a="1"/>
  <c r="O445" i="6" s="1"/>
  <c r="N445" i="6" a="1"/>
  <c r="N445" i="6" s="1"/>
  <c r="M445" i="6" a="1"/>
  <c r="M445" i="6" s="1"/>
  <c r="L445" i="6" a="1"/>
  <c r="L445" i="6" s="1"/>
  <c r="K445" i="6" a="1"/>
  <c r="K445" i="6" s="1"/>
  <c r="AI444" i="6"/>
  <c r="AI444" i="6" a="1"/>
  <c r="AH444" i="6" a="1"/>
  <c r="AH444" i="6" s="1"/>
  <c r="AG444" i="6" a="1"/>
  <c r="AG444" i="6" s="1"/>
  <c r="AF444" i="6" a="1"/>
  <c r="AF444" i="6" s="1"/>
  <c r="AE444" i="6" a="1"/>
  <c r="AE444" i="6" s="1"/>
  <c r="AD444" i="6" a="1"/>
  <c r="AD444" i="6" s="1"/>
  <c r="AC444" i="6"/>
  <c r="AC444" i="6" a="1"/>
  <c r="AB444" i="6" a="1"/>
  <c r="AB444" i="6" s="1"/>
  <c r="AA444" i="6" a="1"/>
  <c r="AA444" i="6" s="1"/>
  <c r="Z444" i="6" a="1"/>
  <c r="Z444" i="6" s="1"/>
  <c r="Y444" i="6" a="1"/>
  <c r="Y444" i="6" s="1"/>
  <c r="X444" i="6" a="1"/>
  <c r="X444" i="6" s="1"/>
  <c r="W444" i="6" a="1"/>
  <c r="W444" i="6" s="1"/>
  <c r="V444" i="6" a="1"/>
  <c r="V444" i="6" s="1"/>
  <c r="U444" i="6" a="1"/>
  <c r="U444" i="6" s="1"/>
  <c r="T444" i="6" a="1"/>
  <c r="T444" i="6" s="1"/>
  <c r="S444" i="6"/>
  <c r="S444" i="6" a="1"/>
  <c r="R444" i="6" a="1"/>
  <c r="R444" i="6" s="1"/>
  <c r="Q444" i="6" a="1"/>
  <c r="Q444" i="6" s="1"/>
  <c r="P444" i="6" a="1"/>
  <c r="P444" i="6" s="1"/>
  <c r="O444" i="6" a="1"/>
  <c r="O444" i="6" s="1"/>
  <c r="N444" i="6" a="1"/>
  <c r="N444" i="6" s="1"/>
  <c r="M444" i="6"/>
  <c r="M444" i="6" a="1"/>
  <c r="L444" i="6" a="1"/>
  <c r="L444" i="6" s="1"/>
  <c r="K444" i="6" a="1"/>
  <c r="K444" i="6" s="1"/>
  <c r="AI443" i="6"/>
  <c r="AI443" i="6" a="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c r="S443" i="6" a="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c r="AE442" i="6" a="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c r="S441" i="6" a="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c r="AE440" i="6" a="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c r="S439" i="6" a="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c r="AE438" i="6" a="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c r="S437" i="6" a="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c r="AE436" i="6" a="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c r="S435" i="6" a="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c r="AE434" i="6" a="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c r="K433" i="6" a="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c r="S432" i="6" a="1"/>
  <c r="R432" i="6" a="1"/>
  <c r="R432" i="6" s="1"/>
  <c r="Q432" i="6" a="1"/>
  <c r="Q432" i="6" s="1"/>
  <c r="P432" i="6" a="1"/>
  <c r="P432" i="6" s="1"/>
  <c r="O432" i="6" a="1"/>
  <c r="O432" i="6" s="1"/>
  <c r="N432" i="6" a="1"/>
  <c r="N432" i="6" s="1"/>
  <c r="M432" i="6"/>
  <c r="M432" i="6" a="1"/>
  <c r="L432" i="6" a="1"/>
  <c r="L432" i="6" s="1"/>
  <c r="K432" i="6" a="1"/>
  <c r="K432" i="6" s="1"/>
  <c r="AI431" i="6"/>
  <c r="AI431" i="6" a="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c r="K431" i="6" a="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c r="S430" i="6" a="1"/>
  <c r="R430" i="6" a="1"/>
  <c r="R430" i="6" s="1"/>
  <c r="Q430" i="6" a="1"/>
  <c r="Q430" i="6" s="1"/>
  <c r="P430" i="6" a="1"/>
  <c r="P430" i="6" s="1"/>
  <c r="O430" i="6" a="1"/>
  <c r="O430" i="6" s="1"/>
  <c r="N430" i="6" a="1"/>
  <c r="N430" i="6" s="1"/>
  <c r="M430" i="6"/>
  <c r="M430" i="6" a="1"/>
  <c r="L430" i="6" a="1"/>
  <c r="L430" i="6" s="1"/>
  <c r="K430" i="6" a="1"/>
  <c r="K430" i="6" s="1"/>
  <c r="AI429" i="6" a="1"/>
  <c r="AI429" i="6" s="1"/>
  <c r="AH429" i="6" a="1"/>
  <c r="AH429" i="6" s="1"/>
  <c r="AG429" i="6"/>
  <c r="AG429" i="6" a="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c r="S429" i="6" a="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c r="AE428" i="6" a="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c r="AA427" i="6" a="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c r="O426" i="6" a="1"/>
  <c r="N426" i="6" a="1"/>
  <c r="N426" i="6" s="1"/>
  <c r="M426" i="6" a="1"/>
  <c r="M426" i="6" s="1"/>
  <c r="L426" i="6" a="1"/>
  <c r="L426" i="6" s="1"/>
  <c r="K426" i="6" a="1"/>
  <c r="K426" i="6" s="1"/>
  <c r="AI425" i="6"/>
  <c r="AI425" i="6" a="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c r="O425" i="6" a="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c r="W424" i="6" a="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c r="O423" i="6" a="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c r="W422" i="6" a="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c r="K422" i="6" a="1"/>
  <c r="AI421" i="6" a="1"/>
  <c r="AI421" i="6" s="1"/>
  <c r="AH421" i="6" a="1"/>
  <c r="AH421" i="6" s="1"/>
  <c r="AG421" i="6" a="1"/>
  <c r="AG421" i="6" s="1"/>
  <c r="AF421" i="6" a="1"/>
  <c r="AF421" i="6" s="1"/>
  <c r="AE421" i="6" a="1"/>
  <c r="AE421" i="6" s="1"/>
  <c r="AD421" i="6" a="1"/>
  <c r="AD421" i="6" s="1"/>
  <c r="AC421" i="6" a="1"/>
  <c r="AC421" i="6" s="1"/>
  <c r="AB421" i="6" a="1"/>
  <c r="AB421" i="6" s="1"/>
  <c r="AA421" i="6"/>
  <c r="AA421" i="6" a="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c r="O420" i="6" a="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c r="K419" i="6" a="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c r="S418" i="6" a="1"/>
  <c r="R418" i="6" a="1"/>
  <c r="R418" i="6" s="1"/>
  <c r="Q418" i="6" a="1"/>
  <c r="Q418" i="6" s="1"/>
  <c r="P418" i="6" a="1"/>
  <c r="P418" i="6" s="1"/>
  <c r="O418" i="6" a="1"/>
  <c r="O418" i="6" s="1"/>
  <c r="N418" i="6" a="1"/>
  <c r="N418" i="6" s="1"/>
  <c r="M418" i="6"/>
  <c r="M418" i="6" a="1"/>
  <c r="L418" i="6" a="1"/>
  <c r="L418" i="6" s="1"/>
  <c r="K418" i="6" a="1"/>
  <c r="K418" i="6" s="1"/>
  <c r="AI417" i="6" a="1"/>
  <c r="AI417" i="6" s="1"/>
  <c r="AH417" i="6" a="1"/>
  <c r="AH417" i="6" s="1"/>
  <c r="AG417" i="6"/>
  <c r="AG417" i="6" a="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c r="S417" i="6" a="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c r="AE416" i="6" a="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c r="S415" i="6" a="1"/>
  <c r="R415" i="6" a="1"/>
  <c r="R415" i="6" s="1"/>
  <c r="Q415" i="6" a="1"/>
  <c r="Q415" i="6" s="1"/>
  <c r="P415" i="6" a="1"/>
  <c r="P415" i="6" s="1"/>
  <c r="O415" i="6" a="1"/>
  <c r="O415" i="6" s="1"/>
  <c r="N415" i="6" a="1"/>
  <c r="N415" i="6" s="1"/>
  <c r="M415" i="6" a="1"/>
  <c r="M415" i="6" s="1"/>
  <c r="L415" i="6" a="1"/>
  <c r="L415" i="6" s="1"/>
  <c r="K415" i="6"/>
  <c r="K415" i="6" a="1"/>
  <c r="AI414" i="6" a="1"/>
  <c r="AI414" i="6" s="1"/>
  <c r="AH414" i="6" a="1"/>
  <c r="AH414" i="6" s="1"/>
  <c r="AG414" i="6" a="1"/>
  <c r="AG414" i="6" s="1"/>
  <c r="AF414" i="6" a="1"/>
  <c r="AF414" i="6" s="1"/>
  <c r="AE414" i="6"/>
  <c r="AE414" i="6" a="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c r="S414" i="6" a="1"/>
  <c r="R414" i="6" a="1"/>
  <c r="R414" i="6" s="1"/>
  <c r="Q414" i="6" a="1"/>
  <c r="Q414" i="6" s="1"/>
  <c r="P414" i="6" a="1"/>
  <c r="P414" i="6" s="1"/>
  <c r="O414" i="6" a="1"/>
  <c r="O414" i="6" s="1"/>
  <c r="N414" i="6" a="1"/>
  <c r="N414" i="6" s="1"/>
  <c r="M414" i="6"/>
  <c r="M414" i="6" a="1"/>
  <c r="L414" i="6" a="1"/>
  <c r="L414" i="6" s="1"/>
  <c r="K414" i="6" a="1"/>
  <c r="K414" i="6" s="1"/>
  <c r="AI413" i="6" a="1"/>
  <c r="AI413" i="6" s="1"/>
  <c r="AH413" i="6" a="1"/>
  <c r="AH413" i="6" s="1"/>
  <c r="AG413" i="6"/>
  <c r="AG413" i="6" a="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c r="S413" i="6" a="1"/>
  <c r="R413" i="6" a="1"/>
  <c r="R413" i="6" s="1"/>
  <c r="Q413" i="6" a="1"/>
  <c r="Q413" i="6" s="1"/>
  <c r="P413" i="6" a="1"/>
  <c r="P413" i="6" s="1"/>
  <c r="O413" i="6" a="1"/>
  <c r="O413" i="6" s="1"/>
  <c r="N413" i="6" a="1"/>
  <c r="N413" i="6" s="1"/>
  <c r="M413" i="6" a="1"/>
  <c r="M413" i="6" s="1"/>
  <c r="L413" i="6" a="1"/>
  <c r="L413" i="6" s="1"/>
  <c r="K413" i="6"/>
  <c r="K413" i="6" a="1"/>
  <c r="AI412" i="6" a="1"/>
  <c r="AI412" i="6" s="1"/>
  <c r="AH412" i="6" a="1"/>
  <c r="AH412" i="6" s="1"/>
  <c r="AG412" i="6" a="1"/>
  <c r="AG412" i="6" s="1"/>
  <c r="AF412" i="6" a="1"/>
  <c r="AF412" i="6" s="1"/>
  <c r="AE412" i="6"/>
  <c r="AE412" i="6" a="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c r="S412" i="6" a="1"/>
  <c r="R412" i="6" a="1"/>
  <c r="R412" i="6" s="1"/>
  <c r="Q412" i="6" a="1"/>
  <c r="Q412" i="6" s="1"/>
  <c r="P412" i="6" a="1"/>
  <c r="P412" i="6" s="1"/>
  <c r="O412" i="6" a="1"/>
  <c r="O412" i="6" s="1"/>
  <c r="N412" i="6" a="1"/>
  <c r="N412" i="6" s="1"/>
  <c r="M412" i="6"/>
  <c r="M412" i="6" a="1"/>
  <c r="L412" i="6" a="1"/>
  <c r="L412" i="6" s="1"/>
  <c r="K412" i="6" a="1"/>
  <c r="K412" i="6" s="1"/>
  <c r="AI411" i="6"/>
  <c r="AI411" i="6" a="1"/>
  <c r="AH411" i="6" a="1"/>
  <c r="AH411" i="6" s="1"/>
  <c r="AG411" i="6" a="1"/>
  <c r="AG411" i="6" s="1"/>
  <c r="AF411" i="6" a="1"/>
  <c r="AF411" i="6" s="1"/>
  <c r="AE411" i="6" a="1"/>
  <c r="AE411" i="6" s="1"/>
  <c r="AD411" i="6" a="1"/>
  <c r="AD411" i="6" s="1"/>
  <c r="AC411" i="6" a="1"/>
  <c r="AC411" i="6" s="1"/>
  <c r="AB411" i="6" a="1"/>
  <c r="AB411" i="6" s="1"/>
  <c r="AA411" i="6"/>
  <c r="AA411" i="6" a="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c r="O411" i="6" a="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c r="W410" i="6" a="1"/>
  <c r="V410" i="6" a="1"/>
  <c r="V410" i="6" s="1"/>
  <c r="U410" i="6" a="1"/>
  <c r="U410" i="6" s="1"/>
  <c r="T410" i="6" a="1"/>
  <c r="T410" i="6" s="1"/>
  <c r="S410" i="6" a="1"/>
  <c r="S410" i="6" s="1"/>
  <c r="R410" i="6" a="1"/>
  <c r="R410" i="6" s="1"/>
  <c r="Q410" i="6" a="1"/>
  <c r="Q410" i="6" s="1"/>
  <c r="P410" i="6" a="1"/>
  <c r="P410" i="6" s="1"/>
  <c r="O410" i="6"/>
  <c r="O410" i="6" a="1"/>
  <c r="N410" i="6" a="1"/>
  <c r="N410" i="6" s="1"/>
  <c r="M410" i="6" a="1"/>
  <c r="M410" i="6" s="1"/>
  <c r="L410" i="6" a="1"/>
  <c r="L410" i="6" s="1"/>
  <c r="K410" i="6"/>
  <c r="K410" i="6" a="1"/>
  <c r="AI409" i="6"/>
  <c r="AI409" i="6" a="1"/>
  <c r="AH409" i="6" a="1"/>
  <c r="AH409" i="6" s="1"/>
  <c r="AG409" i="6" a="1"/>
  <c r="AG409" i="6" s="1"/>
  <c r="AF409" i="6" a="1"/>
  <c r="AF409" i="6" s="1"/>
  <c r="AE409" i="6" a="1"/>
  <c r="AE409" i="6" s="1"/>
  <c r="AD409" i="6" a="1"/>
  <c r="AD409" i="6" s="1"/>
  <c r="AC409" i="6" a="1"/>
  <c r="AC409" i="6" s="1"/>
  <c r="AB409" i="6" a="1"/>
  <c r="AB409" i="6" s="1"/>
  <c r="AA409" i="6"/>
  <c r="AA409" i="6" a="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c r="O409" i="6" a="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c r="W408" i="6" a="1"/>
  <c r="V408" i="6" a="1"/>
  <c r="V408" i="6" s="1"/>
  <c r="U408" i="6" a="1"/>
  <c r="U408" i="6" s="1"/>
  <c r="T408" i="6" a="1"/>
  <c r="T408" i="6" s="1"/>
  <c r="S408" i="6" a="1"/>
  <c r="S408" i="6" s="1"/>
  <c r="R408" i="6" a="1"/>
  <c r="R408" i="6" s="1"/>
  <c r="Q408" i="6" a="1"/>
  <c r="Q408" i="6" s="1"/>
  <c r="P408" i="6" a="1"/>
  <c r="P408" i="6" s="1"/>
  <c r="O408" i="6"/>
  <c r="O408" i="6" a="1"/>
  <c r="N408" i="6" a="1"/>
  <c r="N408" i="6" s="1"/>
  <c r="M408" i="6" a="1"/>
  <c r="M408" i="6" s="1"/>
  <c r="L408" i="6" a="1"/>
  <c r="L408" i="6" s="1"/>
  <c r="K408" i="6" a="1"/>
  <c r="K408" i="6" s="1"/>
  <c r="AI407" i="6" a="1"/>
  <c r="AI407" i="6" s="1"/>
  <c r="AH407" i="6" a="1"/>
  <c r="AH407" i="6" s="1"/>
  <c r="AG407" i="6"/>
  <c r="AG407" i="6" a="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c r="S407" i="6" a="1"/>
  <c r="R407" i="6" a="1"/>
  <c r="R407" i="6" s="1"/>
  <c r="Q407" i="6" a="1"/>
  <c r="Q407" i="6" s="1"/>
  <c r="P407" i="6" a="1"/>
  <c r="P407" i="6" s="1"/>
  <c r="O407" i="6" a="1"/>
  <c r="O407" i="6" s="1"/>
  <c r="N407" i="6" a="1"/>
  <c r="N407" i="6" s="1"/>
  <c r="M407" i="6" a="1"/>
  <c r="M407" i="6" s="1"/>
  <c r="L407" i="6" a="1"/>
  <c r="L407" i="6" s="1"/>
  <c r="K407" i="6"/>
  <c r="K407" i="6" a="1"/>
  <c r="AI406" i="6"/>
  <c r="AI406" i="6" a="1"/>
  <c r="AH406" i="6" a="1"/>
  <c r="AH406" i="6" s="1"/>
  <c r="AG406" i="6" a="1"/>
  <c r="AG406" i="6" s="1"/>
  <c r="AF406" i="6" a="1"/>
  <c r="AF406" i="6" s="1"/>
  <c r="AE406" i="6" a="1"/>
  <c r="AE406" i="6" s="1"/>
  <c r="AD406" i="6" a="1"/>
  <c r="AD406" i="6" s="1"/>
  <c r="AC406" i="6"/>
  <c r="AC406" i="6" a="1"/>
  <c r="AB406" i="6" a="1"/>
  <c r="AB406" i="6" s="1"/>
  <c r="AA406" i="6" a="1"/>
  <c r="AA406" i="6" s="1"/>
  <c r="Z406" i="6" a="1"/>
  <c r="Z406" i="6" s="1"/>
  <c r="Y406" i="6" a="1"/>
  <c r="Y406" i="6" s="1"/>
  <c r="X406" i="6" a="1"/>
  <c r="X406" i="6" s="1"/>
  <c r="W406" i="6" a="1"/>
  <c r="W406" i="6" s="1"/>
  <c r="V406" i="6" a="1"/>
  <c r="V406" i="6" s="1"/>
  <c r="U406" i="6" a="1"/>
  <c r="U406" i="6" s="1"/>
  <c r="T406" i="6" a="1"/>
  <c r="T406" i="6" s="1"/>
  <c r="S406" i="6"/>
  <c r="S406" i="6" a="1"/>
  <c r="R406" i="6" a="1"/>
  <c r="R406" i="6" s="1"/>
  <c r="Q406" i="6" a="1"/>
  <c r="Q406" i="6" s="1"/>
  <c r="P406" i="6" a="1"/>
  <c r="P406" i="6" s="1"/>
  <c r="O406" i="6" a="1"/>
  <c r="O406" i="6" s="1"/>
  <c r="N406" i="6" a="1"/>
  <c r="N406" i="6" s="1"/>
  <c r="M406" i="6"/>
  <c r="M406" i="6" a="1"/>
  <c r="L406" i="6" a="1"/>
  <c r="L406" i="6" s="1"/>
  <c r="K406" i="6" a="1"/>
  <c r="K406" i="6" s="1"/>
  <c r="AI405" i="6"/>
  <c r="AI405" i="6" a="1"/>
  <c r="AH405" i="6" a="1"/>
  <c r="AH405" i="6" s="1"/>
  <c r="AG405" i="6" a="1"/>
  <c r="AG405" i="6" s="1"/>
  <c r="AF405" i="6" a="1"/>
  <c r="AF405" i="6" s="1"/>
  <c r="AE405" i="6"/>
  <c r="AE405" i="6" a="1"/>
  <c r="AD405" i="6" a="1"/>
  <c r="AD405" i="6" s="1"/>
  <c r="AC405" i="6" a="1"/>
  <c r="AC405" i="6" s="1"/>
  <c r="AB405" i="6" a="1"/>
  <c r="AB405" i="6" s="1"/>
  <c r="AA405" i="6" a="1"/>
  <c r="AA405" i="6" s="1"/>
  <c r="Z405" i="6" a="1"/>
  <c r="Z405" i="6" s="1"/>
  <c r="Y405" i="6"/>
  <c r="Y405" i="6" a="1"/>
  <c r="X405" i="6" a="1"/>
  <c r="X405" i="6" s="1"/>
  <c r="W405" i="6" a="1"/>
  <c r="W405" i="6" s="1"/>
  <c r="V405" i="6" a="1"/>
  <c r="V405" i="6" s="1"/>
  <c r="U405" i="6" a="1"/>
  <c r="U405" i="6" s="1"/>
  <c r="T405" i="6" a="1"/>
  <c r="T405" i="6" s="1"/>
  <c r="S405" i="6" a="1"/>
  <c r="S405" i="6" s="1"/>
  <c r="R405" i="6" a="1"/>
  <c r="R405" i="6" s="1"/>
  <c r="Q405" i="6" a="1"/>
  <c r="Q405" i="6" s="1"/>
  <c r="P405" i="6" a="1"/>
  <c r="P405" i="6" s="1"/>
  <c r="O405" i="6"/>
  <c r="O405" i="6" a="1"/>
  <c r="N405" i="6" a="1"/>
  <c r="N405" i="6" s="1"/>
  <c r="M405" i="6" a="1"/>
  <c r="M405" i="6" s="1"/>
  <c r="L405" i="6" a="1"/>
  <c r="L405" i="6" s="1"/>
  <c r="K405" i="6" a="1"/>
  <c r="K405" i="6" s="1"/>
  <c r="AI404" i="6" a="1"/>
  <c r="AI404" i="6" s="1"/>
  <c r="AH404" i="6" a="1"/>
  <c r="AH404" i="6" s="1"/>
  <c r="AG404" i="6" a="1"/>
  <c r="AG404" i="6" s="1"/>
  <c r="AF404" i="6" a="1"/>
  <c r="AF404" i="6" s="1"/>
  <c r="AE404" i="6"/>
  <c r="AE404" i="6" a="1"/>
  <c r="AD404" i="6" a="1"/>
  <c r="AD404" i="6" s="1"/>
  <c r="AC404" i="6" a="1"/>
  <c r="AC404" i="6" s="1"/>
  <c r="AB404" i="6" a="1"/>
  <c r="AB404" i="6" s="1"/>
  <c r="AA404" i="6"/>
  <c r="AA404" i="6" a="1"/>
  <c r="Z404" i="6" a="1"/>
  <c r="Z404" i="6" s="1"/>
  <c r="Y404" i="6" a="1"/>
  <c r="Y404" i="6" s="1"/>
  <c r="X404" i="6" a="1"/>
  <c r="X404" i="6" s="1"/>
  <c r="W404" i="6" a="1"/>
  <c r="W404" i="6" s="1"/>
  <c r="V404" i="6" a="1"/>
  <c r="V404" i="6" s="1"/>
  <c r="U404" i="6"/>
  <c r="U404" i="6" a="1"/>
  <c r="T404" i="6" a="1"/>
  <c r="T404" i="6" s="1"/>
  <c r="S404" i="6" a="1"/>
  <c r="S404" i="6" s="1"/>
  <c r="R404" i="6" a="1"/>
  <c r="R404" i="6" s="1"/>
  <c r="Q404" i="6" a="1"/>
  <c r="Q404" i="6" s="1"/>
  <c r="P404" i="6" a="1"/>
  <c r="P404" i="6" s="1"/>
  <c r="O404" i="6"/>
  <c r="O404" i="6" a="1"/>
  <c r="N404" i="6" a="1"/>
  <c r="N404" i="6" s="1"/>
  <c r="M404" i="6" a="1"/>
  <c r="M404" i="6" s="1"/>
  <c r="L404" i="6" a="1"/>
  <c r="L404" i="6" s="1"/>
  <c r="K404" i="6" a="1"/>
  <c r="K404" i="6" s="1"/>
  <c r="AI403" i="6" a="1"/>
  <c r="AI403" i="6" s="1"/>
  <c r="AH403" i="6" a="1"/>
  <c r="AH403" i="6" s="1"/>
  <c r="AG403" i="6" a="1"/>
  <c r="AG403" i="6" s="1"/>
  <c r="AF403" i="6" a="1"/>
  <c r="AF403" i="6" s="1"/>
  <c r="AE403" i="6"/>
  <c r="AE403" i="6" a="1"/>
  <c r="AD403" i="6" a="1"/>
  <c r="AD403" i="6" s="1"/>
  <c r="AC403" i="6" a="1"/>
  <c r="AC403" i="6" s="1"/>
  <c r="AB403" i="6" a="1"/>
  <c r="AB403" i="6" s="1"/>
  <c r="AA403" i="6" a="1"/>
  <c r="AA403" i="6" s="1"/>
  <c r="Z403" i="6" a="1"/>
  <c r="Z403" i="6" s="1"/>
  <c r="Y403" i="6"/>
  <c r="Y403" i="6" a="1"/>
  <c r="X403" i="6" a="1"/>
  <c r="X403" i="6" s="1"/>
  <c r="W403" i="6" a="1"/>
  <c r="W403" i="6" s="1"/>
  <c r="V403" i="6" a="1"/>
  <c r="V403" i="6" s="1"/>
  <c r="U403" i="6" a="1"/>
  <c r="U403" i="6" s="1"/>
  <c r="T403" i="6" a="1"/>
  <c r="T403" i="6" s="1"/>
  <c r="S403" i="6"/>
  <c r="S403" i="6" a="1"/>
  <c r="R403" i="6" a="1"/>
  <c r="R403" i="6" s="1"/>
  <c r="Q403" i="6" a="1"/>
  <c r="Q403" i="6" s="1"/>
  <c r="P403" i="6" a="1"/>
  <c r="P403" i="6" s="1"/>
  <c r="O403" i="6"/>
  <c r="O403" i="6" a="1"/>
  <c r="N403" i="6" a="1"/>
  <c r="N403" i="6" s="1"/>
  <c r="M403" i="6" a="1"/>
  <c r="M403" i="6" s="1"/>
  <c r="L403" i="6" a="1"/>
  <c r="L403" i="6" s="1"/>
  <c r="K403" i="6" a="1"/>
  <c r="K403" i="6" s="1"/>
  <c r="AI402" i="6" a="1"/>
  <c r="AI402" i="6" s="1"/>
  <c r="AH402" i="6" a="1"/>
  <c r="AH402" i="6" s="1"/>
  <c r="AG402" i="6" a="1"/>
  <c r="AG402" i="6" s="1"/>
  <c r="AF402" i="6" a="1"/>
  <c r="AF402" i="6" s="1"/>
  <c r="AE402" i="6"/>
  <c r="AE402" i="6" a="1"/>
  <c r="AD402" i="6" a="1"/>
  <c r="AD402" i="6" s="1"/>
  <c r="AC402" i="6" a="1"/>
  <c r="AC402" i="6" s="1"/>
  <c r="AB402" i="6" a="1"/>
  <c r="AB402" i="6" s="1"/>
  <c r="AA402" i="6"/>
  <c r="AA402" i="6" a="1"/>
  <c r="Z402" i="6" a="1"/>
  <c r="Z402" i="6" s="1"/>
  <c r="Y402" i="6" a="1"/>
  <c r="Y402" i="6" s="1"/>
  <c r="X402" i="6" a="1"/>
  <c r="X402" i="6" s="1"/>
  <c r="W402" i="6" a="1"/>
  <c r="W402" i="6" s="1"/>
  <c r="V402" i="6" a="1"/>
  <c r="V402" i="6" s="1"/>
  <c r="U402" i="6"/>
  <c r="U402" i="6" a="1"/>
  <c r="T402" i="6" a="1"/>
  <c r="T402" i="6" s="1"/>
  <c r="S402" i="6" a="1"/>
  <c r="S402" i="6" s="1"/>
  <c r="R402" i="6" a="1"/>
  <c r="R402" i="6" s="1"/>
  <c r="Q402" i="6" a="1"/>
  <c r="Q402" i="6" s="1"/>
  <c r="P402" i="6" a="1"/>
  <c r="P402" i="6" s="1"/>
  <c r="O402" i="6"/>
  <c r="O402" i="6" a="1"/>
  <c r="N402" i="6" a="1"/>
  <c r="N402" i="6" s="1"/>
  <c r="M402" i="6" a="1"/>
  <c r="M402" i="6" s="1"/>
  <c r="L402" i="6" a="1"/>
  <c r="L402" i="6" s="1"/>
  <c r="K402" i="6" a="1"/>
  <c r="K402" i="6" s="1"/>
  <c r="AI401" i="6" a="1"/>
  <c r="AI401" i="6" s="1"/>
  <c r="AH401" i="6" a="1"/>
  <c r="AH401" i="6" s="1"/>
  <c r="AG401" i="6" a="1"/>
  <c r="AG401" i="6" s="1"/>
  <c r="AF401" i="6" a="1"/>
  <c r="AF401" i="6" s="1"/>
  <c r="AE401" i="6"/>
  <c r="AE401" i="6" a="1"/>
  <c r="AD401" i="6" a="1"/>
  <c r="AD401" i="6" s="1"/>
  <c r="AC401" i="6" a="1"/>
  <c r="AC401" i="6" s="1"/>
  <c r="AB401" i="6" a="1"/>
  <c r="AB401" i="6" s="1"/>
  <c r="AA401" i="6" a="1"/>
  <c r="AA401" i="6" s="1"/>
  <c r="Z401" i="6" a="1"/>
  <c r="Z401" i="6" s="1"/>
  <c r="Y401" i="6"/>
  <c r="Y401" i="6" a="1"/>
  <c r="X401" i="6" a="1"/>
  <c r="X401" i="6" s="1"/>
  <c r="W401" i="6" a="1"/>
  <c r="W401" i="6" s="1"/>
  <c r="V401" i="6" a="1"/>
  <c r="V401" i="6" s="1"/>
  <c r="U401" i="6" a="1"/>
  <c r="U401" i="6" s="1"/>
  <c r="T401" i="6" a="1"/>
  <c r="T401" i="6" s="1"/>
  <c r="S401" i="6"/>
  <c r="S401" i="6" a="1"/>
  <c r="R401" i="6" a="1"/>
  <c r="R401" i="6" s="1"/>
  <c r="Q401" i="6" a="1"/>
  <c r="Q401" i="6" s="1"/>
  <c r="P401" i="6" a="1"/>
  <c r="P401" i="6" s="1"/>
  <c r="O401" i="6"/>
  <c r="O401" i="6" a="1"/>
  <c r="N401" i="6" a="1"/>
  <c r="N401" i="6" s="1"/>
  <c r="M401" i="6" a="1"/>
  <c r="M401" i="6" s="1"/>
  <c r="L401" i="6" a="1"/>
  <c r="L401" i="6" s="1"/>
  <c r="K401" i="6" a="1"/>
  <c r="K401" i="6" s="1"/>
  <c r="AI400" i="6" a="1"/>
  <c r="AI400" i="6" s="1"/>
  <c r="AH400" i="6" a="1"/>
  <c r="AH400" i="6" s="1"/>
  <c r="AG400" i="6" a="1"/>
  <c r="AG400" i="6" s="1"/>
  <c r="AF400" i="6" a="1"/>
  <c r="AF400" i="6" s="1"/>
  <c r="AE400" i="6" a="1"/>
  <c r="AE400" i="6" s="1"/>
  <c r="AD400" i="6"/>
  <c r="AD400" i="6" a="1"/>
  <c r="AC400" i="6" a="1"/>
  <c r="AC400" i="6" s="1"/>
  <c r="AB400" i="6" a="1"/>
  <c r="AB400" i="6" s="1"/>
  <c r="AA400" i="6" a="1"/>
  <c r="AA400" i="6" s="1"/>
  <c r="Z400" i="6" a="1"/>
  <c r="Z400" i="6" s="1"/>
  <c r="Y400" i="6" a="1"/>
  <c r="Y400" i="6" s="1"/>
  <c r="X400" i="6"/>
  <c r="X400" i="6" a="1"/>
  <c r="W400" i="6" a="1"/>
  <c r="W400" i="6" s="1"/>
  <c r="V400" i="6" a="1"/>
  <c r="V400" i="6" s="1"/>
  <c r="U400" i="6" a="1"/>
  <c r="U400" i="6" s="1"/>
  <c r="T400" i="6"/>
  <c r="T400" i="6" a="1"/>
  <c r="S400" i="6" a="1"/>
  <c r="S400" i="6" s="1"/>
  <c r="R400" i="6" a="1"/>
  <c r="R400" i="6" s="1"/>
  <c r="Q400" i="6" a="1"/>
  <c r="Q400" i="6" s="1"/>
  <c r="P400" i="6" a="1"/>
  <c r="P400" i="6" s="1"/>
  <c r="O400" i="6" a="1"/>
  <c r="O400" i="6" s="1"/>
  <c r="N400" i="6"/>
  <c r="N400" i="6" a="1"/>
  <c r="M400" i="6" a="1"/>
  <c r="M400" i="6" s="1"/>
  <c r="L400" i="6" a="1"/>
  <c r="L400" i="6" s="1"/>
  <c r="K400" i="6" a="1"/>
  <c r="K400" i="6" s="1"/>
  <c r="AI399" i="6" a="1"/>
  <c r="AI399" i="6" s="1"/>
  <c r="AH399" i="6" a="1"/>
  <c r="AH399" i="6" s="1"/>
  <c r="AG399" i="6" a="1"/>
  <c r="AG399" i="6" s="1"/>
  <c r="AF399" i="6"/>
  <c r="AF399" i="6" a="1"/>
  <c r="AE399" i="6" a="1"/>
  <c r="AE399" i="6" s="1"/>
  <c r="AD399" i="6" a="1"/>
  <c r="AD399" i="6" s="1"/>
  <c r="AC399" i="6" a="1"/>
  <c r="AC399" i="6" s="1"/>
  <c r="AB399" i="6" a="1"/>
  <c r="AB399" i="6" s="1"/>
  <c r="AA399" i="6" a="1"/>
  <c r="AA399" i="6" s="1"/>
  <c r="Z399" i="6"/>
  <c r="Z399" i="6" a="1"/>
  <c r="Y399" i="6" a="1"/>
  <c r="Y399" i="6" s="1"/>
  <c r="X399" i="6" a="1"/>
  <c r="X399" i="6" s="1"/>
  <c r="W399" i="6" a="1"/>
  <c r="W399" i="6" s="1"/>
  <c r="V399" i="6" a="1"/>
  <c r="V399" i="6" s="1"/>
  <c r="U399" i="6" a="1"/>
  <c r="U399" i="6" s="1"/>
  <c r="T399" i="6"/>
  <c r="T399" i="6" a="1"/>
  <c r="S399" i="6" a="1"/>
  <c r="S399" i="6" s="1"/>
  <c r="R399" i="6" a="1"/>
  <c r="R399" i="6" s="1"/>
  <c r="Q399" i="6" a="1"/>
  <c r="Q399" i="6" s="1"/>
  <c r="P399" i="6"/>
  <c r="P399" i="6" a="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c r="AD398" i="6" a="1"/>
  <c r="AC398" i="6" a="1"/>
  <c r="AC398" i="6" s="1"/>
  <c r="AB398" i="6" a="1"/>
  <c r="AB398" i="6" s="1"/>
  <c r="AA398" i="6" a="1"/>
  <c r="AA398" i="6" s="1"/>
  <c r="Z398" i="6" a="1"/>
  <c r="Z398" i="6" s="1"/>
  <c r="Y398" i="6" a="1"/>
  <c r="Y398" i="6" s="1"/>
  <c r="X398" i="6"/>
  <c r="X398" i="6" a="1"/>
  <c r="W398" i="6" a="1"/>
  <c r="W398" i="6" s="1"/>
  <c r="V398" i="6" a="1"/>
  <c r="V398" i="6" s="1"/>
  <c r="U398" i="6" a="1"/>
  <c r="U398" i="6" s="1"/>
  <c r="T398" i="6"/>
  <c r="T398" i="6" a="1"/>
  <c r="S398" i="6" a="1"/>
  <c r="S398" i="6" s="1"/>
  <c r="R398" i="6" a="1"/>
  <c r="R398" i="6" s="1"/>
  <c r="Q398" i="6" a="1"/>
  <c r="Q398" i="6" s="1"/>
  <c r="P398" i="6" a="1"/>
  <c r="P398" i="6" s="1"/>
  <c r="O398" i="6" a="1"/>
  <c r="O398" i="6" s="1"/>
  <c r="N398" i="6"/>
  <c r="N398" i="6" a="1"/>
  <c r="M398" i="6" a="1"/>
  <c r="M398" i="6" s="1"/>
  <c r="L398" i="6" a="1"/>
  <c r="L398" i="6" s="1"/>
  <c r="K398" i="6" a="1"/>
  <c r="K398" i="6" s="1"/>
  <c r="AI397" i="6" a="1"/>
  <c r="AI397" i="6" s="1"/>
  <c r="AH397" i="6" a="1"/>
  <c r="AH397" i="6" s="1"/>
  <c r="AG397" i="6" a="1"/>
  <c r="AG397" i="6" s="1"/>
  <c r="AF397" i="6"/>
  <c r="AF397" i="6" a="1"/>
  <c r="AE397" i="6" a="1"/>
  <c r="AE397" i="6" s="1"/>
  <c r="AD397" i="6" a="1"/>
  <c r="AD397" i="6" s="1"/>
  <c r="AC397" i="6" a="1"/>
  <c r="AC397" i="6" s="1"/>
  <c r="AB397" i="6" a="1"/>
  <c r="AB397" i="6" s="1"/>
  <c r="AA397" i="6" a="1"/>
  <c r="AA397" i="6" s="1"/>
  <c r="Z397" i="6"/>
  <c r="Z397" i="6" a="1"/>
  <c r="Y397" i="6" a="1"/>
  <c r="Y397" i="6" s="1"/>
  <c r="X397" i="6" a="1"/>
  <c r="X397" i="6" s="1"/>
  <c r="W397" i="6" a="1"/>
  <c r="W397" i="6" s="1"/>
  <c r="V397" i="6" a="1"/>
  <c r="V397" i="6" s="1"/>
  <c r="U397" i="6" a="1"/>
  <c r="U397" i="6" s="1"/>
  <c r="T397" i="6"/>
  <c r="T397" i="6" a="1"/>
  <c r="S397" i="6" a="1"/>
  <c r="S397" i="6" s="1"/>
  <c r="R397" i="6" a="1"/>
  <c r="R397" i="6" s="1"/>
  <c r="Q397" i="6" a="1"/>
  <c r="Q397" i="6" s="1"/>
  <c r="P397" i="6"/>
  <c r="P397" i="6" a="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c r="AD396" i="6" a="1"/>
  <c r="AC396" i="6" a="1"/>
  <c r="AC396" i="6" s="1"/>
  <c r="AB396" i="6" a="1"/>
  <c r="AB396" i="6" s="1"/>
  <c r="AA396" i="6" a="1"/>
  <c r="AA396" i="6" s="1"/>
  <c r="Z396" i="6" a="1"/>
  <c r="Z396" i="6" s="1"/>
  <c r="Y396" i="6" a="1"/>
  <c r="Y396" i="6" s="1"/>
  <c r="X396" i="6"/>
  <c r="X396" i="6" a="1"/>
  <c r="W396" i="6" a="1"/>
  <c r="W396" i="6" s="1"/>
  <c r="V396" i="6" a="1"/>
  <c r="V396" i="6" s="1"/>
  <c r="U396" i="6" a="1"/>
  <c r="U396" i="6" s="1"/>
  <c r="T396" i="6"/>
  <c r="T396" i="6" a="1"/>
  <c r="S396" i="6" a="1"/>
  <c r="S396" i="6" s="1"/>
  <c r="R396" i="6" a="1"/>
  <c r="R396" i="6" s="1"/>
  <c r="Q396" i="6" a="1"/>
  <c r="Q396" i="6" s="1"/>
  <c r="P396" i="6" a="1"/>
  <c r="P396" i="6" s="1"/>
  <c r="O396" i="6" a="1"/>
  <c r="O396" i="6" s="1"/>
  <c r="N396" i="6"/>
  <c r="N396" i="6" a="1"/>
  <c r="M396" i="6" a="1"/>
  <c r="M396" i="6" s="1"/>
  <c r="L396" i="6" a="1"/>
  <c r="L396" i="6" s="1"/>
  <c r="K396" i="6" a="1"/>
  <c r="K396" i="6" s="1"/>
  <c r="AI395" i="6" a="1"/>
  <c r="AI395" i="6" s="1"/>
  <c r="AH395" i="6" a="1"/>
  <c r="AH395" i="6" s="1"/>
  <c r="AG395" i="6" a="1"/>
  <c r="AG395" i="6" s="1"/>
  <c r="AF395" i="6"/>
  <c r="AF395" i="6" a="1"/>
  <c r="AE395" i="6" a="1"/>
  <c r="AE395" i="6" s="1"/>
  <c r="AD395" i="6" a="1"/>
  <c r="AD395" i="6" s="1"/>
  <c r="AC395" i="6" a="1"/>
  <c r="AC395" i="6" s="1"/>
  <c r="AB395" i="6" a="1"/>
  <c r="AB395" i="6" s="1"/>
  <c r="AA395" i="6" a="1"/>
  <c r="AA395" i="6" s="1"/>
  <c r="Z395" i="6"/>
  <c r="Z395" i="6" a="1"/>
  <c r="Y395" i="6" a="1"/>
  <c r="Y395" i="6" s="1"/>
  <c r="X395" i="6" a="1"/>
  <c r="X395" i="6" s="1"/>
  <c r="W395" i="6" a="1"/>
  <c r="W395" i="6" s="1"/>
  <c r="V395" i="6" a="1"/>
  <c r="V395" i="6" s="1"/>
  <c r="U395" i="6" a="1"/>
  <c r="U395" i="6" s="1"/>
  <c r="T395" i="6"/>
  <c r="T395" i="6" a="1"/>
  <c r="S395" i="6" a="1"/>
  <c r="S395" i="6" s="1"/>
  <c r="R395" i="6" a="1"/>
  <c r="R395" i="6" s="1"/>
  <c r="Q395" i="6" a="1"/>
  <c r="Q395" i="6" s="1"/>
  <c r="P395" i="6"/>
  <c r="P395" i="6" a="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c r="AD394" i="6" a="1"/>
  <c r="AC394" i="6" a="1"/>
  <c r="AC394" i="6" s="1"/>
  <c r="AB394" i="6" a="1"/>
  <c r="AB394" i="6" s="1"/>
  <c r="AA394" i="6" a="1"/>
  <c r="AA394" i="6" s="1"/>
  <c r="Z394" i="6" a="1"/>
  <c r="Z394" i="6" s="1"/>
  <c r="Y394" i="6" a="1"/>
  <c r="Y394" i="6" s="1"/>
  <c r="X394" i="6"/>
  <c r="X394" i="6" a="1"/>
  <c r="W394" i="6" a="1"/>
  <c r="W394" i="6" s="1"/>
  <c r="V394" i="6" a="1"/>
  <c r="V394" i="6" s="1"/>
  <c r="U394" i="6" a="1"/>
  <c r="U394" i="6" s="1"/>
  <c r="T394" i="6"/>
  <c r="T394" i="6" a="1"/>
  <c r="S394" i="6" a="1"/>
  <c r="S394" i="6" s="1"/>
  <c r="R394" i="6" a="1"/>
  <c r="R394" i="6" s="1"/>
  <c r="Q394" i="6" a="1"/>
  <c r="Q394" i="6" s="1"/>
  <c r="P394" i="6" a="1"/>
  <c r="P394" i="6" s="1"/>
  <c r="O394" i="6" a="1"/>
  <c r="O394" i="6" s="1"/>
  <c r="N394" i="6"/>
  <c r="N394" i="6" a="1"/>
  <c r="M394" i="6" a="1"/>
  <c r="M394" i="6" s="1"/>
  <c r="L394" i="6" a="1"/>
  <c r="L394" i="6" s="1"/>
  <c r="K394" i="6" a="1"/>
  <c r="K394" i="6" s="1"/>
  <c r="AI393" i="6" a="1"/>
  <c r="AI393" i="6" s="1"/>
  <c r="AH393" i="6" a="1"/>
  <c r="AH393" i="6" s="1"/>
  <c r="AG393" i="6" a="1"/>
  <c r="AG393" i="6" s="1"/>
  <c r="AF393" i="6"/>
  <c r="AF393" i="6" a="1"/>
  <c r="AE393" i="6" a="1"/>
  <c r="AE393" i="6" s="1"/>
  <c r="AD393" i="6" a="1"/>
  <c r="AD393" i="6" s="1"/>
  <c r="AC393" i="6" a="1"/>
  <c r="AC393" i="6" s="1"/>
  <c r="AB393" i="6" a="1"/>
  <c r="AB393" i="6" s="1"/>
  <c r="AA393" i="6" a="1"/>
  <c r="AA393" i="6" s="1"/>
  <c r="Z393" i="6"/>
  <c r="Z393" i="6" a="1"/>
  <c r="Y393" i="6" a="1"/>
  <c r="Y393" i="6" s="1"/>
  <c r="X393" i="6" a="1"/>
  <c r="X393" i="6" s="1"/>
  <c r="W393" i="6" a="1"/>
  <c r="W393" i="6" s="1"/>
  <c r="V393" i="6" a="1"/>
  <c r="V393" i="6" s="1"/>
  <c r="U393" i="6" a="1"/>
  <c r="U393" i="6" s="1"/>
  <c r="T393" i="6"/>
  <c r="T393" i="6" a="1"/>
  <c r="S393" i="6" a="1"/>
  <c r="S393" i="6" s="1"/>
  <c r="R393" i="6" a="1"/>
  <c r="R393" i="6" s="1"/>
  <c r="Q393" i="6" a="1"/>
  <c r="Q393" i="6" s="1"/>
  <c r="P393" i="6"/>
  <c r="P393" i="6" a="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c r="AD392" i="6" a="1"/>
  <c r="AC392" i="6" a="1"/>
  <c r="AC392" i="6" s="1"/>
  <c r="AB392" i="6" a="1"/>
  <c r="AB392" i="6" s="1"/>
  <c r="AA392" i="6" a="1"/>
  <c r="AA392" i="6" s="1"/>
  <c r="Z392" i="6" a="1"/>
  <c r="Z392" i="6" s="1"/>
  <c r="Y392" i="6" a="1"/>
  <c r="Y392" i="6" s="1"/>
  <c r="X392" i="6"/>
  <c r="X392" i="6" a="1"/>
  <c r="W392" i="6" a="1"/>
  <c r="W392" i="6" s="1"/>
  <c r="V392" i="6" a="1"/>
  <c r="V392" i="6" s="1"/>
  <c r="U392" i="6" a="1"/>
  <c r="U392" i="6" s="1"/>
  <c r="T392" i="6"/>
  <c r="T392" i="6" a="1"/>
  <c r="S392" i="6" a="1"/>
  <c r="S392" i="6" s="1"/>
  <c r="R392" i="6" a="1"/>
  <c r="R392" i="6" s="1"/>
  <c r="Q392" i="6" a="1"/>
  <c r="Q392" i="6" s="1"/>
  <c r="P392" i="6" a="1"/>
  <c r="P392" i="6" s="1"/>
  <c r="O392" i="6" a="1"/>
  <c r="O392" i="6" s="1"/>
  <c r="N392" i="6"/>
  <c r="N392" i="6" a="1"/>
  <c r="M392" i="6" a="1"/>
  <c r="M392" i="6" s="1"/>
  <c r="L392" i="6" a="1"/>
  <c r="L392" i="6" s="1"/>
  <c r="K392" i="6" a="1"/>
  <c r="K392" i="6" s="1"/>
  <c r="AI391" i="6" a="1"/>
  <c r="AI391" i="6" s="1"/>
  <c r="AH391" i="6" a="1"/>
  <c r="AH391" i="6" s="1"/>
  <c r="AG391" i="6" a="1"/>
  <c r="AG391" i="6" s="1"/>
  <c r="AF391" i="6"/>
  <c r="AF391" i="6" a="1"/>
  <c r="AE391" i="6" a="1"/>
  <c r="AE391" i="6" s="1"/>
  <c r="AD391" i="6" a="1"/>
  <c r="AD391" i="6" s="1"/>
  <c r="AC391" i="6" a="1"/>
  <c r="AC391" i="6" s="1"/>
  <c r="AB391" i="6" a="1"/>
  <c r="AB391" i="6" s="1"/>
  <c r="AA391" i="6" a="1"/>
  <c r="AA391" i="6" s="1"/>
  <c r="Z391" i="6"/>
  <c r="Z391" i="6" a="1"/>
  <c r="Y391" i="6" a="1"/>
  <c r="Y391" i="6" s="1"/>
  <c r="X391" i="6" a="1"/>
  <c r="X391" i="6" s="1"/>
  <c r="W391" i="6" a="1"/>
  <c r="W391" i="6" s="1"/>
  <c r="V391" i="6" a="1"/>
  <c r="V391" i="6" s="1"/>
  <c r="U391" i="6" a="1"/>
  <c r="U391" i="6" s="1"/>
  <c r="T391" i="6"/>
  <c r="T391" i="6" a="1"/>
  <c r="S391" i="6" a="1"/>
  <c r="S391" i="6" s="1"/>
  <c r="R391" i="6" a="1"/>
  <c r="R391" i="6" s="1"/>
  <c r="Q391" i="6" a="1"/>
  <c r="Q391" i="6" s="1"/>
  <c r="P391" i="6"/>
  <c r="P391" i="6" a="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c r="AD390" i="6" a="1"/>
  <c r="AC390" i="6" a="1"/>
  <c r="AC390" i="6" s="1"/>
  <c r="AB390" i="6" a="1"/>
  <c r="AB390" i="6" s="1"/>
  <c r="AA390" i="6" a="1"/>
  <c r="AA390" i="6" s="1"/>
  <c r="Z390" i="6" a="1"/>
  <c r="Z390" i="6" s="1"/>
  <c r="Y390" i="6" a="1"/>
  <c r="Y390" i="6" s="1"/>
  <c r="X390" i="6"/>
  <c r="X390" i="6" a="1"/>
  <c r="W390" i="6" a="1"/>
  <c r="W390" i="6" s="1"/>
  <c r="V390" i="6" a="1"/>
  <c r="V390" i="6" s="1"/>
  <c r="U390" i="6" a="1"/>
  <c r="U390" i="6" s="1"/>
  <c r="T390" i="6"/>
  <c r="T390" i="6" a="1"/>
  <c r="S390" i="6" a="1"/>
  <c r="S390" i="6" s="1"/>
  <c r="R390" i="6" a="1"/>
  <c r="R390" i="6" s="1"/>
  <c r="Q390" i="6" a="1"/>
  <c r="Q390" i="6" s="1"/>
  <c r="P390" i="6" a="1"/>
  <c r="P390" i="6" s="1"/>
  <c r="O390" i="6" a="1"/>
  <c r="O390" i="6" s="1"/>
  <c r="N390" i="6"/>
  <c r="N390" i="6" a="1"/>
  <c r="M390" i="6" a="1"/>
  <c r="M390" i="6" s="1"/>
  <c r="L390" i="6" a="1"/>
  <c r="L390" i="6" s="1"/>
  <c r="K390" i="6" a="1"/>
  <c r="K390" i="6" s="1"/>
  <c r="AI389" i="6" a="1"/>
  <c r="AI389" i="6" s="1"/>
  <c r="AH389" i="6" a="1"/>
  <c r="AH389" i="6" s="1"/>
  <c r="AG389" i="6" a="1"/>
  <c r="AG389" i="6" s="1"/>
  <c r="AF389" i="6"/>
  <c r="AF389" i="6" a="1"/>
  <c r="AE389" i="6" a="1"/>
  <c r="AE389" i="6" s="1"/>
  <c r="AD389" i="6" a="1"/>
  <c r="AD389" i="6" s="1"/>
  <c r="AC389" i="6" a="1"/>
  <c r="AC389" i="6" s="1"/>
  <c r="AB389" i="6" a="1"/>
  <c r="AB389" i="6" s="1"/>
  <c r="AA389" i="6" a="1"/>
  <c r="AA389" i="6" s="1"/>
  <c r="Z389" i="6"/>
  <c r="Z389" i="6" a="1"/>
  <c r="Y389" i="6" a="1"/>
  <c r="Y389" i="6" s="1"/>
  <c r="X389" i="6" a="1"/>
  <c r="X389" i="6" s="1"/>
  <c r="W389" i="6" a="1"/>
  <c r="W389" i="6" s="1"/>
  <c r="V389" i="6" a="1"/>
  <c r="V389" i="6" s="1"/>
  <c r="U389" i="6" a="1"/>
  <c r="U389" i="6" s="1"/>
  <c r="T389" i="6"/>
  <c r="T389" i="6" a="1"/>
  <c r="S389" i="6" a="1"/>
  <c r="S389" i="6" s="1"/>
  <c r="R389" i="6" a="1"/>
  <c r="R389" i="6" s="1"/>
  <c r="Q389" i="6" a="1"/>
  <c r="Q389" i="6" s="1"/>
  <c r="P389" i="6"/>
  <c r="P389" i="6" a="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c r="AD388" i="6" a="1"/>
  <c r="AC388" i="6" a="1"/>
  <c r="AC388" i="6" s="1"/>
  <c r="AB388" i="6" a="1"/>
  <c r="AB388" i="6" s="1"/>
  <c r="AA388" i="6" a="1"/>
  <c r="AA388" i="6" s="1"/>
  <c r="Z388" i="6" a="1"/>
  <c r="Z388" i="6" s="1"/>
  <c r="Y388" i="6" a="1"/>
  <c r="Y388" i="6" s="1"/>
  <c r="X388" i="6"/>
  <c r="X388" i="6" a="1"/>
  <c r="W388" i="6" a="1"/>
  <c r="W388" i="6" s="1"/>
  <c r="V388" i="6" a="1"/>
  <c r="V388" i="6" s="1"/>
  <c r="U388" i="6" a="1"/>
  <c r="U388" i="6" s="1"/>
  <c r="T388" i="6"/>
  <c r="T388" i="6" a="1"/>
  <c r="S388" i="6" a="1"/>
  <c r="S388" i="6" s="1"/>
  <c r="R388" i="6" a="1"/>
  <c r="R388" i="6" s="1"/>
  <c r="Q388" i="6" a="1"/>
  <c r="Q388" i="6" s="1"/>
  <c r="P388" i="6" a="1"/>
  <c r="P388" i="6" s="1"/>
  <c r="O388" i="6" a="1"/>
  <c r="O388" i="6" s="1"/>
  <c r="N388" i="6"/>
  <c r="N388" i="6" a="1"/>
  <c r="M388" i="6" a="1"/>
  <c r="M388" i="6" s="1"/>
  <c r="L388" i="6" a="1"/>
  <c r="L388" i="6" s="1"/>
  <c r="K388" i="6" a="1"/>
  <c r="K388" i="6" s="1"/>
  <c r="AI387" i="6" a="1"/>
  <c r="AI387" i="6" s="1"/>
  <c r="AH387" i="6" a="1"/>
  <c r="AH387" i="6" s="1"/>
  <c r="AG387" i="6" a="1"/>
  <c r="AG387" i="6" s="1"/>
  <c r="AF387" i="6"/>
  <c r="AF387" i="6" a="1"/>
  <c r="AE387" i="6" a="1"/>
  <c r="AE387" i="6" s="1"/>
  <c r="AD387" i="6" a="1"/>
  <c r="AD387" i="6" s="1"/>
  <c r="AC387" i="6" a="1"/>
  <c r="AC387" i="6" s="1"/>
  <c r="AB387" i="6" a="1"/>
  <c r="AB387" i="6" s="1"/>
  <c r="AA387" i="6" a="1"/>
  <c r="AA387" i="6" s="1"/>
  <c r="Z387" i="6"/>
  <c r="Z387" i="6" a="1"/>
  <c r="Y387" i="6" a="1"/>
  <c r="Y387" i="6" s="1"/>
  <c r="X387" i="6" a="1"/>
  <c r="X387" i="6" s="1"/>
  <c r="W387" i="6" a="1"/>
  <c r="W387" i="6" s="1"/>
  <c r="V387" i="6" a="1"/>
  <c r="V387" i="6" s="1"/>
  <c r="U387" i="6" a="1"/>
  <c r="U387" i="6" s="1"/>
  <c r="T387" i="6"/>
  <c r="T387" i="6" a="1"/>
  <c r="S387" i="6" a="1"/>
  <c r="S387" i="6" s="1"/>
  <c r="R387" i="6" a="1"/>
  <c r="R387" i="6" s="1"/>
  <c r="Q387" i="6" a="1"/>
  <c r="Q387" i="6" s="1"/>
  <c r="P387" i="6" a="1"/>
  <c r="P387" i="6" s="1"/>
  <c r="O387" i="6" a="1"/>
  <c r="O387" i="6" s="1"/>
  <c r="N387" i="6" a="1"/>
  <c r="N387" i="6" s="1"/>
  <c r="M387" i="6" a="1"/>
  <c r="M387" i="6" s="1"/>
  <c r="L387" i="6"/>
  <c r="L387" i="6" a="1"/>
  <c r="K387" i="6" a="1"/>
  <c r="K387" i="6" s="1"/>
  <c r="AI386" i="6" a="1"/>
  <c r="AI386" i="6" s="1"/>
  <c r="AH386" i="6" a="1"/>
  <c r="AH386" i="6" s="1"/>
  <c r="AG386" i="6" a="1"/>
  <c r="AG386" i="6" s="1"/>
  <c r="AF386" i="6"/>
  <c r="AF386" i="6" a="1"/>
  <c r="AE386" i="6" a="1"/>
  <c r="AE386" i="6" s="1"/>
  <c r="AD386" i="6" a="1"/>
  <c r="AD386" i="6" s="1"/>
  <c r="AC386" i="6" a="1"/>
  <c r="AC386" i="6" s="1"/>
  <c r="AB386" i="6"/>
  <c r="AB386" i="6" a="1"/>
  <c r="AA386" i="6" a="1"/>
  <c r="AA386" i="6" s="1"/>
  <c r="Z386" i="6" a="1"/>
  <c r="Z386" i="6" s="1"/>
  <c r="Y386" i="6" a="1"/>
  <c r="Y386" i="6" s="1"/>
  <c r="X386" i="6" a="1"/>
  <c r="X386" i="6" s="1"/>
  <c r="W386" i="6" a="1"/>
  <c r="W386" i="6" s="1"/>
  <c r="V386" i="6"/>
  <c r="V386" i="6" a="1"/>
  <c r="U386" i="6" a="1"/>
  <c r="U386" i="6" s="1"/>
  <c r="T386" i="6" a="1"/>
  <c r="T386" i="6" s="1"/>
  <c r="S386" i="6" a="1"/>
  <c r="S386" i="6" s="1"/>
  <c r="R386" i="6" a="1"/>
  <c r="R386" i="6" s="1"/>
  <c r="Q386" i="6" a="1"/>
  <c r="Q386" i="6" s="1"/>
  <c r="P386" i="6"/>
  <c r="P386" i="6" a="1"/>
  <c r="O386" i="6" a="1"/>
  <c r="O386" i="6" s="1"/>
  <c r="N386" i="6" a="1"/>
  <c r="N386" i="6" s="1"/>
  <c r="M386" i="6" a="1"/>
  <c r="M386" i="6" s="1"/>
  <c r="L386" i="6"/>
  <c r="L386" i="6" a="1"/>
  <c r="K386" i="6" a="1"/>
  <c r="K386" i="6" s="1"/>
  <c r="AI385" i="6" a="1"/>
  <c r="AI385" i="6" s="1"/>
  <c r="AH385" i="6"/>
  <c r="AH385" i="6" a="1"/>
  <c r="AG385" i="6" a="1"/>
  <c r="AG385" i="6" s="1"/>
  <c r="AF385" i="6" a="1"/>
  <c r="AF385" i="6" s="1"/>
  <c r="AE385" i="6" a="1"/>
  <c r="AE385" i="6" s="1"/>
  <c r="AD385" i="6" a="1"/>
  <c r="AD385" i="6" s="1"/>
  <c r="AC385" i="6" a="1"/>
  <c r="AC385" i="6" s="1"/>
  <c r="AB385" i="6"/>
  <c r="AB385" i="6" a="1"/>
  <c r="AA385" i="6" a="1"/>
  <c r="AA385" i="6" s="1"/>
  <c r="Z385" i="6" a="1"/>
  <c r="Z385" i="6" s="1"/>
  <c r="Y385" i="6" a="1"/>
  <c r="Y385" i="6" s="1"/>
  <c r="X385" i="6" a="1"/>
  <c r="X385" i="6" s="1"/>
  <c r="W385" i="6" a="1"/>
  <c r="W385" i="6" s="1"/>
  <c r="V385" i="6" a="1"/>
  <c r="V385" i="6" s="1"/>
  <c r="U385" i="6" a="1"/>
  <c r="U385" i="6" s="1"/>
  <c r="T385" i="6"/>
  <c r="T385" i="6" a="1"/>
  <c r="S385" i="6" a="1"/>
  <c r="S385" i="6" s="1"/>
  <c r="R385" i="6" a="1"/>
  <c r="R385" i="6" s="1"/>
  <c r="Q385" i="6" a="1"/>
  <c r="Q385" i="6" s="1"/>
  <c r="P385" i="6"/>
  <c r="P385" i="6" a="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c r="AD384" i="6" a="1"/>
  <c r="AC384" i="6" a="1"/>
  <c r="AC384" i="6" s="1"/>
  <c r="AB384" i="6" a="1"/>
  <c r="AB384" i="6" s="1"/>
  <c r="AA384" i="6" a="1"/>
  <c r="AA384" i="6" s="1"/>
  <c r="Z384" i="6" a="1"/>
  <c r="Z384" i="6" s="1"/>
  <c r="Y384" i="6" a="1"/>
  <c r="Y384" i="6" s="1"/>
  <c r="X384" i="6"/>
  <c r="X384" i="6" a="1"/>
  <c r="W384" i="6" a="1"/>
  <c r="W384" i="6" s="1"/>
  <c r="V384" i="6" a="1"/>
  <c r="V384" i="6" s="1"/>
  <c r="U384" i="6" a="1"/>
  <c r="U384" i="6" s="1"/>
  <c r="T384" i="6"/>
  <c r="T384" i="6" a="1"/>
  <c r="S384" i="6" a="1"/>
  <c r="S384" i="6" s="1"/>
  <c r="R384" i="6" a="1"/>
  <c r="R384" i="6" s="1"/>
  <c r="Q384" i="6" a="1"/>
  <c r="Q384" i="6" s="1"/>
  <c r="P384" i="6" a="1"/>
  <c r="P384" i="6" s="1"/>
  <c r="O384" i="6" a="1"/>
  <c r="O384" i="6" s="1"/>
  <c r="N384" i="6"/>
  <c r="N384" i="6" a="1"/>
  <c r="M384" i="6" a="1"/>
  <c r="M384" i="6" s="1"/>
  <c r="L384" i="6" a="1"/>
  <c r="L384" i="6" s="1"/>
  <c r="K384" i="6" a="1"/>
  <c r="K384" i="6" s="1"/>
  <c r="AI383" i="6" a="1"/>
  <c r="AI383" i="6" s="1"/>
  <c r="AH383" i="6" a="1"/>
  <c r="AH383" i="6" s="1"/>
  <c r="AG383" i="6" a="1"/>
  <c r="AG383" i="6" s="1"/>
  <c r="AF383" i="6"/>
  <c r="AF383" i="6" a="1"/>
  <c r="AE383" i="6" a="1"/>
  <c r="AE383" i="6" s="1"/>
  <c r="AD383" i="6" a="1"/>
  <c r="AD383" i="6" s="1"/>
  <c r="AC383" i="6" a="1"/>
  <c r="AC383" i="6" s="1"/>
  <c r="AB383" i="6" a="1"/>
  <c r="AB383" i="6" s="1"/>
  <c r="AA383" i="6" a="1"/>
  <c r="AA383" i="6" s="1"/>
  <c r="Z383" i="6"/>
  <c r="Z383" i="6" a="1"/>
  <c r="Y383" i="6" a="1"/>
  <c r="Y383" i="6" s="1"/>
  <c r="X383" i="6" a="1"/>
  <c r="X383" i="6" s="1"/>
  <c r="W383" i="6" a="1"/>
  <c r="W383" i="6" s="1"/>
  <c r="V383" i="6" a="1"/>
  <c r="V383" i="6" s="1"/>
  <c r="U383" i="6" a="1"/>
  <c r="U383" i="6" s="1"/>
  <c r="T383" i="6" a="1"/>
  <c r="T383" i="6" s="1"/>
  <c r="S383" i="6" a="1"/>
  <c r="S383" i="6" s="1"/>
  <c r="R383" i="6"/>
  <c r="R383" i="6" a="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c r="AD382" i="6" a="1"/>
  <c r="AC382" i="6" a="1"/>
  <c r="AC382" i="6" s="1"/>
  <c r="AB382" i="6" a="1"/>
  <c r="AB382" i="6" s="1"/>
  <c r="AA382" i="6" a="1"/>
  <c r="AA382" i="6" s="1"/>
  <c r="Z382" i="6" a="1"/>
  <c r="Z382" i="6" s="1"/>
  <c r="Y382" i="6" a="1"/>
  <c r="Y382" i="6" s="1"/>
  <c r="X382" i="6"/>
  <c r="X382" i="6" a="1"/>
  <c r="W382" i="6" a="1"/>
  <c r="W382" i="6" s="1"/>
  <c r="V382" i="6" a="1"/>
  <c r="V382" i="6" s="1"/>
  <c r="U382" i="6" a="1"/>
  <c r="U382" i="6" s="1"/>
  <c r="T382" i="6"/>
  <c r="T382" i="6" a="1"/>
  <c r="S382" i="6" a="1"/>
  <c r="S382" i="6" s="1"/>
  <c r="R382" i="6" a="1"/>
  <c r="R382" i="6" s="1"/>
  <c r="Q382" i="6" a="1"/>
  <c r="Q382" i="6" s="1"/>
  <c r="P382" i="6" a="1"/>
  <c r="P382" i="6" s="1"/>
  <c r="O382" i="6" a="1"/>
  <c r="O382" i="6" s="1"/>
  <c r="N382" i="6"/>
  <c r="N382" i="6" a="1"/>
  <c r="M382" i="6" a="1"/>
  <c r="M382" i="6" s="1"/>
  <c r="L382" i="6" a="1"/>
  <c r="L382" i="6" s="1"/>
  <c r="K382" i="6" a="1"/>
  <c r="K382" i="6" s="1"/>
  <c r="AI381" i="6" a="1"/>
  <c r="AI381" i="6" s="1"/>
  <c r="AH381" i="6" a="1"/>
  <c r="AH381" i="6" s="1"/>
  <c r="AG381" i="6" a="1"/>
  <c r="AG381" i="6" s="1"/>
  <c r="AF381" i="6"/>
  <c r="AF381" i="6" a="1"/>
  <c r="AE381" i="6" a="1"/>
  <c r="AE381" i="6" s="1"/>
  <c r="AD381" i="6" a="1"/>
  <c r="AD381" i="6" s="1"/>
  <c r="AC381" i="6" a="1"/>
  <c r="AC381" i="6" s="1"/>
  <c r="AB381" i="6" a="1"/>
  <c r="AB381" i="6" s="1"/>
  <c r="AA381" i="6" a="1"/>
  <c r="AA381" i="6" s="1"/>
  <c r="Z381" i="6"/>
  <c r="Z381" i="6" a="1"/>
  <c r="Y381" i="6" a="1"/>
  <c r="Y381" i="6" s="1"/>
  <c r="X381" i="6" a="1"/>
  <c r="X381" i="6" s="1"/>
  <c r="W381" i="6" a="1"/>
  <c r="W381" i="6" s="1"/>
  <c r="V381" i="6" a="1"/>
  <c r="V381" i="6" s="1"/>
  <c r="U381" i="6" a="1"/>
  <c r="U381" i="6" s="1"/>
  <c r="T381" i="6"/>
  <c r="T381" i="6" a="1"/>
  <c r="S381" i="6" a="1"/>
  <c r="S381" i="6" s="1"/>
  <c r="R381" i="6" a="1"/>
  <c r="R381" i="6" s="1"/>
  <c r="Q381" i="6" a="1"/>
  <c r="Q381" i="6" s="1"/>
  <c r="P381" i="6" a="1"/>
  <c r="P381" i="6" s="1"/>
  <c r="O381" i="6" a="1"/>
  <c r="O381" i="6" s="1"/>
  <c r="N381" i="6" a="1"/>
  <c r="N381" i="6" s="1"/>
  <c r="M381" i="6" a="1"/>
  <c r="M381" i="6" s="1"/>
  <c r="L381" i="6"/>
  <c r="L381" i="6" a="1"/>
  <c r="K381" i="6" a="1"/>
  <c r="K381" i="6" s="1"/>
  <c r="AI380" i="6" a="1"/>
  <c r="AI380" i="6" s="1"/>
  <c r="AH380" i="6" a="1"/>
  <c r="AH380" i="6" s="1"/>
  <c r="AG380" i="6" a="1"/>
  <c r="AG380" i="6" s="1"/>
  <c r="AF380" i="6"/>
  <c r="AF380" i="6" a="1"/>
  <c r="AE380" i="6" a="1"/>
  <c r="AE380" i="6" s="1"/>
  <c r="AD380" i="6" a="1"/>
  <c r="AD380" i="6" s="1"/>
  <c r="AC380" i="6" a="1"/>
  <c r="AC380" i="6" s="1"/>
  <c r="AB380" i="6"/>
  <c r="AB380" i="6" a="1"/>
  <c r="AA380" i="6" a="1"/>
  <c r="AA380" i="6" s="1"/>
  <c r="Z380" i="6" a="1"/>
  <c r="Z380" i="6" s="1"/>
  <c r="Y380" i="6" a="1"/>
  <c r="Y380" i="6" s="1"/>
  <c r="X380" i="6" a="1"/>
  <c r="X380" i="6" s="1"/>
  <c r="W380" i="6" a="1"/>
  <c r="W380" i="6" s="1"/>
  <c r="V380" i="6"/>
  <c r="V380" i="6" a="1"/>
  <c r="U380" i="6" a="1"/>
  <c r="U380" i="6" s="1"/>
  <c r="T380" i="6" a="1"/>
  <c r="T380" i="6" s="1"/>
  <c r="S380" i="6" a="1"/>
  <c r="S380" i="6" s="1"/>
  <c r="R380" i="6" a="1"/>
  <c r="R380" i="6" s="1"/>
  <c r="Q380" i="6" a="1"/>
  <c r="Q380" i="6" s="1"/>
  <c r="P380" i="6"/>
  <c r="P380" i="6" a="1"/>
  <c r="O380" i="6" a="1"/>
  <c r="O380" i="6" s="1"/>
  <c r="N380" i="6" a="1"/>
  <c r="N380" i="6" s="1"/>
  <c r="M380" i="6" a="1"/>
  <c r="M380" i="6" s="1"/>
  <c r="L380" i="6"/>
  <c r="L380" i="6" a="1"/>
  <c r="K380" i="6" a="1"/>
  <c r="K380" i="6" s="1"/>
  <c r="AI379" i="6" a="1"/>
  <c r="AI379" i="6" s="1"/>
  <c r="AH379" i="6"/>
  <c r="AH379" i="6" a="1"/>
  <c r="AG379" i="6" a="1"/>
  <c r="AG379" i="6" s="1"/>
  <c r="AF379" i="6" a="1"/>
  <c r="AF379" i="6" s="1"/>
  <c r="AE379" i="6" a="1"/>
  <c r="AE379" i="6" s="1"/>
  <c r="AD379" i="6" a="1"/>
  <c r="AD379" i="6" s="1"/>
  <c r="AC379" i="6" a="1"/>
  <c r="AC379" i="6" s="1"/>
  <c r="AB379" i="6"/>
  <c r="AB379" i="6" a="1"/>
  <c r="AA379" i="6" a="1"/>
  <c r="AA379" i="6" s="1"/>
  <c r="Z379" i="6" a="1"/>
  <c r="Z379" i="6" s="1"/>
  <c r="Y379" i="6" a="1"/>
  <c r="Y379" i="6" s="1"/>
  <c r="X379" i="6"/>
  <c r="X379" i="6" a="1"/>
  <c r="W379" i="6" a="1"/>
  <c r="W379" i="6" s="1"/>
  <c r="V379" i="6" a="1"/>
  <c r="V379" i="6" s="1"/>
  <c r="U379" i="6" a="1"/>
  <c r="U379" i="6" s="1"/>
  <c r="T379" i="6" a="1"/>
  <c r="T379" i="6" s="1"/>
  <c r="S379" i="6" a="1"/>
  <c r="S379" i="6" s="1"/>
  <c r="R379" i="6"/>
  <c r="R379" i="6" a="1"/>
  <c r="Q379" i="6" a="1"/>
  <c r="Q379" i="6" s="1"/>
  <c r="P379" i="6" a="1"/>
  <c r="P379" i="6" s="1"/>
  <c r="O379" i="6" a="1"/>
  <c r="O379" i="6" s="1"/>
  <c r="N379" i="6" a="1"/>
  <c r="N379" i="6" s="1"/>
  <c r="M379" i="6" a="1"/>
  <c r="M379" i="6" s="1"/>
  <c r="L379" i="6"/>
  <c r="L379" i="6" a="1"/>
  <c r="K379" i="6" a="1"/>
  <c r="K379" i="6" s="1"/>
  <c r="AI378" i="6" a="1"/>
  <c r="AI378" i="6" s="1"/>
  <c r="AH378" i="6" a="1"/>
  <c r="AH378" i="6" s="1"/>
  <c r="AG378" i="6" a="1"/>
  <c r="AG378" i="6" s="1"/>
  <c r="AF378" i="6"/>
  <c r="AF378" i="6" a="1"/>
  <c r="AE378" i="6" a="1"/>
  <c r="AE378" i="6" s="1"/>
  <c r="AD378" i="6" a="1"/>
  <c r="AD378" i="6" s="1"/>
  <c r="AC378" i="6" a="1"/>
  <c r="AC378" i="6" s="1"/>
  <c r="AB378" i="6"/>
  <c r="AB378" i="6" a="1"/>
  <c r="AA378" i="6" a="1"/>
  <c r="AA378" i="6" s="1"/>
  <c r="Z378" i="6" a="1"/>
  <c r="Z378" i="6" s="1"/>
  <c r="Y378" i="6" a="1"/>
  <c r="Y378" i="6" s="1"/>
  <c r="X378" i="6" a="1"/>
  <c r="X378" i="6" s="1"/>
  <c r="W378" i="6" a="1"/>
  <c r="W378" i="6" s="1"/>
  <c r="V378" i="6"/>
  <c r="V378" i="6" a="1"/>
  <c r="U378" i="6" a="1"/>
  <c r="U378" i="6" s="1"/>
  <c r="T378" i="6" a="1"/>
  <c r="T378" i="6" s="1"/>
  <c r="S378" i="6" a="1"/>
  <c r="S378" i="6" s="1"/>
  <c r="R378" i="6" a="1"/>
  <c r="R378" i="6" s="1"/>
  <c r="Q378" i="6" a="1"/>
  <c r="Q378" i="6" s="1"/>
  <c r="P378" i="6"/>
  <c r="P378" i="6" a="1"/>
  <c r="O378" i="6" a="1"/>
  <c r="O378" i="6" s="1"/>
  <c r="N378" i="6" a="1"/>
  <c r="N378" i="6" s="1"/>
  <c r="M378" i="6" a="1"/>
  <c r="M378" i="6" s="1"/>
  <c r="L378" i="6"/>
  <c r="L378" i="6" a="1"/>
  <c r="K378" i="6" a="1"/>
  <c r="K378" i="6" s="1"/>
  <c r="AI377" i="6" a="1"/>
  <c r="AI377" i="6" s="1"/>
  <c r="AH377" i="6"/>
  <c r="AH377" i="6" a="1"/>
  <c r="AG377" i="6" a="1"/>
  <c r="AG377" i="6" s="1"/>
  <c r="AF377" i="6" a="1"/>
  <c r="AF377" i="6" s="1"/>
  <c r="AE377" i="6" a="1"/>
  <c r="AE377" i="6" s="1"/>
  <c r="AD377" i="6" a="1"/>
  <c r="AD377" i="6" s="1"/>
  <c r="AC377" i="6" a="1"/>
  <c r="AC377" i="6" s="1"/>
  <c r="AB377" i="6"/>
  <c r="AB377" i="6" a="1"/>
  <c r="AA377" i="6" a="1"/>
  <c r="AA377" i="6" s="1"/>
  <c r="Z377" i="6" a="1"/>
  <c r="Z377" i="6" s="1"/>
  <c r="Y377" i="6" a="1"/>
  <c r="Y377" i="6" s="1"/>
  <c r="X377" i="6"/>
  <c r="X377" i="6" a="1"/>
  <c r="W377" i="6" a="1"/>
  <c r="W377" i="6" s="1"/>
  <c r="V377" i="6" a="1"/>
  <c r="V377" i="6" s="1"/>
  <c r="U377" i="6" a="1"/>
  <c r="U377" i="6" s="1"/>
  <c r="T377" i="6" a="1"/>
  <c r="T377" i="6" s="1"/>
  <c r="S377" i="6" a="1"/>
  <c r="S377" i="6" s="1"/>
  <c r="R377" i="6"/>
  <c r="R377" i="6" a="1"/>
  <c r="Q377" i="6" a="1"/>
  <c r="Q377" i="6" s="1"/>
  <c r="P377" i="6" a="1"/>
  <c r="P377" i="6" s="1"/>
  <c r="O377" i="6" a="1"/>
  <c r="O377" i="6" s="1"/>
  <c r="N377" i="6" a="1"/>
  <c r="N377" i="6" s="1"/>
  <c r="M377" i="6" a="1"/>
  <c r="M377" i="6" s="1"/>
  <c r="L377" i="6"/>
  <c r="L377" i="6" a="1"/>
  <c r="K377" i="6" a="1"/>
  <c r="K377" i="6" s="1"/>
  <c r="AI376" i="6" a="1"/>
  <c r="AI376" i="6" s="1"/>
  <c r="AH376" i="6" a="1"/>
  <c r="AH376" i="6" s="1"/>
  <c r="AG376" i="6" a="1"/>
  <c r="AG376" i="6" s="1"/>
  <c r="AF376" i="6"/>
  <c r="AF376" i="6" a="1"/>
  <c r="AE376" i="6" a="1"/>
  <c r="AE376" i="6" s="1"/>
  <c r="AD376" i="6" a="1"/>
  <c r="AD376" i="6" s="1"/>
  <c r="AC376" i="6" a="1"/>
  <c r="AC376" i="6" s="1"/>
  <c r="AB376" i="6"/>
  <c r="AB376" i="6" a="1"/>
  <c r="AA376" i="6" a="1"/>
  <c r="AA376" i="6" s="1"/>
  <c r="Z376" i="6" a="1"/>
  <c r="Z376" i="6" s="1"/>
  <c r="Y376" i="6" a="1"/>
  <c r="Y376" i="6" s="1"/>
  <c r="X376" i="6" a="1"/>
  <c r="X376" i="6" s="1"/>
  <c r="W376" i="6" a="1"/>
  <c r="W376" i="6" s="1"/>
  <c r="V376" i="6"/>
  <c r="V376" i="6" a="1"/>
  <c r="U376" i="6" a="1"/>
  <c r="U376" i="6" s="1"/>
  <c r="T376" i="6" a="1"/>
  <c r="T376" i="6" s="1"/>
  <c r="S376" i="6" a="1"/>
  <c r="S376" i="6" s="1"/>
  <c r="R376" i="6" a="1"/>
  <c r="R376" i="6" s="1"/>
  <c r="Q376" i="6" a="1"/>
  <c r="Q376" i="6" s="1"/>
  <c r="P376" i="6"/>
  <c r="P376" i="6" a="1"/>
  <c r="O376" i="6" a="1"/>
  <c r="O376" i="6" s="1"/>
  <c r="N376" i="6" a="1"/>
  <c r="N376" i="6" s="1"/>
  <c r="M376" i="6" a="1"/>
  <c r="M376" i="6" s="1"/>
  <c r="L376" i="6"/>
  <c r="L376" i="6" a="1"/>
  <c r="K376" i="6" a="1"/>
  <c r="K376" i="6" s="1"/>
  <c r="AI375" i="6" a="1"/>
  <c r="AI375" i="6" s="1"/>
  <c r="AH375" i="6"/>
  <c r="AH375" i="6" a="1"/>
  <c r="AG375" i="6" a="1"/>
  <c r="AG375" i="6" s="1"/>
  <c r="AF375" i="6" a="1"/>
  <c r="AF375" i="6" s="1"/>
  <c r="AE375" i="6" a="1"/>
  <c r="AE375" i="6" s="1"/>
  <c r="AD375" i="6" a="1"/>
  <c r="AD375" i="6" s="1"/>
  <c r="AC375" i="6" a="1"/>
  <c r="AC375" i="6" s="1"/>
  <c r="AB375" i="6"/>
  <c r="AB375" i="6" a="1"/>
  <c r="AA375" i="6" a="1"/>
  <c r="AA375" i="6" s="1"/>
  <c r="Z375" i="6" a="1"/>
  <c r="Z375" i="6" s="1"/>
  <c r="Y375" i="6" a="1"/>
  <c r="Y375" i="6" s="1"/>
  <c r="X375" i="6"/>
  <c r="X375" i="6" a="1"/>
  <c r="W375" i="6" a="1"/>
  <c r="W375" i="6" s="1"/>
  <c r="V375" i="6" a="1"/>
  <c r="V375" i="6" s="1"/>
  <c r="U375" i="6" a="1"/>
  <c r="U375" i="6" s="1"/>
  <c r="T375" i="6" a="1"/>
  <c r="T375" i="6" s="1"/>
  <c r="S375" i="6" a="1"/>
  <c r="S375" i="6" s="1"/>
  <c r="R375" i="6"/>
  <c r="R375" i="6" a="1"/>
  <c r="Q375" i="6" a="1"/>
  <c r="Q375" i="6" s="1"/>
  <c r="P375" i="6" a="1"/>
  <c r="P375" i="6" s="1"/>
  <c r="O375" i="6" a="1"/>
  <c r="O375" i="6" s="1"/>
  <c r="N375" i="6" a="1"/>
  <c r="N375" i="6" s="1"/>
  <c r="M375" i="6" a="1"/>
  <c r="M375" i="6" s="1"/>
  <c r="L375" i="6"/>
  <c r="L375" i="6" a="1"/>
  <c r="K375" i="6" a="1"/>
  <c r="K375" i="6" s="1"/>
  <c r="AI374" i="6" a="1"/>
  <c r="AI374" i="6" s="1"/>
  <c r="AH374" i="6" a="1"/>
  <c r="AH374" i="6" s="1"/>
  <c r="AG374" i="6" a="1"/>
  <c r="AG374" i="6" s="1"/>
  <c r="AF374" i="6"/>
  <c r="AF374" i="6" a="1"/>
  <c r="AE374" i="6" a="1"/>
  <c r="AE374" i="6" s="1"/>
  <c r="AD374" i="6" a="1"/>
  <c r="AD374" i="6" s="1"/>
  <c r="AC374" i="6" a="1"/>
  <c r="AC374" i="6" s="1"/>
  <c r="AB374" i="6"/>
  <c r="AB374" i="6" a="1"/>
  <c r="AA374" i="6" a="1"/>
  <c r="AA374" i="6" s="1"/>
  <c r="Z374" i="6" a="1"/>
  <c r="Z374" i="6" s="1"/>
  <c r="Y374" i="6" a="1"/>
  <c r="Y374" i="6" s="1"/>
  <c r="X374" i="6" a="1"/>
  <c r="X374" i="6" s="1"/>
  <c r="W374" i="6" a="1"/>
  <c r="W374" i="6" s="1"/>
  <c r="V374" i="6"/>
  <c r="V374" i="6" a="1"/>
  <c r="U374" i="6" a="1"/>
  <c r="U374" i="6" s="1"/>
  <c r="T374" i="6" a="1"/>
  <c r="T374" i="6" s="1"/>
  <c r="S374" i="6" a="1"/>
  <c r="S374" i="6" s="1"/>
  <c r="R374" i="6" a="1"/>
  <c r="R374" i="6" s="1"/>
  <c r="Q374" i="6" a="1"/>
  <c r="Q374" i="6" s="1"/>
  <c r="P374" i="6"/>
  <c r="P374" i="6" a="1"/>
  <c r="O374" i="6" a="1"/>
  <c r="O374" i="6" s="1"/>
  <c r="N374" i="6" a="1"/>
  <c r="N374" i="6" s="1"/>
  <c r="M374" i="6" a="1"/>
  <c r="M374" i="6" s="1"/>
  <c r="L374" i="6"/>
  <c r="L374" i="6" a="1"/>
  <c r="K374" i="6" a="1"/>
  <c r="K374" i="6" s="1"/>
  <c r="AI373" i="6" a="1"/>
  <c r="AI373" i="6" s="1"/>
  <c r="AH373" i="6"/>
  <c r="AH373" i="6" a="1"/>
  <c r="AG373" i="6" a="1"/>
  <c r="AG373" i="6" s="1"/>
  <c r="AF373" i="6" a="1"/>
  <c r="AF373" i="6" s="1"/>
  <c r="AE373" i="6" a="1"/>
  <c r="AE373" i="6" s="1"/>
  <c r="AD373" i="6" a="1"/>
  <c r="AD373" i="6" s="1"/>
  <c r="AC373" i="6" a="1"/>
  <c r="AC373" i="6" s="1"/>
  <c r="AB373" i="6"/>
  <c r="AB373" i="6" a="1"/>
  <c r="AA373" i="6" a="1"/>
  <c r="AA373" i="6" s="1"/>
  <c r="Z373" i="6" a="1"/>
  <c r="Z373" i="6" s="1"/>
  <c r="Y373" i="6" a="1"/>
  <c r="Y373" i="6" s="1"/>
  <c r="X373" i="6"/>
  <c r="X373" i="6" a="1"/>
  <c r="W373" i="6" a="1"/>
  <c r="W373" i="6" s="1"/>
  <c r="V373" i="6" a="1"/>
  <c r="V373" i="6" s="1"/>
  <c r="U373" i="6" a="1"/>
  <c r="U373" i="6" s="1"/>
  <c r="T373" i="6" a="1"/>
  <c r="T373" i="6" s="1"/>
  <c r="S373" i="6" a="1"/>
  <c r="S373" i="6" s="1"/>
  <c r="R373" i="6"/>
  <c r="R373" i="6" a="1"/>
  <c r="Q373" i="6" a="1"/>
  <c r="Q373" i="6" s="1"/>
  <c r="P373" i="6" a="1"/>
  <c r="P373" i="6" s="1"/>
  <c r="O373" i="6" a="1"/>
  <c r="O373" i="6" s="1"/>
  <c r="N373" i="6" a="1"/>
  <c r="N373" i="6" s="1"/>
  <c r="M373" i="6" a="1"/>
  <c r="M373" i="6" s="1"/>
  <c r="L373" i="6"/>
  <c r="L373" i="6" a="1"/>
  <c r="K373" i="6" a="1"/>
  <c r="K373" i="6" s="1"/>
  <c r="AI372" i="6" a="1"/>
  <c r="AI372" i="6" s="1"/>
  <c r="AH372" i="6" a="1"/>
  <c r="AH372" i="6" s="1"/>
  <c r="AG372" i="6" a="1"/>
  <c r="AG372" i="6" s="1"/>
  <c r="AF372" i="6"/>
  <c r="AF372" i="6" a="1"/>
  <c r="AE372" i="6" a="1"/>
  <c r="AE372" i="6" s="1"/>
  <c r="AD372" i="6" a="1"/>
  <c r="AD372" i="6" s="1"/>
  <c r="AC372" i="6" a="1"/>
  <c r="AC372" i="6" s="1"/>
  <c r="AB372" i="6"/>
  <c r="AB372" i="6" a="1"/>
  <c r="AA372" i="6" a="1"/>
  <c r="AA372" i="6" s="1"/>
  <c r="Z372" i="6" a="1"/>
  <c r="Z372" i="6" s="1"/>
  <c r="Y372" i="6" a="1"/>
  <c r="Y372" i="6" s="1"/>
  <c r="X372" i="6" a="1"/>
  <c r="X372" i="6" s="1"/>
  <c r="W372" i="6" a="1"/>
  <c r="W372" i="6" s="1"/>
  <c r="V372" i="6"/>
  <c r="V372" i="6" a="1"/>
  <c r="U372" i="6" a="1"/>
  <c r="U372" i="6" s="1"/>
  <c r="T372" i="6" a="1"/>
  <c r="T372" i="6" s="1"/>
  <c r="S372" i="6" a="1"/>
  <c r="S372" i="6" s="1"/>
  <c r="R372" i="6" a="1"/>
  <c r="R372" i="6" s="1"/>
  <c r="Q372" i="6" a="1"/>
  <c r="Q372" i="6" s="1"/>
  <c r="P372" i="6"/>
  <c r="P372" i="6" a="1"/>
  <c r="O372" i="6" a="1"/>
  <c r="O372" i="6" s="1"/>
  <c r="N372" i="6" a="1"/>
  <c r="N372" i="6" s="1"/>
  <c r="M372" i="6" a="1"/>
  <c r="M372" i="6" s="1"/>
  <c r="L372" i="6"/>
  <c r="L372" i="6" a="1"/>
  <c r="K372" i="6" a="1"/>
  <c r="K372" i="6" s="1"/>
  <c r="AI371" i="6" a="1"/>
  <c r="AI371" i="6" s="1"/>
  <c r="AH371" i="6"/>
  <c r="AH371" i="6" a="1"/>
  <c r="AG371" i="6" a="1"/>
  <c r="AG371" i="6" s="1"/>
  <c r="AF371" i="6" a="1"/>
  <c r="AF371" i="6" s="1"/>
  <c r="AE371" i="6" a="1"/>
  <c r="AE371" i="6" s="1"/>
  <c r="AD371" i="6" a="1"/>
  <c r="AD371" i="6" s="1"/>
  <c r="AC371" i="6" a="1"/>
  <c r="AC371" i="6" s="1"/>
  <c r="AB371" i="6"/>
  <c r="AB371" i="6" a="1"/>
  <c r="AA371" i="6" a="1"/>
  <c r="AA371" i="6" s="1"/>
  <c r="Z371" i="6" a="1"/>
  <c r="Z371" i="6" s="1"/>
  <c r="Y371" i="6" a="1"/>
  <c r="Y371" i="6" s="1"/>
  <c r="X371" i="6"/>
  <c r="X371" i="6" a="1"/>
  <c r="W371" i="6" a="1"/>
  <c r="W371" i="6" s="1"/>
  <c r="V371" i="6" a="1"/>
  <c r="V371" i="6" s="1"/>
  <c r="U371" i="6" a="1"/>
  <c r="U371" i="6" s="1"/>
  <c r="T371" i="6" a="1"/>
  <c r="T371" i="6" s="1"/>
  <c r="S371" i="6" a="1"/>
  <c r="S371" i="6" s="1"/>
  <c r="R371" i="6"/>
  <c r="R371" i="6" a="1"/>
  <c r="Q371" i="6" a="1"/>
  <c r="Q371" i="6" s="1"/>
  <c r="P371" i="6" a="1"/>
  <c r="P371" i="6" s="1"/>
  <c r="O371" i="6" a="1"/>
  <c r="O371" i="6" s="1"/>
  <c r="N371" i="6" a="1"/>
  <c r="N371" i="6" s="1"/>
  <c r="M371" i="6" a="1"/>
  <c r="M371" i="6" s="1"/>
  <c r="L371" i="6"/>
  <c r="L371" i="6" a="1"/>
  <c r="K371" i="6" a="1"/>
  <c r="K371" i="6" s="1"/>
  <c r="AI370" i="6" a="1"/>
  <c r="AI370" i="6" s="1"/>
  <c r="AH370" i="6" a="1"/>
  <c r="AH370" i="6" s="1"/>
  <c r="AG370" i="6" a="1"/>
  <c r="AG370" i="6" s="1"/>
  <c r="AF370" i="6"/>
  <c r="AF370" i="6" a="1"/>
  <c r="AE370" i="6" a="1"/>
  <c r="AE370" i="6" s="1"/>
  <c r="AD370" i="6" a="1"/>
  <c r="AD370" i="6" s="1"/>
  <c r="AC370" i="6" a="1"/>
  <c r="AC370" i="6" s="1"/>
  <c r="AB370" i="6"/>
  <c r="AB370" i="6" a="1"/>
  <c r="AA370" i="6" a="1"/>
  <c r="AA370" i="6" s="1"/>
  <c r="Z370" i="6" a="1"/>
  <c r="Z370" i="6" s="1"/>
  <c r="Y370" i="6" a="1"/>
  <c r="Y370" i="6" s="1"/>
  <c r="X370" i="6" a="1"/>
  <c r="X370" i="6" s="1"/>
  <c r="W370" i="6" a="1"/>
  <c r="W370" i="6" s="1"/>
  <c r="V370" i="6"/>
  <c r="V370" i="6" a="1"/>
  <c r="U370" i="6" a="1"/>
  <c r="U370" i="6" s="1"/>
  <c r="T370" i="6" a="1"/>
  <c r="T370" i="6" s="1"/>
  <c r="S370" i="6" a="1"/>
  <c r="S370" i="6" s="1"/>
  <c r="R370" i="6" a="1"/>
  <c r="R370" i="6" s="1"/>
  <c r="Q370" i="6" a="1"/>
  <c r="Q370" i="6" s="1"/>
  <c r="P370" i="6"/>
  <c r="P370" i="6" a="1"/>
  <c r="O370" i="6" a="1"/>
  <c r="O370" i="6" s="1"/>
  <c r="N370" i="6" a="1"/>
  <c r="N370" i="6" s="1"/>
  <c r="M370" i="6" a="1"/>
  <c r="M370" i="6" s="1"/>
  <c r="L370" i="6"/>
  <c r="L370" i="6" a="1"/>
  <c r="K370" i="6" a="1"/>
  <c r="K370" i="6" s="1"/>
  <c r="AI369" i="6" a="1"/>
  <c r="AI369" i="6" s="1"/>
  <c r="AH369" i="6"/>
  <c r="AH369" i="6" a="1"/>
  <c r="AG369" i="6" a="1"/>
  <c r="AG369" i="6" s="1"/>
  <c r="AF369" i="6" a="1"/>
  <c r="AF369" i="6" s="1"/>
  <c r="AE369" i="6" a="1"/>
  <c r="AE369" i="6" s="1"/>
  <c r="AD369" i="6" a="1"/>
  <c r="AD369" i="6" s="1"/>
  <c r="AC369" i="6" a="1"/>
  <c r="AC369" i="6" s="1"/>
  <c r="AB369" i="6"/>
  <c r="AB369" i="6" a="1"/>
  <c r="AA369" i="6" a="1"/>
  <c r="AA369" i="6" s="1"/>
  <c r="Z369" i="6" a="1"/>
  <c r="Z369" i="6" s="1"/>
  <c r="Y369" i="6" a="1"/>
  <c r="Y369" i="6" s="1"/>
  <c r="X369" i="6"/>
  <c r="X369" i="6" a="1"/>
  <c r="W369" i="6" a="1"/>
  <c r="W369" i="6" s="1"/>
  <c r="V369" i="6" a="1"/>
  <c r="V369" i="6" s="1"/>
  <c r="U369" i="6" a="1"/>
  <c r="U369" i="6" s="1"/>
  <c r="T369" i="6" a="1"/>
  <c r="T369" i="6" s="1"/>
  <c r="S369" i="6" a="1"/>
  <c r="S369" i="6" s="1"/>
  <c r="R369" i="6"/>
  <c r="R369" i="6" a="1"/>
  <c r="Q369" i="6" a="1"/>
  <c r="Q369" i="6" s="1"/>
  <c r="P369" i="6" a="1"/>
  <c r="P369" i="6" s="1"/>
  <c r="O369" i="6" a="1"/>
  <c r="O369" i="6" s="1"/>
  <c r="N369" i="6" a="1"/>
  <c r="N369" i="6" s="1"/>
  <c r="M369" i="6" a="1"/>
  <c r="M369" i="6" s="1"/>
  <c r="L369" i="6"/>
  <c r="L369" i="6" a="1"/>
  <c r="K369" i="6" a="1"/>
  <c r="K369" i="6" s="1"/>
  <c r="AI368" i="6" a="1"/>
  <c r="AI368" i="6" s="1"/>
  <c r="AH368" i="6" a="1"/>
  <c r="AH368" i="6" s="1"/>
  <c r="AG368" i="6" a="1"/>
  <c r="AG368" i="6" s="1"/>
  <c r="AF368" i="6"/>
  <c r="AF368" i="6" a="1"/>
  <c r="AE368" i="6" a="1"/>
  <c r="AE368" i="6" s="1"/>
  <c r="AD368" i="6" a="1"/>
  <c r="AD368" i="6" s="1"/>
  <c r="AC368" i="6" a="1"/>
  <c r="AC368" i="6" s="1"/>
  <c r="AB368" i="6"/>
  <c r="AB368" i="6" a="1"/>
  <c r="AA368" i="6" a="1"/>
  <c r="AA368" i="6" s="1"/>
  <c r="Z368" i="6" a="1"/>
  <c r="Z368" i="6" s="1"/>
  <c r="Y368" i="6" a="1"/>
  <c r="Y368" i="6" s="1"/>
  <c r="X368" i="6" a="1"/>
  <c r="X368" i="6" s="1"/>
  <c r="W368" i="6" a="1"/>
  <c r="W368" i="6" s="1"/>
  <c r="V368" i="6"/>
  <c r="V368" i="6" a="1"/>
  <c r="U368" i="6" a="1"/>
  <c r="U368" i="6" s="1"/>
  <c r="T368" i="6" a="1"/>
  <c r="T368" i="6" s="1"/>
  <c r="S368" i="6" a="1"/>
  <c r="S368" i="6" s="1"/>
  <c r="R368" i="6" a="1"/>
  <c r="R368" i="6" s="1"/>
  <c r="Q368" i="6" a="1"/>
  <c r="Q368" i="6" s="1"/>
  <c r="P368" i="6"/>
  <c r="P368" i="6" a="1"/>
  <c r="O368" i="6" a="1"/>
  <c r="O368" i="6" s="1"/>
  <c r="N368" i="6" a="1"/>
  <c r="N368" i="6" s="1"/>
  <c r="M368" i="6" a="1"/>
  <c r="M368" i="6" s="1"/>
  <c r="L368" i="6"/>
  <c r="L368" i="6" a="1"/>
  <c r="K368" i="6" a="1"/>
  <c r="K368" i="6" s="1"/>
  <c r="AI367" i="6" a="1"/>
  <c r="AI367" i="6" s="1"/>
  <c r="AH367" i="6"/>
  <c r="AH367" i="6" a="1"/>
  <c r="AG367" i="6" a="1"/>
  <c r="AG367" i="6" s="1"/>
  <c r="AF367" i="6" a="1"/>
  <c r="AF367" i="6" s="1"/>
  <c r="AE367" i="6" a="1"/>
  <c r="AE367" i="6" s="1"/>
  <c r="AD367" i="6" a="1"/>
  <c r="AD367" i="6" s="1"/>
  <c r="AC367" i="6" a="1"/>
  <c r="AC367" i="6" s="1"/>
  <c r="AB367" i="6"/>
  <c r="AB367" i="6" a="1"/>
  <c r="AA367" i="6" a="1"/>
  <c r="AA367" i="6" s="1"/>
  <c r="Z367" i="6" a="1"/>
  <c r="Z367" i="6" s="1"/>
  <c r="Y367" i="6" a="1"/>
  <c r="Y367" i="6" s="1"/>
  <c r="X367" i="6"/>
  <c r="X367" i="6" a="1"/>
  <c r="W367" i="6" a="1"/>
  <c r="W367" i="6" s="1"/>
  <c r="V367" i="6" a="1"/>
  <c r="V367" i="6" s="1"/>
  <c r="U367" i="6" a="1"/>
  <c r="U367" i="6" s="1"/>
  <c r="T367" i="6" a="1"/>
  <c r="T367" i="6" s="1"/>
  <c r="S367" i="6" a="1"/>
  <c r="S367" i="6" s="1"/>
  <c r="R367" i="6"/>
  <c r="R367" i="6" a="1"/>
  <c r="Q367" i="6" a="1"/>
  <c r="Q367" i="6" s="1"/>
  <c r="P367" i="6" a="1"/>
  <c r="P367" i="6" s="1"/>
  <c r="O367" i="6" a="1"/>
  <c r="O367" i="6" s="1"/>
  <c r="N367" i="6" a="1"/>
  <c r="N367" i="6" s="1"/>
  <c r="M367" i="6" a="1"/>
  <c r="M367" i="6" s="1"/>
  <c r="L367" i="6"/>
  <c r="L367" i="6" a="1"/>
  <c r="K367" i="6" a="1"/>
  <c r="K367" i="6" s="1"/>
  <c r="AI366" i="6" a="1"/>
  <c r="AI366" i="6" s="1"/>
  <c r="AH366" i="6" a="1"/>
  <c r="AH366" i="6" s="1"/>
  <c r="AG366" i="6" a="1"/>
  <c r="AG366" i="6" s="1"/>
  <c r="AF366" i="6"/>
  <c r="AF366" i="6" a="1"/>
  <c r="AE366" i="6" a="1"/>
  <c r="AE366" i="6" s="1"/>
  <c r="AD366" i="6" a="1"/>
  <c r="AD366" i="6" s="1"/>
  <c r="AC366" i="6" a="1"/>
  <c r="AC366" i="6" s="1"/>
  <c r="AB366" i="6"/>
  <c r="AB366" i="6" a="1"/>
  <c r="AA366" i="6" a="1"/>
  <c r="AA366" i="6" s="1"/>
  <c r="Z366" i="6" a="1"/>
  <c r="Z366" i="6" s="1"/>
  <c r="Y366" i="6" a="1"/>
  <c r="Y366" i="6" s="1"/>
  <c r="X366" i="6" a="1"/>
  <c r="X366" i="6" s="1"/>
  <c r="W366" i="6" a="1"/>
  <c r="W366" i="6" s="1"/>
  <c r="V366" i="6"/>
  <c r="V366" i="6" a="1"/>
  <c r="U366" i="6" a="1"/>
  <c r="U366" i="6" s="1"/>
  <c r="T366" i="6" a="1"/>
  <c r="T366" i="6" s="1"/>
  <c r="S366" i="6" a="1"/>
  <c r="S366" i="6" s="1"/>
  <c r="R366" i="6" a="1"/>
  <c r="R366" i="6" s="1"/>
  <c r="Q366" i="6" a="1"/>
  <c r="Q366" i="6" s="1"/>
  <c r="P366" i="6"/>
  <c r="P366" i="6" a="1"/>
  <c r="O366" i="6" a="1"/>
  <c r="O366" i="6" s="1"/>
  <c r="N366" i="6" a="1"/>
  <c r="N366" i="6" s="1"/>
  <c r="M366" i="6" a="1"/>
  <c r="M366" i="6" s="1"/>
  <c r="L366" i="6"/>
  <c r="L366" i="6" a="1"/>
  <c r="K366" i="6" a="1"/>
  <c r="K366" i="6" s="1"/>
  <c r="AI365" i="6" a="1"/>
  <c r="AI365" i="6" s="1"/>
  <c r="AH365" i="6"/>
  <c r="AH365" i="6" a="1"/>
  <c r="AG365" i="6" a="1"/>
  <c r="AG365" i="6" s="1"/>
  <c r="AF365" i="6" a="1"/>
  <c r="AF365" i="6" s="1"/>
  <c r="AE365" i="6" a="1"/>
  <c r="AE365" i="6" s="1"/>
  <c r="AD365" i="6" a="1"/>
  <c r="AD365" i="6" s="1"/>
  <c r="AC365" i="6" a="1"/>
  <c r="AC365" i="6" s="1"/>
  <c r="AB365" i="6" a="1"/>
  <c r="AB365" i="6" s="1"/>
  <c r="AA365" i="6" a="1"/>
  <c r="AA365" i="6" s="1"/>
  <c r="Z365" i="6" a="1"/>
  <c r="Z365" i="6" s="1"/>
  <c r="Y365" i="6" a="1"/>
  <c r="Y365" i="6" s="1"/>
  <c r="X365" i="6"/>
  <c r="X365" i="6" a="1"/>
  <c r="W365" i="6" a="1"/>
  <c r="W365" i="6" s="1"/>
  <c r="V365" i="6" a="1"/>
  <c r="V365" i="6" s="1"/>
  <c r="U365" i="6" a="1"/>
  <c r="U365" i="6" s="1"/>
  <c r="T365" i="6" a="1"/>
  <c r="T365" i="6" s="1"/>
  <c r="S365" i="6" a="1"/>
  <c r="S365" i="6" s="1"/>
  <c r="R365" i="6"/>
  <c r="R365" i="6" a="1"/>
  <c r="Q365" i="6" a="1"/>
  <c r="Q365" i="6" s="1"/>
  <c r="P365" i="6" a="1"/>
  <c r="P365" i="6" s="1"/>
  <c r="O365" i="6" a="1"/>
  <c r="O365" i="6" s="1"/>
  <c r="N365" i="6" a="1"/>
  <c r="N365" i="6" s="1"/>
  <c r="M365" i="6" a="1"/>
  <c r="M365" i="6" s="1"/>
  <c r="L365" i="6"/>
  <c r="L365" i="6" a="1"/>
  <c r="K365" i="6" a="1"/>
  <c r="K365" i="6" s="1"/>
  <c r="AI364" i="6" a="1"/>
  <c r="AI364" i="6" s="1"/>
  <c r="AH364" i="6" a="1"/>
  <c r="AH364" i="6" s="1"/>
  <c r="AG364" i="6" a="1"/>
  <c r="AG364" i="6" s="1"/>
  <c r="AF364" i="6" a="1"/>
  <c r="AF364" i="6" s="1"/>
  <c r="AE364" i="6" a="1"/>
  <c r="AE364" i="6" s="1"/>
  <c r="AD364" i="6" a="1"/>
  <c r="AD364" i="6" s="1"/>
  <c r="AC364" i="6" a="1"/>
  <c r="AC364" i="6" s="1"/>
  <c r="AB364" i="6"/>
  <c r="AB364" i="6" a="1"/>
  <c r="AA364" i="6" a="1"/>
  <c r="AA364" i="6" s="1"/>
  <c r="Z364" i="6" a="1"/>
  <c r="Z364" i="6" s="1"/>
  <c r="Y364" i="6" a="1"/>
  <c r="Y364" i="6" s="1"/>
  <c r="X364" i="6" a="1"/>
  <c r="X364" i="6" s="1"/>
  <c r="W364" i="6" a="1"/>
  <c r="W364" i="6" s="1"/>
  <c r="V364" i="6"/>
  <c r="V364" i="6" a="1"/>
  <c r="U364" i="6" a="1"/>
  <c r="U364" i="6" s="1"/>
  <c r="T364" i="6" a="1"/>
  <c r="T364" i="6" s="1"/>
  <c r="S364" i="6" a="1"/>
  <c r="S364" i="6" s="1"/>
  <c r="R364" i="6" a="1"/>
  <c r="R364" i="6" s="1"/>
  <c r="Q364" i="6" a="1"/>
  <c r="Q364" i="6" s="1"/>
  <c r="P364" i="6"/>
  <c r="P364" i="6" a="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c r="X363" i="6" a="1"/>
  <c r="W363" i="6" a="1"/>
  <c r="W363" i="6" s="1"/>
  <c r="V363" i="6" a="1"/>
  <c r="V363" i="6" s="1"/>
  <c r="U363" i="6" a="1"/>
  <c r="U363" i="6" s="1"/>
  <c r="T363" i="6" a="1"/>
  <c r="T363" i="6" s="1"/>
  <c r="S363" i="6" a="1"/>
  <c r="S363" i="6" s="1"/>
  <c r="R363" i="6" a="1"/>
  <c r="R363" i="6" s="1"/>
  <c r="Q363" i="6" a="1"/>
  <c r="Q363" i="6" s="1"/>
  <c r="P363" i="6"/>
  <c r="P363" i="6" a="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c r="AD362" i="6" a="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c r="AF355" i="6" a="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c r="P355" i="6" a="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c r="AB354" i="6" a="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c r="L354" i="6" a="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c r="X353" i="6" a="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c r="T352" i="6" a="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c r="AF351" i="6" a="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c r="P351" i="6" a="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c r="AB350" i="6" a="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c r="L350" i="6" a="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c r="X349" i="6" a="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c r="T348" i="6" a="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c r="AF347" i="6" a="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c r="P347" i="6" a="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c r="AB346" i="6" a="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c r="L346" i="6" a="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c r="X345" i="6" a="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c r="T344" i="6" a="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c r="AF343" i="6" a="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c r="P343" i="6" a="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c r="AB342" i="6" a="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c r="L342" i="6" a="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c r="X341" i="6" a="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c r="T340" i="6" a="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c r="AF339" i="6" a="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c r="P339" i="6" a="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c r="AB338" i="6" a="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c r="L338" i="6" a="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c r="X337" i="6" a="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c r="T336" i="6" a="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c r="AF335" i="6" a="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c r="P335" i="6" a="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c r="AB334" i="6" a="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c r="L334" i="6" a="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c r="X333" i="6" a="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c r="T332" i="6" a="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c r="AF331" i="6" a="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c r="P331" i="6" a="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c r="AB330" i="6" a="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c r="L330" i="6" a="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c r="X329" i="6" a="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c r="T328" i="6" a="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c r="AF327" i="6" a="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c r="P327" i="6" a="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c r="AB326" i="6" a="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c r="L326" i="6" a="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c r="X325" i="6" a="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c r="T324" i="6" a="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c r="AF323" i="6" a="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c r="P323" i="6" a="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c r="AB322" i="6" a="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c r="L322" i="6" a="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c r="X321" i="6" a="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c r="T320" i="6" a="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c r="AF319" i="6" a="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c r="P319" i="6" a="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c r="AB318" i="6" a="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c r="L318" i="6" a="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c r="X317" i="6" a="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c r="AB316" i="6" a="1"/>
  <c r="AA316" i="6" a="1"/>
  <c r="AA316" i="6" s="1"/>
  <c r="Z316" i="6" a="1"/>
  <c r="Z316" i="6" s="1"/>
  <c r="Y316" i="6" a="1"/>
  <c r="Y316" i="6" s="1"/>
  <c r="X316" i="6" a="1"/>
  <c r="X316" i="6" s="1"/>
  <c r="W316" i="6" a="1"/>
  <c r="W316" i="6" s="1"/>
  <c r="V316" i="6" a="1"/>
  <c r="V316" i="6" s="1"/>
  <c r="U316" i="6" a="1"/>
  <c r="U316" i="6" s="1"/>
  <c r="T316" i="6"/>
  <c r="T316" i="6" a="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c r="AF315" i="6" a="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c r="U315" i="6" a="1"/>
  <c r="T315" i="6" a="1"/>
  <c r="T315" i="6" s="1"/>
  <c r="S315" i="6" a="1"/>
  <c r="S315" i="6" s="1"/>
  <c r="R315" i="6" a="1"/>
  <c r="R315" i="6" s="1"/>
  <c r="Q315" i="6" a="1"/>
  <c r="Q315" i="6" s="1"/>
  <c r="P315" i="6" a="1"/>
  <c r="P315" i="6" s="1"/>
  <c r="O315" i="6" a="1"/>
  <c r="O315" i="6" s="1"/>
  <c r="N315" i="6" a="1"/>
  <c r="N315" i="6" s="1"/>
  <c r="M315" i="6"/>
  <c r="M315" i="6" a="1"/>
  <c r="L315" i="6" a="1"/>
  <c r="L315" i="6" s="1"/>
  <c r="K315" i="6" a="1"/>
  <c r="K315" i="6" s="1"/>
  <c r="AI314" i="6" a="1"/>
  <c r="AI314" i="6" s="1"/>
  <c r="AH314" i="6" a="1"/>
  <c r="AH314" i="6" s="1"/>
  <c r="AG314" i="6" a="1"/>
  <c r="AG314" i="6" s="1"/>
  <c r="AF314" i="6" a="1"/>
  <c r="AF314" i="6" s="1"/>
  <c r="AE314" i="6" a="1"/>
  <c r="AE314" i="6" s="1"/>
  <c r="AD314" i="6"/>
  <c r="AD314" i="6" a="1"/>
  <c r="AC314" i="6" a="1"/>
  <c r="AC314" i="6" s="1"/>
  <c r="AB314" i="6" a="1"/>
  <c r="AB314" i="6" s="1"/>
  <c r="AA314" i="6" a="1"/>
  <c r="AA314" i="6" s="1"/>
  <c r="Z314" i="6" a="1"/>
  <c r="Z314" i="6" s="1"/>
  <c r="Y314" i="6" a="1"/>
  <c r="Y314" i="6" s="1"/>
  <c r="X314" i="6" a="1"/>
  <c r="X314" i="6" s="1"/>
  <c r="W314" i="6" a="1"/>
  <c r="W314" i="6" s="1"/>
  <c r="V314" i="6"/>
  <c r="V314" i="6" a="1"/>
  <c r="U314" i="6" a="1"/>
  <c r="U314" i="6" s="1"/>
  <c r="T314" i="6" a="1"/>
  <c r="T314" i="6" s="1"/>
  <c r="S314" i="6" a="1"/>
  <c r="S314" i="6" s="1"/>
  <c r="R314" i="6" a="1"/>
  <c r="R314" i="6" s="1"/>
  <c r="Q314" i="6" a="1"/>
  <c r="Q314" i="6" s="1"/>
  <c r="P314" i="6" a="1"/>
  <c r="P314" i="6" s="1"/>
  <c r="O314" i="6" a="1"/>
  <c r="O314" i="6" s="1"/>
  <c r="N314" i="6"/>
  <c r="N314" i="6" a="1"/>
  <c r="M314" i="6" a="1"/>
  <c r="M314" i="6" s="1"/>
  <c r="L314" i="6" a="1"/>
  <c r="L314" i="6" s="1"/>
  <c r="K314" i="6" a="1"/>
  <c r="K314" i="6" s="1"/>
  <c r="AI313" i="6" a="1"/>
  <c r="AI313" i="6" s="1"/>
  <c r="AH313" i="6" a="1"/>
  <c r="AH313" i="6" s="1"/>
  <c r="AG313" i="6" a="1"/>
  <c r="AG313" i="6" s="1"/>
  <c r="AF313" i="6" a="1"/>
  <c r="AF313" i="6" s="1"/>
  <c r="AE313" i="6"/>
  <c r="AE313" i="6" a="1"/>
  <c r="AD313" i="6" a="1"/>
  <c r="AD313" i="6" s="1"/>
  <c r="AC313" i="6" a="1"/>
  <c r="AC313" i="6" s="1"/>
  <c r="AB313" i="6" a="1"/>
  <c r="AB313" i="6" s="1"/>
  <c r="AA313" i="6" a="1"/>
  <c r="AA313" i="6" s="1"/>
  <c r="Z313" i="6" a="1"/>
  <c r="Z313" i="6" s="1"/>
  <c r="Y313" i="6" a="1"/>
  <c r="Y313" i="6" s="1"/>
  <c r="X313" i="6" a="1"/>
  <c r="X313" i="6" s="1"/>
  <c r="W313" i="6"/>
  <c r="W313" i="6" a="1"/>
  <c r="V313" i="6" a="1"/>
  <c r="V313" i="6" s="1"/>
  <c r="U313" i="6" a="1"/>
  <c r="U313" i="6" s="1"/>
  <c r="T313" i="6" a="1"/>
  <c r="T313" i="6" s="1"/>
  <c r="S313" i="6" a="1"/>
  <c r="S313" i="6" s="1"/>
  <c r="R313" i="6" a="1"/>
  <c r="R313" i="6" s="1"/>
  <c r="Q313" i="6" a="1"/>
  <c r="Q313" i="6" s="1"/>
  <c r="P313" i="6" a="1"/>
  <c r="P313" i="6" s="1"/>
  <c r="O313" i="6"/>
  <c r="O313" i="6" a="1"/>
  <c r="N313" i="6" a="1"/>
  <c r="N313" i="6" s="1"/>
  <c r="M313" i="6" a="1"/>
  <c r="M313" i="6" s="1"/>
  <c r="L313" i="6" a="1"/>
  <c r="L313" i="6" s="1"/>
  <c r="K313" i="6" a="1"/>
  <c r="K313" i="6" s="1"/>
  <c r="AI312" i="6" a="1"/>
  <c r="AI312" i="6" s="1"/>
  <c r="AH312" i="6" a="1"/>
  <c r="AH312" i="6" s="1"/>
  <c r="AG312" i="6" a="1"/>
  <c r="AG312" i="6" s="1"/>
  <c r="AF312" i="6"/>
  <c r="AF312" i="6" a="1"/>
  <c r="AE312" i="6" a="1"/>
  <c r="AE312" i="6" s="1"/>
  <c r="AD312" i="6" a="1"/>
  <c r="AD312" i="6" s="1"/>
  <c r="AC312" i="6" a="1"/>
  <c r="AC312" i="6" s="1"/>
  <c r="AB312" i="6" a="1"/>
  <c r="AB312" i="6" s="1"/>
  <c r="AA312" i="6" a="1"/>
  <c r="AA312" i="6" s="1"/>
  <c r="Z312" i="6" a="1"/>
  <c r="Z312" i="6" s="1"/>
  <c r="Y312" i="6" a="1"/>
  <c r="Y312" i="6" s="1"/>
  <c r="X312" i="6"/>
  <c r="X312" i="6" a="1"/>
  <c r="W312" i="6" a="1"/>
  <c r="W312" i="6" s="1"/>
  <c r="V312" i="6" a="1"/>
  <c r="V312" i="6" s="1"/>
  <c r="U312" i="6" a="1"/>
  <c r="U312" i="6" s="1"/>
  <c r="T312" i="6" a="1"/>
  <c r="T312" i="6" s="1"/>
  <c r="S312" i="6" a="1"/>
  <c r="S312" i="6" s="1"/>
  <c r="R312" i="6" a="1"/>
  <c r="R312" i="6" s="1"/>
  <c r="Q312" i="6" a="1"/>
  <c r="Q312" i="6" s="1"/>
  <c r="P312" i="6"/>
  <c r="P312" i="6" a="1"/>
  <c r="O312" i="6" a="1"/>
  <c r="O312" i="6" s="1"/>
  <c r="N312" i="6" a="1"/>
  <c r="N312" i="6" s="1"/>
  <c r="M312" i="6" a="1"/>
  <c r="M312" i="6" s="1"/>
  <c r="L312" i="6" a="1"/>
  <c r="L312" i="6" s="1"/>
  <c r="K312" i="6" a="1"/>
  <c r="K312" i="6" s="1"/>
  <c r="AI311" i="6" a="1"/>
  <c r="AI311" i="6" s="1"/>
  <c r="AH311" i="6" a="1"/>
  <c r="AH311" i="6" s="1"/>
  <c r="AG311" i="6"/>
  <c r="AG311" i="6" a="1"/>
  <c r="AF311" i="6" a="1"/>
  <c r="AF311" i="6" s="1"/>
  <c r="AE311" i="6" a="1"/>
  <c r="AE311" i="6" s="1"/>
  <c r="AD311" i="6" a="1"/>
  <c r="AD311" i="6" s="1"/>
  <c r="AC311" i="6" a="1"/>
  <c r="AC311" i="6" s="1"/>
  <c r="AB311" i="6" a="1"/>
  <c r="AB311" i="6" s="1"/>
  <c r="AA311" i="6" a="1"/>
  <c r="AA311" i="6" s="1"/>
  <c r="Z311" i="6" a="1"/>
  <c r="Z311" i="6" s="1"/>
  <c r="Y311" i="6"/>
  <c r="Y311" i="6" a="1"/>
  <c r="X311" i="6" a="1"/>
  <c r="X311" i="6" s="1"/>
  <c r="W311" i="6" a="1"/>
  <c r="W311" i="6" s="1"/>
  <c r="V311" i="6" a="1"/>
  <c r="V311" i="6" s="1"/>
  <c r="U311" i="6" a="1"/>
  <c r="U311" i="6" s="1"/>
  <c r="T311" i="6" a="1"/>
  <c r="T311" i="6" s="1"/>
  <c r="S311" i="6" a="1"/>
  <c r="S311" i="6" s="1"/>
  <c r="R311" i="6" a="1"/>
  <c r="R311" i="6" s="1"/>
  <c r="Q311" i="6"/>
  <c r="Q311" i="6" a="1"/>
  <c r="P311" i="6" a="1"/>
  <c r="P311" i="6" s="1"/>
  <c r="O311" i="6" a="1"/>
  <c r="O311" i="6" s="1"/>
  <c r="N311" i="6" a="1"/>
  <c r="N311" i="6" s="1"/>
  <c r="M311" i="6" a="1"/>
  <c r="M311" i="6" s="1"/>
  <c r="L311" i="6" a="1"/>
  <c r="L311" i="6" s="1"/>
  <c r="K311" i="6" a="1"/>
  <c r="K311" i="6" s="1"/>
  <c r="AI310" i="6" a="1"/>
  <c r="AI310" i="6" s="1"/>
  <c r="AH310" i="6"/>
  <c r="AH310" i="6" a="1"/>
  <c r="AG310" i="6" a="1"/>
  <c r="AG310" i="6" s="1"/>
  <c r="AF310" i="6" a="1"/>
  <c r="AF310" i="6" s="1"/>
  <c r="AE310" i="6" a="1"/>
  <c r="AE310" i="6" s="1"/>
  <c r="AD310" i="6" a="1"/>
  <c r="AD310" i="6" s="1"/>
  <c r="AC310" i="6" a="1"/>
  <c r="AC310" i="6" s="1"/>
  <c r="AB310" i="6" a="1"/>
  <c r="AB310" i="6" s="1"/>
  <c r="AA310" i="6" a="1"/>
  <c r="AA310" i="6" s="1"/>
  <c r="Z310" i="6"/>
  <c r="Z310" i="6" a="1"/>
  <c r="Y310" i="6" a="1"/>
  <c r="Y310" i="6" s="1"/>
  <c r="X310" i="6" a="1"/>
  <c r="X310" i="6" s="1"/>
  <c r="W310" i="6" a="1"/>
  <c r="W310" i="6" s="1"/>
  <c r="V310" i="6" a="1"/>
  <c r="V310" i="6" s="1"/>
  <c r="U310" i="6" a="1"/>
  <c r="U310" i="6" s="1"/>
  <c r="T310" i="6" a="1"/>
  <c r="T310" i="6" s="1"/>
  <c r="S310" i="6" a="1"/>
  <c r="S310" i="6" s="1"/>
  <c r="R310" i="6"/>
  <c r="R310" i="6" a="1"/>
  <c r="Q310" i="6" a="1"/>
  <c r="Q310" i="6" s="1"/>
  <c r="P310" i="6" a="1"/>
  <c r="P310" i="6" s="1"/>
  <c r="O310" i="6" a="1"/>
  <c r="O310" i="6" s="1"/>
  <c r="N310" i="6" a="1"/>
  <c r="N310" i="6" s="1"/>
  <c r="M310" i="6" a="1"/>
  <c r="M310" i="6" s="1"/>
  <c r="L310" i="6" a="1"/>
  <c r="L310" i="6" s="1"/>
  <c r="K310" i="6" a="1"/>
  <c r="K310" i="6" s="1"/>
  <c r="AI309" i="6"/>
  <c r="AI309" i="6" a="1"/>
  <c r="AH309" i="6" a="1"/>
  <c r="AH309" i="6" s="1"/>
  <c r="AG309" i="6" a="1"/>
  <c r="AG309" i="6" s="1"/>
  <c r="AF309" i="6" a="1"/>
  <c r="AF309" i="6" s="1"/>
  <c r="AE309" i="6" a="1"/>
  <c r="AE309" i="6" s="1"/>
  <c r="AD309" i="6" a="1"/>
  <c r="AD309" i="6" s="1"/>
  <c r="AC309" i="6"/>
  <c r="AC309" i="6" a="1"/>
  <c r="AB309" i="6" a="1"/>
  <c r="AB309" i="6" s="1"/>
  <c r="AA309" i="6"/>
  <c r="AA309" i="6" a="1"/>
  <c r="Z309" i="6" a="1"/>
  <c r="Z309" i="6" s="1"/>
  <c r="Y309" i="6" a="1"/>
  <c r="Y309" i="6" s="1"/>
  <c r="X309" i="6" a="1"/>
  <c r="X309" i="6" s="1"/>
  <c r="W309" i="6" a="1"/>
  <c r="W309" i="6" s="1"/>
  <c r="V309" i="6" a="1"/>
  <c r="V309" i="6" s="1"/>
  <c r="U309" i="6"/>
  <c r="U309" i="6" a="1"/>
  <c r="T309" i="6" a="1"/>
  <c r="T309" i="6" s="1"/>
  <c r="S309" i="6"/>
  <c r="S309" i="6" a="1"/>
  <c r="R309" i="6" a="1"/>
  <c r="R309" i="6" s="1"/>
  <c r="Q309" i="6" a="1"/>
  <c r="Q309" i="6" s="1"/>
  <c r="P309" i="6" a="1"/>
  <c r="P309" i="6" s="1"/>
  <c r="O309" i="6" a="1"/>
  <c r="O309" i="6" s="1"/>
  <c r="N309" i="6" a="1"/>
  <c r="N309" i="6" s="1"/>
  <c r="M309" i="6"/>
  <c r="M309" i="6" a="1"/>
  <c r="L309" i="6" a="1"/>
  <c r="L309" i="6" s="1"/>
  <c r="K309" i="6"/>
  <c r="K309" i="6" a="1"/>
  <c r="AI308" i="6" a="1"/>
  <c r="AI308" i="6" s="1"/>
  <c r="AH308" i="6" a="1"/>
  <c r="AH308" i="6" s="1"/>
  <c r="AG308" i="6" a="1"/>
  <c r="AG308" i="6" s="1"/>
  <c r="AF308" i="6" a="1"/>
  <c r="AF308" i="6" s="1"/>
  <c r="AE308" i="6"/>
  <c r="AE308" i="6" a="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c r="AE282" i="6" a="1"/>
  <c r="AD282" i="6" a="1"/>
  <c r="AD282" i="6" s="1"/>
  <c r="AC282" i="6" a="1"/>
  <c r="AC282" i="6" s="1"/>
  <c r="AB282" i="6" a="1"/>
  <c r="AB282" i="6" s="1"/>
  <c r="AA282" i="6"/>
  <c r="AA282" i="6" a="1"/>
  <c r="Z282" i="6" a="1"/>
  <c r="Z282" i="6" s="1"/>
  <c r="Y282" i="6" a="1"/>
  <c r="Y282" i="6" s="1"/>
  <c r="X282" i="6" a="1"/>
  <c r="X282" i="6" s="1"/>
  <c r="W282" i="6"/>
  <c r="W282" i="6" a="1"/>
  <c r="V282" i="6" a="1"/>
  <c r="V282" i="6" s="1"/>
  <c r="U282" i="6" a="1"/>
  <c r="U282" i="6" s="1"/>
  <c r="T282" i="6" a="1"/>
  <c r="T282" i="6" s="1"/>
  <c r="S282" i="6"/>
  <c r="S282" i="6" a="1"/>
  <c r="R282" i="6" a="1"/>
  <c r="R282" i="6" s="1"/>
  <c r="Q282" i="6" a="1"/>
  <c r="Q282" i="6" s="1"/>
  <c r="P282" i="6" a="1"/>
  <c r="P282" i="6" s="1"/>
  <c r="O282" i="6"/>
  <c r="O282" i="6" a="1"/>
  <c r="N282" i="6" a="1"/>
  <c r="N282" i="6" s="1"/>
  <c r="M282" i="6" a="1"/>
  <c r="M282" i="6" s="1"/>
  <c r="L282" i="6" a="1"/>
  <c r="L282" i="6" s="1"/>
  <c r="K282" i="6"/>
  <c r="K282" i="6" a="1"/>
  <c r="AI281" i="6"/>
  <c r="AI281" i="6" a="1"/>
  <c r="AH281" i="6" a="1"/>
  <c r="AH281" i="6" s="1"/>
  <c r="AG281" i="6" a="1"/>
  <c r="AG281" i="6" s="1"/>
  <c r="AF281" i="6" a="1"/>
  <c r="AF281" i="6" s="1"/>
  <c r="AE281" i="6"/>
  <c r="AE281" i="6" a="1"/>
  <c r="AD281" i="6" a="1"/>
  <c r="AD281" i="6" s="1"/>
  <c r="AC281" i="6" a="1"/>
  <c r="AC281" i="6" s="1"/>
  <c r="AB281" i="6" a="1"/>
  <c r="AB281" i="6" s="1"/>
  <c r="AA281" i="6"/>
  <c r="AA281" i="6" a="1"/>
  <c r="Z281" i="6" a="1"/>
  <c r="Z281" i="6" s="1"/>
  <c r="Y281" i="6" a="1"/>
  <c r="Y281" i="6" s="1"/>
  <c r="X281" i="6" a="1"/>
  <c r="X281" i="6" s="1"/>
  <c r="W281" i="6"/>
  <c r="W281" i="6" a="1"/>
  <c r="V281" i="6" a="1"/>
  <c r="V281" i="6" s="1"/>
  <c r="U281" i="6" a="1"/>
  <c r="U281" i="6" s="1"/>
  <c r="T281" i="6" a="1"/>
  <c r="T281" i="6" s="1"/>
  <c r="S281" i="6"/>
  <c r="S281" i="6" a="1"/>
  <c r="R281" i="6" a="1"/>
  <c r="R281" i="6" s="1"/>
  <c r="Q281" i="6" a="1"/>
  <c r="Q281" i="6" s="1"/>
  <c r="P281" i="6" a="1"/>
  <c r="P281" i="6" s="1"/>
  <c r="O281" i="6"/>
  <c r="O281" i="6" a="1"/>
  <c r="N281" i="6" a="1"/>
  <c r="N281" i="6" s="1"/>
  <c r="M281" i="6" a="1"/>
  <c r="M281" i="6" s="1"/>
  <c r="L281" i="6" a="1"/>
  <c r="L281" i="6" s="1"/>
  <c r="K281" i="6"/>
  <c r="K281" i="6" a="1"/>
  <c r="AI280" i="6"/>
  <c r="AI280" i="6" a="1"/>
  <c r="AH280" i="6" a="1"/>
  <c r="AH280" i="6" s="1"/>
  <c r="AG280" i="6" a="1"/>
  <c r="AG280" i="6" s="1"/>
  <c r="AF280" i="6" a="1"/>
  <c r="AF280" i="6" s="1"/>
  <c r="AE280" i="6"/>
  <c r="AE280" i="6" a="1"/>
  <c r="AD280" i="6" a="1"/>
  <c r="AD280" i="6" s="1"/>
  <c r="AC280" i="6" a="1"/>
  <c r="AC280" i="6" s="1"/>
  <c r="AB280" i="6" a="1"/>
  <c r="AB280" i="6" s="1"/>
  <c r="AA280" i="6"/>
  <c r="AA280" i="6" a="1"/>
  <c r="Z280" i="6" a="1"/>
  <c r="Z280" i="6" s="1"/>
  <c r="Y280" i="6" a="1"/>
  <c r="Y280" i="6" s="1"/>
  <c r="X280" i="6" a="1"/>
  <c r="X280" i="6" s="1"/>
  <c r="W280" i="6"/>
  <c r="W280" i="6" a="1"/>
  <c r="V280" i="6" a="1"/>
  <c r="V280" i="6" s="1"/>
  <c r="U280" i="6" a="1"/>
  <c r="U280" i="6" s="1"/>
  <c r="T280" i="6" a="1"/>
  <c r="T280" i="6" s="1"/>
  <c r="S280" i="6"/>
  <c r="S280" i="6" a="1"/>
  <c r="R280" i="6" a="1"/>
  <c r="R280" i="6" s="1"/>
  <c r="Q280" i="6" a="1"/>
  <c r="Q280" i="6" s="1"/>
  <c r="P280" i="6" a="1"/>
  <c r="P280" i="6" s="1"/>
  <c r="O280" i="6"/>
  <c r="O280" i="6" a="1"/>
  <c r="N280" i="6" a="1"/>
  <c r="N280" i="6" s="1"/>
  <c r="M280" i="6" a="1"/>
  <c r="M280" i="6" s="1"/>
  <c r="L280" i="6" a="1"/>
  <c r="L280" i="6" s="1"/>
  <c r="K280" i="6"/>
  <c r="K280" i="6" a="1"/>
  <c r="AI279" i="6"/>
  <c r="AI279" i="6" a="1"/>
  <c r="AH279" i="6" a="1"/>
  <c r="AH279" i="6" s="1"/>
  <c r="AG279" i="6" a="1"/>
  <c r="AG279" i="6" s="1"/>
  <c r="AF279" i="6" a="1"/>
  <c r="AF279" i="6" s="1"/>
  <c r="AE279" i="6"/>
  <c r="AE279" i="6" a="1"/>
  <c r="AD279" i="6" a="1"/>
  <c r="AD279" i="6" s="1"/>
  <c r="AC279" i="6" a="1"/>
  <c r="AC279" i="6" s="1"/>
  <c r="AB279" i="6" a="1"/>
  <c r="AB279" i="6" s="1"/>
  <c r="AA279" i="6"/>
  <c r="AA279" i="6" a="1"/>
  <c r="Z279" i="6" a="1"/>
  <c r="Z279" i="6" s="1"/>
  <c r="Y279" i="6" a="1"/>
  <c r="Y279" i="6" s="1"/>
  <c r="X279" i="6" a="1"/>
  <c r="X279" i="6" s="1"/>
  <c r="W279" i="6"/>
  <c r="W279" i="6" a="1"/>
  <c r="V279" i="6" a="1"/>
  <c r="V279" i="6" s="1"/>
  <c r="U279" i="6" a="1"/>
  <c r="U279" i="6" s="1"/>
  <c r="T279" i="6" a="1"/>
  <c r="T279" i="6" s="1"/>
  <c r="S279" i="6"/>
  <c r="S279" i="6" a="1"/>
  <c r="R279" i="6" a="1"/>
  <c r="R279" i="6" s="1"/>
  <c r="Q279" i="6" a="1"/>
  <c r="Q279" i="6" s="1"/>
  <c r="P279" i="6" a="1"/>
  <c r="P279" i="6" s="1"/>
  <c r="O279" i="6"/>
  <c r="O279" i="6" a="1"/>
  <c r="N279" i="6" a="1"/>
  <c r="N279" i="6" s="1"/>
  <c r="M279" i="6" a="1"/>
  <c r="M279" i="6" s="1"/>
  <c r="L279" i="6" a="1"/>
  <c r="L279" i="6" s="1"/>
  <c r="K279" i="6"/>
  <c r="K279" i="6" a="1"/>
  <c r="AI278" i="6"/>
  <c r="AI278" i="6" a="1"/>
  <c r="AH278" i="6" a="1"/>
  <c r="AH278" i="6" s="1"/>
  <c r="AG278" i="6" a="1"/>
  <c r="AG278" i="6" s="1"/>
  <c r="AF278" i="6" a="1"/>
  <c r="AF278" i="6" s="1"/>
  <c r="AE278" i="6"/>
  <c r="AE278" i="6" a="1"/>
  <c r="AD278" i="6" a="1"/>
  <c r="AD278" i="6" s="1"/>
  <c r="AC278" i="6" a="1"/>
  <c r="AC278" i="6" s="1"/>
  <c r="AB278" i="6" a="1"/>
  <c r="AB278" i="6" s="1"/>
  <c r="AA278" i="6"/>
  <c r="AA278" i="6" a="1"/>
  <c r="Z278" i="6" a="1"/>
  <c r="Z278" i="6" s="1"/>
  <c r="Y278" i="6" a="1"/>
  <c r="Y278" i="6" s="1"/>
  <c r="X278" i="6" a="1"/>
  <c r="X278" i="6" s="1"/>
  <c r="W278" i="6"/>
  <c r="W278" i="6" a="1"/>
  <c r="V278" i="6" a="1"/>
  <c r="V278" i="6" s="1"/>
  <c r="U278" i="6" a="1"/>
  <c r="U278" i="6" s="1"/>
  <c r="T278" i="6" a="1"/>
  <c r="T278" i="6" s="1"/>
  <c r="S278" i="6"/>
  <c r="S278" i="6" a="1"/>
  <c r="R278" i="6" a="1"/>
  <c r="R278" i="6" s="1"/>
  <c r="Q278" i="6" a="1"/>
  <c r="Q278" i="6" s="1"/>
  <c r="P278" i="6" a="1"/>
  <c r="P278" i="6" s="1"/>
  <c r="O278" i="6"/>
  <c r="O278" i="6" a="1"/>
  <c r="N278" i="6" a="1"/>
  <c r="N278" i="6" s="1"/>
  <c r="M278" i="6" a="1"/>
  <c r="M278" i="6" s="1"/>
  <c r="L278" i="6" a="1"/>
  <c r="L278" i="6" s="1"/>
  <c r="K278" i="6"/>
  <c r="K278" i="6" a="1"/>
  <c r="AI277" i="6"/>
  <c r="AI277" i="6" a="1"/>
  <c r="AH277" i="6" a="1"/>
  <c r="AH277" i="6" s="1"/>
  <c r="AG277" i="6" a="1"/>
  <c r="AG277" i="6" s="1"/>
  <c r="AF277" i="6" a="1"/>
  <c r="AF277" i="6" s="1"/>
  <c r="AE277" i="6"/>
  <c r="AE277" i="6" a="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c r="S259" i="6" a="1"/>
  <c r="R259" i="6" a="1"/>
  <c r="R259" i="6" s="1"/>
  <c r="Q259" i="6" a="1"/>
  <c r="Q259" i="6" s="1"/>
  <c r="P259" i="6" a="1"/>
  <c r="P259" i="6" s="1"/>
  <c r="O259" i="6" a="1"/>
  <c r="O259" i="6" s="1"/>
  <c r="N259" i="6" a="1"/>
  <c r="N259" i="6" s="1"/>
  <c r="M259" i="6"/>
  <c r="M259" i="6" a="1"/>
  <c r="L259" i="6" a="1"/>
  <c r="L259" i="6" s="1"/>
  <c r="K259" i="6" a="1"/>
  <c r="K259" i="6" s="1"/>
  <c r="AI258" i="6" a="1"/>
  <c r="AI258" i="6" s="1"/>
  <c r="AH258" i="6" a="1"/>
  <c r="AH258" i="6" s="1"/>
  <c r="AG258" i="6" a="1"/>
  <c r="AG258" i="6" s="1"/>
  <c r="AF258" i="6" a="1"/>
  <c r="AF258" i="6" s="1"/>
  <c r="AE258" i="6"/>
  <c r="AE258" i="6" a="1"/>
  <c r="AD258" i="6" a="1"/>
  <c r="AD258" i="6" s="1"/>
  <c r="AC258" i="6" a="1"/>
  <c r="AC258" i="6" s="1"/>
  <c r="AB258" i="6" a="1"/>
  <c r="AB258" i="6" s="1"/>
  <c r="AA258" i="6" a="1"/>
  <c r="AA258" i="6" s="1"/>
  <c r="Z258" i="6" a="1"/>
  <c r="Z258" i="6" s="1"/>
  <c r="Y258" i="6" a="1"/>
  <c r="Y258" i="6" s="1"/>
  <c r="X258" i="6" a="1"/>
  <c r="X258" i="6" s="1"/>
  <c r="W258" i="6"/>
  <c r="W258" i="6" a="1"/>
  <c r="V258" i="6" a="1"/>
  <c r="V258" i="6" s="1"/>
  <c r="U258" i="6" a="1"/>
  <c r="U258" i="6" s="1"/>
  <c r="T258" i="6" a="1"/>
  <c r="T258" i="6" s="1"/>
  <c r="S258" i="6" a="1"/>
  <c r="S258" i="6" s="1"/>
  <c r="R258" i="6" a="1"/>
  <c r="R258" i="6" s="1"/>
  <c r="Q258" i="6" a="1"/>
  <c r="Q258" i="6" s="1"/>
  <c r="P258" i="6" a="1"/>
  <c r="P258" i="6" s="1"/>
  <c r="O258" i="6"/>
  <c r="O258" i="6" a="1"/>
  <c r="N258" i="6" a="1"/>
  <c r="N258" i="6" s="1"/>
  <c r="M258" i="6" a="1"/>
  <c r="M258" i="6" s="1"/>
  <c r="L258" i="6" a="1"/>
  <c r="L258" i="6" s="1"/>
  <c r="K258" i="6" a="1"/>
  <c r="K258" i="6" s="1"/>
  <c r="AI257" i="6"/>
  <c r="AI257" i="6" a="1"/>
  <c r="AH257" i="6" a="1"/>
  <c r="AH257" i="6" s="1"/>
  <c r="AG257" i="6" a="1"/>
  <c r="AG257" i="6" s="1"/>
  <c r="AF257" i="6" a="1"/>
  <c r="AF257" i="6" s="1"/>
  <c r="AE257" i="6" a="1"/>
  <c r="AE257" i="6" s="1"/>
  <c r="AD257" i="6" a="1"/>
  <c r="AD257" i="6" s="1"/>
  <c r="AC257" i="6" a="1"/>
  <c r="AC257" i="6" s="1"/>
  <c r="AB257" i="6" a="1"/>
  <c r="AB257" i="6" s="1"/>
  <c r="AA257" i="6"/>
  <c r="AA257" i="6" a="1"/>
  <c r="Z257" i="6" a="1"/>
  <c r="Z257" i="6" s="1"/>
  <c r="Y257" i="6" a="1"/>
  <c r="Y257" i="6" s="1"/>
  <c r="X257" i="6" a="1"/>
  <c r="X257" i="6" s="1"/>
  <c r="W257" i="6" a="1"/>
  <c r="W257" i="6" s="1"/>
  <c r="V257" i="6" a="1"/>
  <c r="V257" i="6" s="1"/>
  <c r="U257" i="6" a="1"/>
  <c r="U257" i="6" s="1"/>
  <c r="T257" i="6" a="1"/>
  <c r="T257" i="6" s="1"/>
  <c r="S257" i="6"/>
  <c r="S257" i="6" a="1"/>
  <c r="R257" i="6" a="1"/>
  <c r="R257" i="6" s="1"/>
  <c r="Q257" i="6" a="1"/>
  <c r="Q257" i="6" s="1"/>
  <c r="P257" i="6" a="1"/>
  <c r="P257" i="6" s="1"/>
  <c r="O257" i="6" a="1"/>
  <c r="O257" i="6" s="1"/>
  <c r="N257" i="6" a="1"/>
  <c r="N257" i="6" s="1"/>
  <c r="M257" i="6" a="1"/>
  <c r="M257" i="6" s="1"/>
  <c r="L257" i="6" a="1"/>
  <c r="L257" i="6" s="1"/>
  <c r="K257" i="6"/>
  <c r="K257" i="6" a="1"/>
  <c r="AI256" i="6" a="1"/>
  <c r="AI256" i="6" s="1"/>
  <c r="AH256" i="6" a="1"/>
  <c r="AH256" i="6" s="1"/>
  <c r="AG256" i="6"/>
  <c r="AG256" i="6" a="1"/>
  <c r="AF256" i="6" a="1"/>
  <c r="AF256" i="6" s="1"/>
  <c r="AE256" i="6" a="1"/>
  <c r="AE256" i="6" s="1"/>
  <c r="AD256" i="6" a="1"/>
  <c r="AD256" i="6" s="1"/>
  <c r="AC256" i="6" a="1"/>
  <c r="AC256" i="6" s="1"/>
  <c r="AB256" i="6" a="1"/>
  <c r="AB256" i="6" s="1"/>
  <c r="AA256" i="6" a="1"/>
  <c r="AA256" i="6" s="1"/>
  <c r="Z256" i="6" a="1"/>
  <c r="Z256" i="6" s="1"/>
  <c r="Y256" i="6"/>
  <c r="Y256" i="6" a="1"/>
  <c r="X256" i="6" a="1"/>
  <c r="X256" i="6" s="1"/>
  <c r="W256" i="6" a="1"/>
  <c r="W256" i="6" s="1"/>
  <c r="V256" i="6" a="1"/>
  <c r="V256" i="6" s="1"/>
  <c r="U256" i="6" a="1"/>
  <c r="U256" i="6" s="1"/>
  <c r="T256" i="6" a="1"/>
  <c r="T256" i="6" s="1"/>
  <c r="S256" i="6" a="1"/>
  <c r="S256" i="6" s="1"/>
  <c r="R256" i="6" a="1"/>
  <c r="R256" i="6" s="1"/>
  <c r="Q256" i="6"/>
  <c r="Q256" i="6" a="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c r="AC255" i="6" a="1"/>
  <c r="AB255" i="6" a="1"/>
  <c r="AB255" i="6" s="1"/>
  <c r="AA255" i="6" a="1"/>
  <c r="AA255" i="6" s="1"/>
  <c r="Z255" i="6" a="1"/>
  <c r="Z255" i="6" s="1"/>
  <c r="Y255" i="6" a="1"/>
  <c r="Y255" i="6" s="1"/>
  <c r="X255" i="6" a="1"/>
  <c r="X255" i="6" s="1"/>
  <c r="W255" i="6" a="1"/>
  <c r="W255" i="6" s="1"/>
  <c r="V255" i="6" a="1"/>
  <c r="V255" i="6" s="1"/>
  <c r="U255" i="6"/>
  <c r="U255" i="6" a="1"/>
  <c r="T255" i="6" a="1"/>
  <c r="T255" i="6" s="1"/>
  <c r="S255" i="6" a="1"/>
  <c r="S255" i="6" s="1"/>
  <c r="R255" i="6" a="1"/>
  <c r="R255" i="6" s="1"/>
  <c r="Q255" i="6" a="1"/>
  <c r="Q255" i="6" s="1"/>
  <c r="P255" i="6" a="1"/>
  <c r="P255" i="6" s="1"/>
  <c r="O255" i="6" a="1"/>
  <c r="O255" i="6" s="1"/>
  <c r="N255" i="6" a="1"/>
  <c r="N255" i="6" s="1"/>
  <c r="M255" i="6"/>
  <c r="M255" i="6" a="1"/>
  <c r="L255" i="6" a="1"/>
  <c r="L255" i="6" s="1"/>
  <c r="K255" i="6" a="1"/>
  <c r="K255" i="6" s="1"/>
  <c r="AI254" i="6" a="1"/>
  <c r="AI254" i="6" s="1"/>
  <c r="AH254" i="6" a="1"/>
  <c r="AH254" i="6" s="1"/>
  <c r="AG254" i="6" a="1"/>
  <c r="AG254" i="6" s="1"/>
  <c r="AF254" i="6" a="1"/>
  <c r="AF254" i="6" s="1"/>
  <c r="AE254" i="6"/>
  <c r="AE254" i="6" a="1"/>
  <c r="AD254" i="6" a="1"/>
  <c r="AD254" i="6" s="1"/>
  <c r="AC254" i="6" a="1"/>
  <c r="AC254" i="6" s="1"/>
  <c r="AB254" i="6" a="1"/>
  <c r="AB254" i="6" s="1"/>
  <c r="AA254" i="6" a="1"/>
  <c r="AA254" i="6" s="1"/>
  <c r="Z254" i="6" a="1"/>
  <c r="Z254" i="6" s="1"/>
  <c r="Y254" i="6" a="1"/>
  <c r="Y254" i="6" s="1"/>
  <c r="X254" i="6" a="1"/>
  <c r="X254" i="6" s="1"/>
  <c r="W254" i="6"/>
  <c r="W254" i="6" a="1"/>
  <c r="V254" i="6" a="1"/>
  <c r="V254" i="6" s="1"/>
  <c r="U254" i="6" a="1"/>
  <c r="U254" i="6" s="1"/>
  <c r="T254" i="6" a="1"/>
  <c r="T254" i="6" s="1"/>
  <c r="S254" i="6" a="1"/>
  <c r="S254" i="6" s="1"/>
  <c r="R254" i="6" a="1"/>
  <c r="R254" i="6" s="1"/>
  <c r="Q254" i="6" a="1"/>
  <c r="Q254" i="6" s="1"/>
  <c r="P254" i="6" a="1"/>
  <c r="P254" i="6" s="1"/>
  <c r="O254" i="6"/>
  <c r="O254" i="6" a="1"/>
  <c r="N254" i="6" a="1"/>
  <c r="N254" i="6" s="1"/>
  <c r="M254" i="6" a="1"/>
  <c r="M254" i="6" s="1"/>
  <c r="L254" i="6" a="1"/>
  <c r="L254" i="6" s="1"/>
  <c r="K254" i="6" a="1"/>
  <c r="K254" i="6" s="1"/>
  <c r="AI253" i="6"/>
  <c r="AI253" i="6" a="1"/>
  <c r="AH253" i="6" a="1"/>
  <c r="AH253" i="6" s="1"/>
  <c r="AG253" i="6" a="1"/>
  <c r="AG253" i="6" s="1"/>
  <c r="AF253" i="6" a="1"/>
  <c r="AF253" i="6" s="1"/>
  <c r="AE253" i="6" a="1"/>
  <c r="AE253" i="6" s="1"/>
  <c r="AD253" i="6" a="1"/>
  <c r="AD253" i="6" s="1"/>
  <c r="AC253" i="6" a="1"/>
  <c r="AC253" i="6" s="1"/>
  <c r="AB253" i="6" a="1"/>
  <c r="AB253" i="6" s="1"/>
  <c r="AA253" i="6"/>
  <c r="AA253" i="6" a="1"/>
  <c r="Z253" i="6" a="1"/>
  <c r="Z253" i="6" s="1"/>
  <c r="Y253" i="6" a="1"/>
  <c r="Y253" i="6" s="1"/>
  <c r="X253" i="6" a="1"/>
  <c r="X253" i="6" s="1"/>
  <c r="W253" i="6" a="1"/>
  <c r="W253" i="6" s="1"/>
  <c r="V253" i="6" a="1"/>
  <c r="V253" i="6" s="1"/>
  <c r="U253" i="6" a="1"/>
  <c r="U253" i="6" s="1"/>
  <c r="T253" i="6" a="1"/>
  <c r="T253" i="6" s="1"/>
  <c r="S253" i="6"/>
  <c r="S253" i="6" a="1"/>
  <c r="R253" i="6" a="1"/>
  <c r="R253" i="6" s="1"/>
  <c r="Q253" i="6" a="1"/>
  <c r="Q253" i="6" s="1"/>
  <c r="P253" i="6" a="1"/>
  <c r="P253" i="6" s="1"/>
  <c r="O253" i="6" a="1"/>
  <c r="O253" i="6" s="1"/>
  <c r="N253" i="6" a="1"/>
  <c r="N253" i="6" s="1"/>
  <c r="M253" i="6" a="1"/>
  <c r="M253" i="6" s="1"/>
  <c r="L253" i="6" a="1"/>
  <c r="L253" i="6" s="1"/>
  <c r="K253" i="6"/>
  <c r="K253" i="6" a="1"/>
  <c r="AI252" i="6" a="1"/>
  <c r="AI252" i="6" s="1"/>
  <c r="AH252" i="6" a="1"/>
  <c r="AH252" i="6" s="1"/>
  <c r="AG252" i="6"/>
  <c r="AG252" i="6" a="1"/>
  <c r="AF252" i="6" a="1"/>
  <c r="AF252" i="6" s="1"/>
  <c r="AE252" i="6" a="1"/>
  <c r="AE252" i="6" s="1"/>
  <c r="AD252" i="6" a="1"/>
  <c r="AD252" i="6" s="1"/>
  <c r="AC252" i="6" a="1"/>
  <c r="AC252" i="6" s="1"/>
  <c r="AB252" i="6" a="1"/>
  <c r="AB252" i="6" s="1"/>
  <c r="AA252" i="6" a="1"/>
  <c r="AA252" i="6" s="1"/>
  <c r="Z252" i="6" a="1"/>
  <c r="Z252" i="6" s="1"/>
  <c r="Y252" i="6"/>
  <c r="Y252" i="6" a="1"/>
  <c r="X252" i="6" a="1"/>
  <c r="X252" i="6" s="1"/>
  <c r="W252" i="6" a="1"/>
  <c r="W252" i="6" s="1"/>
  <c r="V252" i="6" a="1"/>
  <c r="V252" i="6" s="1"/>
  <c r="U252" i="6" a="1"/>
  <c r="U252" i="6" s="1"/>
  <c r="T252" i="6" a="1"/>
  <c r="T252" i="6" s="1"/>
  <c r="S252" i="6" a="1"/>
  <c r="S252" i="6" s="1"/>
  <c r="R252" i="6" a="1"/>
  <c r="R252" i="6" s="1"/>
  <c r="Q252" i="6"/>
  <c r="Q252" i="6" a="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c r="AC251" i="6" a="1"/>
  <c r="AB251" i="6" a="1"/>
  <c r="AB251" i="6" s="1"/>
  <c r="AA251" i="6" a="1"/>
  <c r="AA251" i="6" s="1"/>
  <c r="Z251" i="6" a="1"/>
  <c r="Z251" i="6" s="1"/>
  <c r="Y251" i="6" a="1"/>
  <c r="Y251" i="6" s="1"/>
  <c r="X251" i="6" a="1"/>
  <c r="X251" i="6" s="1"/>
  <c r="W251" i="6" a="1"/>
  <c r="W251" i="6" s="1"/>
  <c r="V251" i="6" a="1"/>
  <c r="V251" i="6" s="1"/>
  <c r="U251" i="6"/>
  <c r="U251" i="6" a="1"/>
  <c r="T251" i="6" a="1"/>
  <c r="T251" i="6" s="1"/>
  <c r="S251" i="6" a="1"/>
  <c r="S251" i="6" s="1"/>
  <c r="R251" i="6" a="1"/>
  <c r="R251" i="6" s="1"/>
  <c r="Q251" i="6" a="1"/>
  <c r="Q251" i="6" s="1"/>
  <c r="P251" i="6" a="1"/>
  <c r="P251" i="6" s="1"/>
  <c r="O251" i="6" a="1"/>
  <c r="O251" i="6" s="1"/>
  <c r="N251" i="6" a="1"/>
  <c r="N251" i="6" s="1"/>
  <c r="M251" i="6"/>
  <c r="M251" i="6" a="1"/>
  <c r="L251" i="6" a="1"/>
  <c r="L251" i="6" s="1"/>
  <c r="K251" i="6" a="1"/>
  <c r="K251" i="6" s="1"/>
  <c r="AI250" i="6" a="1"/>
  <c r="AI250" i="6" s="1"/>
  <c r="AH250" i="6" a="1"/>
  <c r="AH250" i="6" s="1"/>
  <c r="AG250" i="6" a="1"/>
  <c r="AG250" i="6" s="1"/>
  <c r="AF250" i="6" a="1"/>
  <c r="AF250" i="6" s="1"/>
  <c r="AE250" i="6"/>
  <c r="AE250" i="6" a="1"/>
  <c r="AD250" i="6" a="1"/>
  <c r="AD250" i="6" s="1"/>
  <c r="AC250" i="6" a="1"/>
  <c r="AC250" i="6" s="1"/>
  <c r="AB250" i="6" a="1"/>
  <c r="AB250" i="6" s="1"/>
  <c r="AA250" i="6" a="1"/>
  <c r="AA250" i="6" s="1"/>
  <c r="Z250" i="6" a="1"/>
  <c r="Z250" i="6" s="1"/>
  <c r="Y250" i="6" a="1"/>
  <c r="Y250" i="6" s="1"/>
  <c r="X250" i="6" a="1"/>
  <c r="X250" i="6" s="1"/>
  <c r="W250" i="6"/>
  <c r="W250" i="6" a="1"/>
  <c r="V250" i="6" a="1"/>
  <c r="V250" i="6" s="1"/>
  <c r="U250" i="6" a="1"/>
  <c r="U250" i="6" s="1"/>
  <c r="T250" i="6" a="1"/>
  <c r="T250" i="6" s="1"/>
  <c r="S250" i="6" a="1"/>
  <c r="S250" i="6" s="1"/>
  <c r="R250" i="6" a="1"/>
  <c r="R250" i="6" s="1"/>
  <c r="Q250" i="6" a="1"/>
  <c r="Q250" i="6" s="1"/>
  <c r="P250" i="6" a="1"/>
  <c r="P250" i="6" s="1"/>
  <c r="O250" i="6"/>
  <c r="O250" i="6" a="1"/>
  <c r="N250" i="6" a="1"/>
  <c r="N250" i="6" s="1"/>
  <c r="M250" i="6" a="1"/>
  <c r="M250" i="6" s="1"/>
  <c r="L250" i="6" a="1"/>
  <c r="L250" i="6" s="1"/>
  <c r="K250" i="6" a="1"/>
  <c r="K250" i="6" s="1"/>
  <c r="AI249" i="6"/>
  <c r="AI249" i="6" a="1"/>
  <c r="AH249" i="6" a="1"/>
  <c r="AH249" i="6" s="1"/>
  <c r="AG249" i="6" a="1"/>
  <c r="AG249" i="6" s="1"/>
  <c r="AF249" i="6" a="1"/>
  <c r="AF249" i="6" s="1"/>
  <c r="AE249" i="6" a="1"/>
  <c r="AE249" i="6" s="1"/>
  <c r="AD249" i="6" a="1"/>
  <c r="AD249" i="6" s="1"/>
  <c r="AC249" i="6" a="1"/>
  <c r="AC249" i="6" s="1"/>
  <c r="AB249" i="6" a="1"/>
  <c r="AB249" i="6" s="1"/>
  <c r="AA249" i="6"/>
  <c r="AA249" i="6" a="1"/>
  <c r="Z249" i="6" a="1"/>
  <c r="Z249" i="6" s="1"/>
  <c r="Y249" i="6" a="1"/>
  <c r="Y249" i="6" s="1"/>
  <c r="X249" i="6" a="1"/>
  <c r="X249" i="6" s="1"/>
  <c r="W249" i="6" a="1"/>
  <c r="W249" i="6" s="1"/>
  <c r="V249" i="6" a="1"/>
  <c r="V249" i="6" s="1"/>
  <c r="U249" i="6" a="1"/>
  <c r="U249" i="6" s="1"/>
  <c r="T249" i="6" a="1"/>
  <c r="T249" i="6" s="1"/>
  <c r="S249" i="6"/>
  <c r="S249" i="6" a="1"/>
  <c r="R249" i="6" a="1"/>
  <c r="R249" i="6" s="1"/>
  <c r="Q249" i="6" a="1"/>
  <c r="Q249" i="6" s="1"/>
  <c r="P249" i="6" a="1"/>
  <c r="P249" i="6" s="1"/>
  <c r="O249" i="6" a="1"/>
  <c r="O249" i="6" s="1"/>
  <c r="N249" i="6" a="1"/>
  <c r="N249" i="6" s="1"/>
  <c r="M249" i="6" a="1"/>
  <c r="M249" i="6" s="1"/>
  <c r="L249" i="6" a="1"/>
  <c r="L249" i="6" s="1"/>
  <c r="K249" i="6"/>
  <c r="K249" i="6" a="1"/>
  <c r="AI248" i="6" a="1"/>
  <c r="AI248" i="6" s="1"/>
  <c r="AH248" i="6" a="1"/>
  <c r="AH248" i="6" s="1"/>
  <c r="AG248" i="6"/>
  <c r="AG248" i="6" a="1"/>
  <c r="AF248" i="6" a="1"/>
  <c r="AF248" i="6" s="1"/>
  <c r="AE248" i="6" a="1"/>
  <c r="AE248" i="6" s="1"/>
  <c r="AD248" i="6" a="1"/>
  <c r="AD248" i="6" s="1"/>
  <c r="AC248" i="6" a="1"/>
  <c r="AC248" i="6" s="1"/>
  <c r="AB248" i="6" a="1"/>
  <c r="AB248" i="6" s="1"/>
  <c r="AA248" i="6" a="1"/>
  <c r="AA248" i="6" s="1"/>
  <c r="Z248" i="6" a="1"/>
  <c r="Z248" i="6" s="1"/>
  <c r="Y248" i="6"/>
  <c r="Y248" i="6" a="1"/>
  <c r="X248" i="6" a="1"/>
  <c r="X248" i="6" s="1"/>
  <c r="W248" i="6" a="1"/>
  <c r="W248" i="6" s="1"/>
  <c r="V248" i="6" a="1"/>
  <c r="V248" i="6" s="1"/>
  <c r="U248" i="6" a="1"/>
  <c r="U248" i="6" s="1"/>
  <c r="T248" i="6" a="1"/>
  <c r="T248" i="6" s="1"/>
  <c r="S248" i="6" a="1"/>
  <c r="S248" i="6" s="1"/>
  <c r="R248" i="6" a="1"/>
  <c r="R248" i="6" s="1"/>
  <c r="Q248" i="6"/>
  <c r="Q248" i="6" a="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c r="AC247" i="6" a="1"/>
  <c r="AB247" i="6" a="1"/>
  <c r="AB247" i="6" s="1"/>
  <c r="AA247" i="6" a="1"/>
  <c r="AA247" i="6" s="1"/>
  <c r="Z247" i="6" a="1"/>
  <c r="Z247" i="6" s="1"/>
  <c r="Y247" i="6" a="1"/>
  <c r="Y247" i="6" s="1"/>
  <c r="X247" i="6" a="1"/>
  <c r="X247" i="6" s="1"/>
  <c r="W247" i="6" a="1"/>
  <c r="W247" i="6" s="1"/>
  <c r="V247" i="6" a="1"/>
  <c r="V247" i="6" s="1"/>
  <c r="U247" i="6"/>
  <c r="U247" i="6" a="1"/>
  <c r="T247" i="6" a="1"/>
  <c r="T247" i="6" s="1"/>
  <c r="S247" i="6" a="1"/>
  <c r="S247" i="6" s="1"/>
  <c r="R247" i="6" a="1"/>
  <c r="R247" i="6" s="1"/>
  <c r="Q247" i="6" a="1"/>
  <c r="Q247" i="6" s="1"/>
  <c r="P247" i="6" a="1"/>
  <c r="P247" i="6" s="1"/>
  <c r="O247" i="6" a="1"/>
  <c r="O247" i="6" s="1"/>
  <c r="N247" i="6" a="1"/>
  <c r="N247" i="6" s="1"/>
  <c r="M247" i="6"/>
  <c r="M247" i="6" a="1"/>
  <c r="L247" i="6" a="1"/>
  <c r="L247" i="6" s="1"/>
  <c r="K247" i="6" a="1"/>
  <c r="K247" i="6" s="1"/>
  <c r="AI246" i="6" a="1"/>
  <c r="AI246" i="6" s="1"/>
  <c r="AH246" i="6" a="1"/>
  <c r="AH246" i="6" s="1"/>
  <c r="AG246" i="6" a="1"/>
  <c r="AG246" i="6" s="1"/>
  <c r="AF246" i="6" a="1"/>
  <c r="AF246" i="6" s="1"/>
  <c r="AE246" i="6"/>
  <c r="AE246" i="6" a="1"/>
  <c r="AD246" i="6" a="1"/>
  <c r="AD246" i="6" s="1"/>
  <c r="AC246" i="6" a="1"/>
  <c r="AC246" i="6" s="1"/>
  <c r="AB246" i="6" a="1"/>
  <c r="AB246" i="6" s="1"/>
  <c r="AA246" i="6" a="1"/>
  <c r="AA246" i="6" s="1"/>
  <c r="Z246" i="6" a="1"/>
  <c r="Z246" i="6" s="1"/>
  <c r="Y246" i="6" a="1"/>
  <c r="Y246" i="6" s="1"/>
  <c r="X246" i="6" a="1"/>
  <c r="X246" i="6" s="1"/>
  <c r="W246" i="6"/>
  <c r="W246" i="6" a="1"/>
  <c r="V246" i="6" a="1"/>
  <c r="V246" i="6" s="1"/>
  <c r="U246" i="6" a="1"/>
  <c r="U246" i="6" s="1"/>
  <c r="T246" i="6" a="1"/>
  <c r="T246" i="6" s="1"/>
  <c r="S246" i="6" a="1"/>
  <c r="S246" i="6" s="1"/>
  <c r="R246" i="6" a="1"/>
  <c r="R246" i="6" s="1"/>
  <c r="Q246" i="6" a="1"/>
  <c r="Q246" i="6" s="1"/>
  <c r="P246" i="6" a="1"/>
  <c r="P246" i="6" s="1"/>
  <c r="O246" i="6"/>
  <c r="O246" i="6" a="1"/>
  <c r="N246" i="6" a="1"/>
  <c r="N246" i="6" s="1"/>
  <c r="M246" i="6" a="1"/>
  <c r="M246" i="6" s="1"/>
  <c r="L246" i="6" a="1"/>
  <c r="L246" i="6" s="1"/>
  <c r="K246" i="6" a="1"/>
  <c r="K246" i="6" s="1"/>
  <c r="AI245" i="6"/>
  <c r="AI245" i="6" a="1"/>
  <c r="AH245" i="6" a="1"/>
  <c r="AH245" i="6" s="1"/>
  <c r="AG245" i="6" a="1"/>
  <c r="AG245" i="6" s="1"/>
  <c r="AF245" i="6" a="1"/>
  <c r="AF245" i="6" s="1"/>
  <c r="AE245" i="6" a="1"/>
  <c r="AE245" i="6" s="1"/>
  <c r="AD245" i="6" a="1"/>
  <c r="AD245" i="6" s="1"/>
  <c r="AC245" i="6" a="1"/>
  <c r="AC245" i="6" s="1"/>
  <c r="AB245" i="6" a="1"/>
  <c r="AB245" i="6" s="1"/>
  <c r="AA245" i="6"/>
  <c r="AA245" i="6" a="1"/>
  <c r="Z245" i="6" a="1"/>
  <c r="Z245" i="6" s="1"/>
  <c r="Y245" i="6" a="1"/>
  <c r="Y245" i="6" s="1"/>
  <c r="X245" i="6" a="1"/>
  <c r="X245" i="6" s="1"/>
  <c r="W245" i="6" a="1"/>
  <c r="W245" i="6" s="1"/>
  <c r="V245" i="6" a="1"/>
  <c r="V245" i="6" s="1"/>
  <c r="U245" i="6" a="1"/>
  <c r="U245" i="6" s="1"/>
  <c r="T245" i="6" a="1"/>
  <c r="T245" i="6" s="1"/>
  <c r="S245" i="6"/>
  <c r="S245" i="6" a="1"/>
  <c r="R245" i="6" a="1"/>
  <c r="R245" i="6" s="1"/>
  <c r="Q245" i="6" a="1"/>
  <c r="Q245" i="6" s="1"/>
  <c r="P245" i="6" a="1"/>
  <c r="P245" i="6" s="1"/>
  <c r="O245" i="6" a="1"/>
  <c r="O245" i="6" s="1"/>
  <c r="N245" i="6" a="1"/>
  <c r="N245" i="6" s="1"/>
  <c r="M245" i="6" a="1"/>
  <c r="M245" i="6" s="1"/>
  <c r="L245" i="6" a="1"/>
  <c r="L245" i="6" s="1"/>
  <c r="K245" i="6"/>
  <c r="K245" i="6" a="1"/>
  <c r="AI244" i="6" a="1"/>
  <c r="AI244" i="6" s="1"/>
  <c r="AH244" i="6" a="1"/>
  <c r="AH244" i="6" s="1"/>
  <c r="AG244" i="6"/>
  <c r="AG244" i="6" a="1"/>
  <c r="AF244" i="6" a="1"/>
  <c r="AF244" i="6" s="1"/>
  <c r="AE244" i="6" a="1"/>
  <c r="AE244" i="6" s="1"/>
  <c r="AD244" i="6" a="1"/>
  <c r="AD244" i="6" s="1"/>
  <c r="AC244" i="6" a="1"/>
  <c r="AC244" i="6" s="1"/>
  <c r="AB244" i="6" a="1"/>
  <c r="AB244" i="6" s="1"/>
  <c r="AA244" i="6" a="1"/>
  <c r="AA244" i="6" s="1"/>
  <c r="Z244" i="6" a="1"/>
  <c r="Z244" i="6" s="1"/>
  <c r="Y244" i="6"/>
  <c r="Y244" i="6" a="1"/>
  <c r="X244" i="6" a="1"/>
  <c r="X244" i="6" s="1"/>
  <c r="W244" i="6" a="1"/>
  <c r="W244" i="6" s="1"/>
  <c r="V244" i="6" a="1"/>
  <c r="V244" i="6" s="1"/>
  <c r="U244" i="6" a="1"/>
  <c r="U244" i="6" s="1"/>
  <c r="T244" i="6" a="1"/>
  <c r="T244" i="6" s="1"/>
  <c r="S244" i="6" a="1"/>
  <c r="S244" i="6" s="1"/>
  <c r="R244" i="6" a="1"/>
  <c r="R244" i="6" s="1"/>
  <c r="Q244" i="6"/>
  <c r="Q244" i="6" a="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c r="AC243" i="6" a="1"/>
  <c r="AB243" i="6" a="1"/>
  <c r="AB243" i="6" s="1"/>
  <c r="AA243" i="6" a="1"/>
  <c r="AA243" i="6" s="1"/>
  <c r="Z243" i="6" a="1"/>
  <c r="Z243" i="6" s="1"/>
  <c r="Y243" i="6" a="1"/>
  <c r="Y243" i="6" s="1"/>
  <c r="X243" i="6" a="1"/>
  <c r="X243" i="6" s="1"/>
  <c r="W243" i="6" a="1"/>
  <c r="W243" i="6" s="1"/>
  <c r="V243" i="6" a="1"/>
  <c r="V243" i="6" s="1"/>
  <c r="U243" i="6"/>
  <c r="U243" i="6" a="1"/>
  <c r="T243" i="6" a="1"/>
  <c r="T243" i="6" s="1"/>
  <c r="S243" i="6" a="1"/>
  <c r="S243" i="6" s="1"/>
  <c r="R243" i="6" a="1"/>
  <c r="R243" i="6" s="1"/>
  <c r="Q243" i="6" a="1"/>
  <c r="Q243" i="6" s="1"/>
  <c r="P243" i="6" a="1"/>
  <c r="P243" i="6" s="1"/>
  <c r="O243" i="6" a="1"/>
  <c r="O243" i="6" s="1"/>
  <c r="N243" i="6" a="1"/>
  <c r="N243" i="6" s="1"/>
  <c r="M243" i="6"/>
  <c r="M243" i="6" a="1"/>
  <c r="L243" i="6" a="1"/>
  <c r="L243" i="6" s="1"/>
  <c r="K243" i="6" a="1"/>
  <c r="K243" i="6" s="1"/>
  <c r="AI242" i="6" a="1"/>
  <c r="AI242" i="6" s="1"/>
  <c r="AH242" i="6" a="1"/>
  <c r="AH242" i="6" s="1"/>
  <c r="AG242" i="6" a="1"/>
  <c r="AG242" i="6" s="1"/>
  <c r="AF242" i="6" a="1"/>
  <c r="AF242" i="6" s="1"/>
  <c r="AE242" i="6"/>
  <c r="AE242" i="6" a="1"/>
  <c r="AD242" i="6" a="1"/>
  <c r="AD242" i="6" s="1"/>
  <c r="AC242" i="6" a="1"/>
  <c r="AC242" i="6" s="1"/>
  <c r="AB242" i="6" a="1"/>
  <c r="AB242" i="6" s="1"/>
  <c r="AA242" i="6" a="1"/>
  <c r="AA242" i="6" s="1"/>
  <c r="Z242" i="6" a="1"/>
  <c r="Z242" i="6" s="1"/>
  <c r="Y242" i="6" a="1"/>
  <c r="Y242" i="6" s="1"/>
  <c r="X242" i="6" a="1"/>
  <c r="X242" i="6" s="1"/>
  <c r="W242" i="6"/>
  <c r="W242" i="6" a="1"/>
  <c r="V242" i="6" a="1"/>
  <c r="V242" i="6" s="1"/>
  <c r="U242" i="6" a="1"/>
  <c r="U242" i="6" s="1"/>
  <c r="T242" i="6" a="1"/>
  <c r="T242" i="6" s="1"/>
  <c r="S242" i="6" a="1"/>
  <c r="S242" i="6" s="1"/>
  <c r="R242" i="6" a="1"/>
  <c r="R242" i="6" s="1"/>
  <c r="Q242" i="6" a="1"/>
  <c r="Q242" i="6" s="1"/>
  <c r="P242" i="6" a="1"/>
  <c r="P242" i="6" s="1"/>
  <c r="O242" i="6"/>
  <c r="O242" i="6" a="1"/>
  <c r="N242" i="6" a="1"/>
  <c r="N242" i="6" s="1"/>
  <c r="M242" i="6" a="1"/>
  <c r="M242" i="6" s="1"/>
  <c r="L242" i="6" a="1"/>
  <c r="L242" i="6" s="1"/>
  <c r="K242" i="6" a="1"/>
  <c r="K242" i="6" s="1"/>
  <c r="AI241" i="6"/>
  <c r="AI241" i="6" a="1"/>
  <c r="AH241" i="6" a="1"/>
  <c r="AH241" i="6" s="1"/>
  <c r="AG241" i="6" a="1"/>
  <c r="AG241" i="6" s="1"/>
  <c r="AF241" i="6" a="1"/>
  <c r="AF241" i="6" s="1"/>
  <c r="AE241" i="6" a="1"/>
  <c r="AE241" i="6" s="1"/>
  <c r="AD241" i="6" a="1"/>
  <c r="AD241" i="6" s="1"/>
  <c r="AC241" i="6" a="1"/>
  <c r="AC241" i="6" s="1"/>
  <c r="AB241" i="6" a="1"/>
  <c r="AB241" i="6" s="1"/>
  <c r="AA241" i="6"/>
  <c r="AA241" i="6" a="1"/>
  <c r="Z241" i="6" a="1"/>
  <c r="Z241" i="6" s="1"/>
  <c r="Y241" i="6" a="1"/>
  <c r="Y241" i="6" s="1"/>
  <c r="X241" i="6" a="1"/>
  <c r="X241" i="6" s="1"/>
  <c r="W241" i="6" a="1"/>
  <c r="W241" i="6" s="1"/>
  <c r="V241" i="6" a="1"/>
  <c r="V241" i="6" s="1"/>
  <c r="U241" i="6" a="1"/>
  <c r="U241" i="6" s="1"/>
  <c r="T241" i="6" a="1"/>
  <c r="T241" i="6" s="1"/>
  <c r="S241" i="6"/>
  <c r="S241" i="6" a="1"/>
  <c r="R241" i="6" a="1"/>
  <c r="R241" i="6" s="1"/>
  <c r="Q241" i="6" a="1"/>
  <c r="Q241" i="6" s="1"/>
  <c r="P241" i="6" a="1"/>
  <c r="P241" i="6" s="1"/>
  <c r="O241" i="6" a="1"/>
  <c r="O241" i="6" s="1"/>
  <c r="N241" i="6" a="1"/>
  <c r="N241" i="6" s="1"/>
  <c r="M241" i="6" a="1"/>
  <c r="M241" i="6" s="1"/>
  <c r="L241" i="6" a="1"/>
  <c r="L241" i="6" s="1"/>
  <c r="K241" i="6"/>
  <c r="K241" i="6" a="1"/>
  <c r="AI240" i="6" a="1"/>
  <c r="AI240" i="6" s="1"/>
  <c r="AH240" i="6" a="1"/>
  <c r="AH240" i="6" s="1"/>
  <c r="AG240" i="6"/>
  <c r="AG240" i="6" a="1"/>
  <c r="AF240" i="6" a="1"/>
  <c r="AF240" i="6" s="1"/>
  <c r="AE240" i="6" a="1"/>
  <c r="AE240" i="6" s="1"/>
  <c r="AD240" i="6" a="1"/>
  <c r="AD240" i="6" s="1"/>
  <c r="AC240" i="6" a="1"/>
  <c r="AC240" i="6" s="1"/>
  <c r="AB240" i="6" a="1"/>
  <c r="AB240" i="6" s="1"/>
  <c r="AA240" i="6" a="1"/>
  <c r="AA240" i="6" s="1"/>
  <c r="Z240" i="6" a="1"/>
  <c r="Z240" i="6" s="1"/>
  <c r="Y240" i="6"/>
  <c r="Y240" i="6" a="1"/>
  <c r="X240" i="6" a="1"/>
  <c r="X240" i="6" s="1"/>
  <c r="W240" i="6" a="1"/>
  <c r="W240" i="6" s="1"/>
  <c r="V240" i="6" a="1"/>
  <c r="V240" i="6" s="1"/>
  <c r="U240" i="6" a="1"/>
  <c r="U240" i="6" s="1"/>
  <c r="T240" i="6" a="1"/>
  <c r="T240" i="6" s="1"/>
  <c r="S240" i="6" a="1"/>
  <c r="S240" i="6" s="1"/>
  <c r="R240" i="6" a="1"/>
  <c r="R240" i="6" s="1"/>
  <c r="Q240" i="6"/>
  <c r="Q240" i="6" a="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c r="AC239" i="6" a="1"/>
  <c r="AB239" i="6" a="1"/>
  <c r="AB239" i="6" s="1"/>
  <c r="AA239" i="6" a="1"/>
  <c r="AA239" i="6" s="1"/>
  <c r="Z239" i="6" a="1"/>
  <c r="Z239" i="6" s="1"/>
  <c r="Y239" i="6" a="1"/>
  <c r="Y239" i="6" s="1"/>
  <c r="X239" i="6" a="1"/>
  <c r="X239" i="6" s="1"/>
  <c r="W239" i="6" a="1"/>
  <c r="W239" i="6" s="1"/>
  <c r="V239" i="6" a="1"/>
  <c r="V239" i="6" s="1"/>
  <c r="U239" i="6"/>
  <c r="U239" i="6" a="1"/>
  <c r="T239" i="6" a="1"/>
  <c r="T239" i="6" s="1"/>
  <c r="S239" i="6" a="1"/>
  <c r="S239" i="6" s="1"/>
  <c r="R239" i="6" a="1"/>
  <c r="R239" i="6" s="1"/>
  <c r="Q239" i="6" a="1"/>
  <c r="Q239" i="6" s="1"/>
  <c r="P239" i="6" a="1"/>
  <c r="P239" i="6" s="1"/>
  <c r="O239" i="6" a="1"/>
  <c r="O239" i="6" s="1"/>
  <c r="N239" i="6" a="1"/>
  <c r="N239" i="6" s="1"/>
  <c r="M239" i="6"/>
  <c r="M239" i="6" a="1"/>
  <c r="L239" i="6" a="1"/>
  <c r="L239" i="6" s="1"/>
  <c r="K239" i="6" a="1"/>
  <c r="K239" i="6" s="1"/>
  <c r="AI238" i="6" a="1"/>
  <c r="AI238" i="6" s="1"/>
  <c r="AH238" i="6" a="1"/>
  <c r="AH238" i="6" s="1"/>
  <c r="AG238" i="6" a="1"/>
  <c r="AG238" i="6" s="1"/>
  <c r="AF238" i="6" a="1"/>
  <c r="AF238" i="6" s="1"/>
  <c r="AE238" i="6"/>
  <c r="AE238" i="6" a="1"/>
  <c r="AD238" i="6" a="1"/>
  <c r="AD238" i="6" s="1"/>
  <c r="AC238" i="6" a="1"/>
  <c r="AC238" i="6" s="1"/>
  <c r="AB238" i="6" a="1"/>
  <c r="AB238" i="6" s="1"/>
  <c r="AA238" i="6" a="1"/>
  <c r="AA238" i="6" s="1"/>
  <c r="Z238" i="6" a="1"/>
  <c r="Z238" i="6" s="1"/>
  <c r="Y238" i="6" a="1"/>
  <c r="Y238" i="6" s="1"/>
  <c r="X238" i="6" a="1"/>
  <c r="X238" i="6" s="1"/>
  <c r="W238" i="6"/>
  <c r="W238" i="6" a="1"/>
  <c r="V238" i="6" a="1"/>
  <c r="V238" i="6" s="1"/>
  <c r="U238" i="6" a="1"/>
  <c r="U238" i="6" s="1"/>
  <c r="T238" i="6" a="1"/>
  <c r="T238" i="6" s="1"/>
  <c r="S238" i="6" a="1"/>
  <c r="S238" i="6" s="1"/>
  <c r="R238" i="6" a="1"/>
  <c r="R238" i="6" s="1"/>
  <c r="Q238" i="6" a="1"/>
  <c r="Q238" i="6" s="1"/>
  <c r="P238" i="6" a="1"/>
  <c r="P238" i="6" s="1"/>
  <c r="O238" i="6"/>
  <c r="O238" i="6" a="1"/>
  <c r="N238" i="6" a="1"/>
  <c r="N238" i="6" s="1"/>
  <c r="M238" i="6" a="1"/>
  <c r="M238" i="6" s="1"/>
  <c r="L238" i="6" a="1"/>
  <c r="L238" i="6" s="1"/>
  <c r="K238" i="6" a="1"/>
  <c r="K238" i="6" s="1"/>
  <c r="AI237" i="6"/>
  <c r="AI237" i="6" a="1"/>
  <c r="AH237" i="6" a="1"/>
  <c r="AH237" i="6" s="1"/>
  <c r="AG237" i="6" a="1"/>
  <c r="AG237" i="6" s="1"/>
  <c r="AF237" i="6" a="1"/>
  <c r="AF237" i="6" s="1"/>
  <c r="AE237" i="6" a="1"/>
  <c r="AE237" i="6" s="1"/>
  <c r="AD237" i="6" a="1"/>
  <c r="AD237" i="6" s="1"/>
  <c r="AC237" i="6" a="1"/>
  <c r="AC237" i="6" s="1"/>
  <c r="AB237" i="6" a="1"/>
  <c r="AB237" i="6" s="1"/>
  <c r="AA237" i="6"/>
  <c r="AA237" i="6" a="1"/>
  <c r="Z237" i="6" a="1"/>
  <c r="Z237" i="6" s="1"/>
  <c r="Y237" i="6" a="1"/>
  <c r="Y237" i="6" s="1"/>
  <c r="X237" i="6" a="1"/>
  <c r="X237" i="6" s="1"/>
  <c r="W237" i="6" a="1"/>
  <c r="W237" i="6" s="1"/>
  <c r="V237" i="6" a="1"/>
  <c r="V237" i="6" s="1"/>
  <c r="U237" i="6" a="1"/>
  <c r="U237" i="6" s="1"/>
  <c r="T237" i="6" a="1"/>
  <c r="T237" i="6" s="1"/>
  <c r="S237" i="6"/>
  <c r="S237" i="6" a="1"/>
  <c r="R237" i="6" a="1"/>
  <c r="R237" i="6" s="1"/>
  <c r="Q237" i="6" a="1"/>
  <c r="Q237" i="6" s="1"/>
  <c r="P237" i="6" a="1"/>
  <c r="P237" i="6" s="1"/>
  <c r="O237" i="6" a="1"/>
  <c r="O237" i="6" s="1"/>
  <c r="N237" i="6" a="1"/>
  <c r="N237" i="6" s="1"/>
  <c r="M237" i="6" a="1"/>
  <c r="M237" i="6" s="1"/>
  <c r="L237" i="6" a="1"/>
  <c r="L237" i="6" s="1"/>
  <c r="K237" i="6"/>
  <c r="K237" i="6" a="1"/>
  <c r="AI236" i="6" a="1"/>
  <c r="AI236" i="6" s="1"/>
  <c r="AH236" i="6" a="1"/>
  <c r="AH236" i="6" s="1"/>
  <c r="AG236" i="6"/>
  <c r="AG236" i="6" a="1"/>
  <c r="AF236" i="6" a="1"/>
  <c r="AF236" i="6" s="1"/>
  <c r="AE236" i="6" a="1"/>
  <c r="AE236" i="6" s="1"/>
  <c r="AD236" i="6" a="1"/>
  <c r="AD236" i="6" s="1"/>
  <c r="AC236" i="6" a="1"/>
  <c r="AC236" i="6" s="1"/>
  <c r="AB236" i="6" a="1"/>
  <c r="AB236" i="6" s="1"/>
  <c r="AA236" i="6" a="1"/>
  <c r="AA236" i="6" s="1"/>
  <c r="Z236" i="6" a="1"/>
  <c r="Z236" i="6" s="1"/>
  <c r="Y236" i="6"/>
  <c r="Y236" i="6" a="1"/>
  <c r="X236" i="6" a="1"/>
  <c r="X236" i="6" s="1"/>
  <c r="W236" i="6" a="1"/>
  <c r="W236" i="6" s="1"/>
  <c r="V236" i="6" a="1"/>
  <c r="V236" i="6" s="1"/>
  <c r="U236" i="6" a="1"/>
  <c r="U236" i="6" s="1"/>
  <c r="T236" i="6" a="1"/>
  <c r="T236" i="6" s="1"/>
  <c r="S236" i="6" a="1"/>
  <c r="S236" i="6" s="1"/>
  <c r="R236" i="6" a="1"/>
  <c r="R236" i="6" s="1"/>
  <c r="Q236" i="6"/>
  <c r="Q236" i="6" a="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c r="AC235" i="6" a="1"/>
  <c r="AB235" i="6" a="1"/>
  <c r="AB235" i="6" s="1"/>
  <c r="AA235" i="6" a="1"/>
  <c r="AA235" i="6" s="1"/>
  <c r="Z235" i="6" a="1"/>
  <c r="Z235" i="6" s="1"/>
  <c r="Y235" i="6" a="1"/>
  <c r="Y235" i="6" s="1"/>
  <c r="X235" i="6" a="1"/>
  <c r="X235" i="6" s="1"/>
  <c r="W235" i="6" a="1"/>
  <c r="W235" i="6" s="1"/>
  <c r="V235" i="6" a="1"/>
  <c r="V235" i="6" s="1"/>
  <c r="U235" i="6"/>
  <c r="U235" i="6" a="1"/>
  <c r="T235" i="6" a="1"/>
  <c r="T235" i="6" s="1"/>
  <c r="S235" i="6" a="1"/>
  <c r="S235" i="6" s="1"/>
  <c r="R235" i="6" a="1"/>
  <c r="R235" i="6" s="1"/>
  <c r="Q235" i="6" a="1"/>
  <c r="Q235" i="6" s="1"/>
  <c r="P235" i="6" a="1"/>
  <c r="P235" i="6" s="1"/>
  <c r="O235" i="6" a="1"/>
  <c r="O235" i="6" s="1"/>
  <c r="N235" i="6" a="1"/>
  <c r="N235" i="6" s="1"/>
  <c r="M235" i="6"/>
  <c r="M235" i="6" a="1"/>
  <c r="L235" i="6" a="1"/>
  <c r="L235" i="6" s="1"/>
  <c r="K235" i="6" a="1"/>
  <c r="K235" i="6" s="1"/>
  <c r="AI234" i="6" a="1"/>
  <c r="AI234" i="6" s="1"/>
  <c r="AH234" i="6" a="1"/>
  <c r="AH234" i="6" s="1"/>
  <c r="AG234" i="6" a="1"/>
  <c r="AG234" i="6" s="1"/>
  <c r="AF234" i="6" a="1"/>
  <c r="AF234" i="6" s="1"/>
  <c r="AE234" i="6"/>
  <c r="AE234" i="6" a="1"/>
  <c r="AD234" i="6" a="1"/>
  <c r="AD234" i="6" s="1"/>
  <c r="AC234" i="6" a="1"/>
  <c r="AC234" i="6" s="1"/>
  <c r="AB234" i="6" a="1"/>
  <c r="AB234" i="6" s="1"/>
  <c r="AA234" i="6" a="1"/>
  <c r="AA234" i="6" s="1"/>
  <c r="Z234" i="6" a="1"/>
  <c r="Z234" i="6" s="1"/>
  <c r="Y234" i="6" a="1"/>
  <c r="Y234" i="6" s="1"/>
  <c r="X234" i="6" a="1"/>
  <c r="X234" i="6" s="1"/>
  <c r="W234" i="6"/>
  <c r="W234" i="6" a="1"/>
  <c r="V234" i="6" a="1"/>
  <c r="V234" i="6" s="1"/>
  <c r="U234" i="6" a="1"/>
  <c r="U234" i="6" s="1"/>
  <c r="T234" i="6" a="1"/>
  <c r="T234" i="6" s="1"/>
  <c r="S234" i="6" a="1"/>
  <c r="S234" i="6" s="1"/>
  <c r="R234" i="6" a="1"/>
  <c r="R234" i="6" s="1"/>
  <c r="Q234" i="6" a="1"/>
  <c r="Q234" i="6" s="1"/>
  <c r="P234" i="6" a="1"/>
  <c r="P234" i="6" s="1"/>
  <c r="O234" i="6"/>
  <c r="O234" i="6" a="1"/>
  <c r="N234" i="6" a="1"/>
  <c r="N234" i="6" s="1"/>
  <c r="M234" i="6" a="1"/>
  <c r="M234" i="6" s="1"/>
  <c r="L234" i="6" a="1"/>
  <c r="L234" i="6" s="1"/>
  <c r="K234" i="6" a="1"/>
  <c r="K234" i="6" s="1"/>
  <c r="AI233" i="6"/>
  <c r="AI233" i="6" a="1"/>
  <c r="AH233" i="6" a="1"/>
  <c r="AH233" i="6" s="1"/>
  <c r="AG233" i="6" a="1"/>
  <c r="AG233" i="6" s="1"/>
  <c r="AF233" i="6" a="1"/>
  <c r="AF233" i="6" s="1"/>
  <c r="AE233" i="6" a="1"/>
  <c r="AE233" i="6" s="1"/>
  <c r="AD233" i="6" a="1"/>
  <c r="AD233" i="6" s="1"/>
  <c r="AC233" i="6" a="1"/>
  <c r="AC233" i="6" s="1"/>
  <c r="AB233" i="6" a="1"/>
  <c r="AB233" i="6" s="1"/>
  <c r="AA233" i="6"/>
  <c r="AA233" i="6" a="1"/>
  <c r="Z233" i="6" a="1"/>
  <c r="Z233" i="6" s="1"/>
  <c r="Y233" i="6" a="1"/>
  <c r="Y233" i="6" s="1"/>
  <c r="X233" i="6" a="1"/>
  <c r="X233" i="6" s="1"/>
  <c r="W233" i="6" a="1"/>
  <c r="W233" i="6" s="1"/>
  <c r="V233" i="6" a="1"/>
  <c r="V233" i="6" s="1"/>
  <c r="U233" i="6" a="1"/>
  <c r="U233" i="6" s="1"/>
  <c r="T233" i="6" a="1"/>
  <c r="T233" i="6" s="1"/>
  <c r="S233" i="6"/>
  <c r="S233" i="6" a="1"/>
  <c r="R233" i="6" a="1"/>
  <c r="R233" i="6" s="1"/>
  <c r="Q233" i="6" a="1"/>
  <c r="Q233" i="6" s="1"/>
  <c r="P233" i="6" a="1"/>
  <c r="P233" i="6" s="1"/>
  <c r="O233" i="6" a="1"/>
  <c r="O233" i="6" s="1"/>
  <c r="N233" i="6" a="1"/>
  <c r="N233" i="6" s="1"/>
  <c r="M233" i="6" a="1"/>
  <c r="M233" i="6" s="1"/>
  <c r="L233" i="6" a="1"/>
  <c r="L233" i="6" s="1"/>
  <c r="K233" i="6"/>
  <c r="K233" i="6" a="1"/>
  <c r="AI232" i="6" a="1"/>
  <c r="AI232" i="6" s="1"/>
  <c r="AH232" i="6" a="1"/>
  <c r="AH232" i="6" s="1"/>
  <c r="AG232" i="6"/>
  <c r="AG232" i="6" a="1"/>
  <c r="AF232" i="6" a="1"/>
  <c r="AF232" i="6" s="1"/>
  <c r="AE232" i="6" a="1"/>
  <c r="AE232" i="6" s="1"/>
  <c r="AD232" i="6" a="1"/>
  <c r="AD232" i="6" s="1"/>
  <c r="AC232" i="6" a="1"/>
  <c r="AC232" i="6" s="1"/>
  <c r="AB232" i="6" a="1"/>
  <c r="AB232" i="6" s="1"/>
  <c r="AA232" i="6" a="1"/>
  <c r="AA232" i="6" s="1"/>
  <c r="Z232" i="6" a="1"/>
  <c r="Z232" i="6" s="1"/>
  <c r="Y232" i="6"/>
  <c r="Y232" i="6" a="1"/>
  <c r="X232" i="6" a="1"/>
  <c r="X232" i="6" s="1"/>
  <c r="W232" i="6" a="1"/>
  <c r="W232" i="6" s="1"/>
  <c r="V232" i="6" a="1"/>
  <c r="V232" i="6" s="1"/>
  <c r="U232" i="6" a="1"/>
  <c r="U232" i="6" s="1"/>
  <c r="T232" i="6" a="1"/>
  <c r="T232" i="6" s="1"/>
  <c r="S232" i="6" a="1"/>
  <c r="S232" i="6" s="1"/>
  <c r="R232" i="6" a="1"/>
  <c r="R232" i="6" s="1"/>
  <c r="Q232" i="6"/>
  <c r="Q232" i="6" a="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c r="AC231" i="6" a="1"/>
  <c r="AB231" i="6" a="1"/>
  <c r="AB231" i="6" s="1"/>
  <c r="AA231" i="6" a="1"/>
  <c r="AA231" i="6" s="1"/>
  <c r="Z231" i="6" a="1"/>
  <c r="Z231" i="6" s="1"/>
  <c r="Y231" i="6" a="1"/>
  <c r="Y231" i="6" s="1"/>
  <c r="X231" i="6" a="1"/>
  <c r="X231" i="6" s="1"/>
  <c r="W231" i="6" a="1"/>
  <c r="W231" i="6" s="1"/>
  <c r="V231" i="6" a="1"/>
  <c r="V231" i="6" s="1"/>
  <c r="U231" i="6"/>
  <c r="U231" i="6" a="1"/>
  <c r="T231" i="6" a="1"/>
  <c r="T231" i="6" s="1"/>
  <c r="S231" i="6" a="1"/>
  <c r="S231" i="6" s="1"/>
  <c r="R231" i="6" a="1"/>
  <c r="R231" i="6" s="1"/>
  <c r="Q231" i="6" a="1"/>
  <c r="Q231" i="6" s="1"/>
  <c r="P231" i="6" a="1"/>
  <c r="P231" i="6" s="1"/>
  <c r="O231" i="6" a="1"/>
  <c r="O231" i="6" s="1"/>
  <c r="N231" i="6" a="1"/>
  <c r="N231" i="6" s="1"/>
  <c r="M231" i="6"/>
  <c r="M231" i="6" a="1"/>
  <c r="L231" i="6" a="1"/>
  <c r="L231" i="6" s="1"/>
  <c r="K231" i="6" a="1"/>
  <c r="K231" i="6" s="1"/>
  <c r="AI230" i="6" a="1"/>
  <c r="AI230" i="6" s="1"/>
  <c r="AH230" i="6" a="1"/>
  <c r="AH230" i="6" s="1"/>
  <c r="AG230" i="6" a="1"/>
  <c r="AG230" i="6" s="1"/>
  <c r="AF230" i="6" a="1"/>
  <c r="AF230" i="6" s="1"/>
  <c r="AE230" i="6"/>
  <c r="AE230" i="6" a="1"/>
  <c r="AD230" i="6" a="1"/>
  <c r="AD230" i="6" s="1"/>
  <c r="AC230" i="6" a="1"/>
  <c r="AC230" i="6" s="1"/>
  <c r="AB230" i="6" a="1"/>
  <c r="AB230" i="6" s="1"/>
  <c r="AA230" i="6" a="1"/>
  <c r="AA230" i="6" s="1"/>
  <c r="Z230" i="6" a="1"/>
  <c r="Z230" i="6" s="1"/>
  <c r="Y230" i="6" a="1"/>
  <c r="Y230" i="6" s="1"/>
  <c r="X230" i="6" a="1"/>
  <c r="X230" i="6" s="1"/>
  <c r="W230" i="6"/>
  <c r="W230" i="6" a="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c r="U229" i="6" a="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c r="Y228" i="6" a="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c r="U227" i="6" a="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c r="Y226" i="6" a="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c r="AF42" i="6" a="1"/>
  <c r="AE42" i="6"/>
  <c r="AE42" i="6" a="1"/>
  <c r="AD42" i="6"/>
  <c r="AD42" i="6" a="1"/>
  <c r="AC42" i="6"/>
  <c r="AC42" i="6" a="1"/>
  <c r="AB42" i="6"/>
  <c r="AB42" i="6" a="1"/>
  <c r="AA42" i="6"/>
  <c r="AA42" i="6" a="1"/>
  <c r="Z42" i="6"/>
  <c r="Z42" i="6" a="1"/>
  <c r="Y42" i="6"/>
  <c r="Y42" i="6" a="1"/>
  <c r="X42" i="6"/>
  <c r="X42" i="6" a="1"/>
  <c r="W42" i="6"/>
  <c r="W42" i="6" a="1"/>
  <c r="V42" i="6"/>
  <c r="V42" i="6" a="1"/>
  <c r="U42" i="6"/>
  <c r="U42" i="6" a="1"/>
  <c r="T42" i="6"/>
  <c r="T42" i="6" a="1"/>
  <c r="S42" i="6"/>
  <c r="S42" i="6" a="1"/>
  <c r="R42" i="6"/>
  <c r="R42" i="6" a="1"/>
  <c r="Q42" i="6"/>
  <c r="Q42" i="6" a="1"/>
  <c r="P42" i="6"/>
  <c r="P42" i="6" a="1"/>
  <c r="O42" i="6"/>
  <c r="O42" i="6" a="1"/>
  <c r="N42" i="6"/>
  <c r="N42" i="6" a="1"/>
  <c r="M42" i="6"/>
  <c r="M42" i="6" a="1"/>
  <c r="L42" i="6"/>
  <c r="L42" i="6" a="1"/>
  <c r="K42" i="6"/>
  <c r="K42" i="6" a="1"/>
  <c r="AI41" i="6"/>
  <c r="AI41" i="6" a="1"/>
  <c r="AH41" i="6"/>
  <c r="AH41" i="6" a="1"/>
  <c r="AG41" i="6"/>
  <c r="AG41" i="6" a="1"/>
  <c r="AF41" i="6"/>
  <c r="AF41" i="6" a="1"/>
  <c r="AE41" i="6"/>
  <c r="AE41" i="6" a="1"/>
  <c r="AD41" i="6"/>
  <c r="AD41" i="6" a="1"/>
  <c r="AC41" i="6"/>
  <c r="AC41" i="6" a="1"/>
  <c r="AB41" i="6"/>
  <c r="AB41" i="6" a="1"/>
  <c r="AA41" i="6"/>
  <c r="AA41" i="6" a="1"/>
  <c r="Z41" i="6"/>
  <c r="Z41" i="6" a="1"/>
  <c r="Y41" i="6"/>
  <c r="Y41" i="6" a="1"/>
  <c r="X41" i="6"/>
  <c r="X41" i="6" a="1"/>
  <c r="W41" i="6"/>
  <c r="W41" i="6" a="1"/>
  <c r="V41" i="6"/>
  <c r="V41" i="6" a="1"/>
  <c r="U41" i="6"/>
  <c r="U41" i="6" a="1"/>
  <c r="T41" i="6"/>
  <c r="T41" i="6" a="1"/>
  <c r="S41" i="6"/>
  <c r="S41" i="6" a="1"/>
  <c r="R41" i="6"/>
  <c r="R41" i="6" a="1"/>
  <c r="Q41" i="6"/>
  <c r="Q41" i="6" a="1"/>
  <c r="P41" i="6"/>
  <c r="P41" i="6" a="1"/>
  <c r="O41" i="6"/>
  <c r="O41" i="6" a="1"/>
  <c r="N41" i="6"/>
  <c r="N41" i="6" a="1"/>
  <c r="M41" i="6"/>
  <c r="M41" i="6" a="1"/>
  <c r="L41" i="6"/>
  <c r="L41" i="6" a="1"/>
  <c r="K41" i="6"/>
  <c r="K41" i="6" a="1"/>
  <c r="AI40" i="6"/>
  <c r="AI40" i="6" a="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c r="AE35" i="6" a="1"/>
  <c r="AD35" i="6" a="1"/>
  <c r="AD35" i="6" s="1"/>
  <c r="AC35" i="6" a="1"/>
  <c r="AC35" i="6" s="1"/>
  <c r="AB35" i="6" a="1"/>
  <c r="AB35" i="6" s="1"/>
  <c r="AA35" i="6"/>
  <c r="AA35" i="6" a="1"/>
  <c r="Z35" i="6" a="1"/>
  <c r="Z35" i="6" s="1"/>
  <c r="Y35" i="6" a="1"/>
  <c r="Y35" i="6" s="1"/>
  <c r="X35" i="6" a="1"/>
  <c r="X35" i="6" s="1"/>
  <c r="W35" i="6"/>
  <c r="W35" i="6" a="1"/>
  <c r="V35" i="6" a="1"/>
  <c r="V35" i="6" s="1"/>
  <c r="U35" i="6" a="1"/>
  <c r="U35" i="6" s="1"/>
  <c r="T35" i="6" a="1"/>
  <c r="T35" i="6" s="1"/>
  <c r="S35" i="6"/>
  <c r="S35" i="6" a="1"/>
  <c r="R35" i="6" a="1"/>
  <c r="R35" i="6" s="1"/>
  <c r="Q35" i="6" a="1"/>
  <c r="Q35" i="6" s="1"/>
  <c r="P35" i="6" a="1"/>
  <c r="P35" i="6" s="1"/>
  <c r="O35" i="6"/>
  <c r="O35" i="6" a="1"/>
  <c r="N35" i="6" a="1"/>
  <c r="N35" i="6" s="1"/>
  <c r="M35" i="6" a="1"/>
  <c r="M35" i="6" s="1"/>
  <c r="L35" i="6" a="1"/>
  <c r="L35" i="6" s="1"/>
  <c r="K35" i="6"/>
  <c r="K35" i="6" a="1"/>
  <c r="AI34" i="6"/>
  <c r="AI34" i="6" a="1"/>
  <c r="AH34" i="6" a="1"/>
  <c r="AH34" i="6" s="1"/>
  <c r="AG34" i="6" a="1"/>
  <c r="AG34" i="6" s="1"/>
  <c r="AF34" i="6" a="1"/>
  <c r="AF34" i="6" s="1"/>
  <c r="AE34" i="6"/>
  <c r="AE34" i="6" a="1"/>
  <c r="AD34" i="6" a="1"/>
  <c r="AD34" i="6" s="1"/>
  <c r="AC34" i="6" a="1"/>
  <c r="AC34" i="6" s="1"/>
  <c r="AB34" i="6" a="1"/>
  <c r="AB34" i="6" s="1"/>
  <c r="AA34" i="6"/>
  <c r="AA34" i="6" a="1"/>
  <c r="Z34" i="6" a="1"/>
  <c r="Z34" i="6" s="1"/>
  <c r="Y34" i="6" a="1"/>
  <c r="Y34" i="6" s="1"/>
  <c r="X34" i="6" a="1"/>
  <c r="X34" i="6" s="1"/>
  <c r="W34" i="6"/>
  <c r="W34" i="6" a="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J3" i="6" s="1"/>
  <c r="J5" i="6" s="1"/>
  <c r="AL2" i="6"/>
  <c r="AL4" i="6" s="1"/>
  <c r="AK2" i="6"/>
  <c r="AK4" i="6" s="1"/>
  <c r="AJ2" i="6"/>
  <c r="AJ4" i="6" s="1"/>
  <c r="AI2" i="6"/>
  <c r="AI4" i="6" s="1"/>
  <c r="AH2" i="6"/>
  <c r="AH4" i="6" s="1"/>
  <c r="AG2" i="6"/>
  <c r="AG4" i="6" s="1"/>
  <c r="AF2" i="6"/>
  <c r="AF4" i="6" s="1"/>
  <c r="AE2" i="6"/>
  <c r="AE4" i="6" s="1"/>
  <c r="AD2" i="6"/>
  <c r="AD4" i="6" s="1"/>
  <c r="AC2" i="6"/>
  <c r="AC4" i="6" s="1"/>
  <c r="AB2" i="6"/>
  <c r="AB4" i="6" s="1"/>
  <c r="AA2" i="6"/>
  <c r="AA4" i="6" s="1"/>
  <c r="Z2" i="6"/>
  <c r="Z4" i="6" s="1"/>
  <c r="Y2" i="6"/>
  <c r="Y4" i="6" s="1"/>
  <c r="X2" i="6"/>
  <c r="X4" i="6" s="1"/>
  <c r="W2" i="6"/>
  <c r="W4" i="6" s="1"/>
  <c r="V2" i="6"/>
  <c r="V4" i="6" s="1"/>
  <c r="U2" i="6"/>
  <c r="U4" i="6" s="1"/>
  <c r="T2" i="6"/>
  <c r="T4" i="6" s="1"/>
  <c r="S2" i="6"/>
  <c r="S4" i="6" s="1"/>
  <c r="R2" i="6"/>
  <c r="R4" i="6" s="1"/>
  <c r="Q2" i="6"/>
  <c r="Q4" i="6" s="1"/>
  <c r="P2" i="6"/>
  <c r="P4" i="6" s="1"/>
  <c r="O2" i="6"/>
  <c r="O4" i="6" s="1"/>
  <c r="N2" i="6"/>
  <c r="N4" i="6" s="1"/>
  <c r="M2" i="6"/>
  <c r="M4" i="6" s="1"/>
  <c r="L2" i="6"/>
  <c r="L4" i="6" s="1"/>
  <c r="K2" i="6"/>
  <c r="E42" i="6" s="1"/>
  <c r="J2" i="6"/>
  <c r="J4"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I78" i="5"/>
  <c r="J78" i="5" s="1"/>
  <c r="H78" i="5"/>
  <c r="G78" i="5"/>
  <c r="F78" i="5"/>
  <c r="E78" i="5"/>
  <c r="D78" i="5"/>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I74" i="5"/>
  <c r="J74" i="5" s="1"/>
  <c r="H74" i="5"/>
  <c r="G74" i="5"/>
  <c r="F74" i="5"/>
  <c r="E74" i="5"/>
  <c r="D74" i="5"/>
  <c r="A89" i="5" s="1"/>
  <c r="A90" i="5" s="1"/>
  <c r="B74" i="5"/>
  <c r="D68" i="5"/>
  <c r="C68" i="5"/>
  <c r="B68" i="5"/>
  <c r="B6" i="5" s="1"/>
  <c r="A68" i="5"/>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I30" i="5"/>
  <c r="J43" i="5" s="1"/>
  <c r="H30" i="5"/>
  <c r="G30" i="5"/>
  <c r="F30" i="5"/>
  <c r="E30" i="5"/>
  <c r="D30" i="5"/>
  <c r="B30" i="5"/>
  <c r="M29" i="5"/>
  <c r="L29" i="5"/>
  <c r="K29" i="5"/>
  <c r="H29" i="5"/>
  <c r="A34" i="5" s="1"/>
  <c r="G29" i="5"/>
  <c r="I29" i="5" s="1"/>
  <c r="F29" i="5"/>
  <c r="E29" i="5"/>
  <c r="D29" i="5"/>
  <c r="B29" i="5"/>
  <c r="M28" i="5"/>
  <c r="L28" i="5"/>
  <c r="K28" i="5"/>
  <c r="H28" i="5"/>
  <c r="G28" i="5"/>
  <c r="I28" i="5" s="1"/>
  <c r="F28" i="5"/>
  <c r="E28" i="5"/>
  <c r="D28" i="5"/>
  <c r="B28" i="5"/>
  <c r="M27" i="5"/>
  <c r="L27" i="5"/>
  <c r="K27" i="5"/>
  <c r="I27" i="5"/>
  <c r="J40" i="5" s="1"/>
  <c r="H27" i="5"/>
  <c r="G27" i="5"/>
  <c r="F27" i="5"/>
  <c r="E27" i="5"/>
  <c r="D27" i="5"/>
  <c r="B27" i="5"/>
  <c r="B17" i="5"/>
  <c r="B10" i="5"/>
  <c r="P120" i="4"/>
  <c r="N98" i="4"/>
  <c r="N94" i="4"/>
  <c r="N90" i="4"/>
  <c r="N68" i="4"/>
  <c r="N63" i="4"/>
  <c r="N59" i="4"/>
  <c r="N55" i="4"/>
  <c r="N21" i="4"/>
  <c r="N17" i="4"/>
  <c r="N13" i="4"/>
  <c r="P62" i="3"/>
  <c r="P41" i="2"/>
  <c r="E33" i="6" l="1"/>
  <c r="AE55" i="14"/>
  <c r="AG58" i="14"/>
  <c r="AG61" i="14"/>
  <c r="AG55" i="14"/>
  <c r="AG51" i="14"/>
  <c r="AG47" i="14"/>
  <c r="AG43" i="14"/>
  <c r="AG39" i="14"/>
  <c r="AG35" i="14"/>
  <c r="AG31" i="14"/>
  <c r="AG27" i="14"/>
  <c r="AG54" i="14"/>
  <c r="AG50" i="14"/>
  <c r="AG46" i="14"/>
  <c r="AG42" i="14"/>
  <c r="AG38" i="14"/>
  <c r="AG34" i="14"/>
  <c r="AG30" i="14"/>
  <c r="AG26" i="14"/>
  <c r="AG57" i="14"/>
  <c r="AG53" i="14"/>
  <c r="AG49" i="14"/>
  <c r="AG45" i="14"/>
  <c r="AG41" i="14"/>
  <c r="AG37" i="14"/>
  <c r="AG33" i="14"/>
  <c r="AG29" i="14"/>
  <c r="AE26" i="14"/>
  <c r="AG25" i="14"/>
  <c r="AF23" i="14"/>
  <c r="AF21" i="14"/>
  <c r="AG20" i="14"/>
  <c r="AF19" i="14"/>
  <c r="AF18" i="14"/>
  <c r="AG59" i="14"/>
  <c r="AG56" i="14"/>
  <c r="AG52" i="14"/>
  <c r="AG48" i="14"/>
  <c r="AG44" i="14"/>
  <c r="AG40" i="14"/>
  <c r="AG36" i="14"/>
  <c r="AG32" i="14"/>
  <c r="AG28" i="14"/>
  <c r="AE25" i="14"/>
  <c r="AG24" i="14"/>
  <c r="AD23" i="14"/>
  <c r="AG22" i="14"/>
  <c r="AD21" i="14"/>
  <c r="AD20" i="14"/>
  <c r="L8" i="14"/>
  <c r="O10" i="14"/>
  <c r="L16" i="14"/>
  <c r="AE29" i="14"/>
  <c r="AE33" i="14"/>
  <c r="AE37" i="14"/>
  <c r="AE41" i="14"/>
  <c r="AE45" i="14"/>
  <c r="AE49" i="14"/>
  <c r="AE53" i="14"/>
  <c r="AE57" i="14"/>
  <c r="AE58" i="14"/>
  <c r="L2" i="14"/>
  <c r="L3" i="14"/>
  <c r="L4" i="14"/>
  <c r="L6" i="14"/>
  <c r="O8" i="14"/>
  <c r="L14" i="14"/>
  <c r="O16" i="14"/>
  <c r="AH94" i="14"/>
  <c r="AH93" i="14"/>
  <c r="AH92" i="14"/>
  <c r="AH91" i="14"/>
  <c r="AH90" i="14"/>
  <c r="AH89" i="14"/>
  <c r="AH88" i="14"/>
  <c r="AH87" i="14"/>
  <c r="AH86" i="14"/>
  <c r="AH85" i="14"/>
  <c r="AH84" i="14"/>
  <c r="AH83" i="14"/>
  <c r="AH82" i="14"/>
  <c r="AH81" i="14"/>
  <c r="AH80" i="14"/>
  <c r="AH79" i="14"/>
  <c r="AH78" i="14"/>
  <c r="AH77" i="14"/>
  <c r="AA98" i="14"/>
  <c r="AI94" i="14"/>
  <c r="AI93" i="14"/>
  <c r="AI91" i="14"/>
  <c r="AI89" i="14"/>
  <c r="AI87" i="14"/>
  <c r="AI85" i="14"/>
  <c r="AI83" i="14"/>
  <c r="AI81" i="14"/>
  <c r="AI79" i="14"/>
  <c r="AI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AI92" i="14"/>
  <c r="AI90" i="14"/>
  <c r="AI88" i="14"/>
  <c r="AI86" i="14"/>
  <c r="AI84" i="14"/>
  <c r="AI82" i="14"/>
  <c r="AI80" i="14"/>
  <c r="AI78" i="14"/>
  <c r="AI69" i="14"/>
  <c r="AI67" i="14"/>
  <c r="AI65" i="14"/>
  <c r="AI63" i="14"/>
  <c r="AI61" i="14"/>
  <c r="AI59" i="14"/>
  <c r="AI57" i="14"/>
  <c r="AI55" i="14"/>
  <c r="AI53" i="14"/>
  <c r="AI51" i="14"/>
  <c r="AI49" i="14"/>
  <c r="AI47" i="14"/>
  <c r="AI45" i="14"/>
  <c r="AI43" i="14"/>
  <c r="AI41" i="14"/>
  <c r="AI39" i="14"/>
  <c r="AI37" i="14"/>
  <c r="AI35" i="14"/>
  <c r="AI33" i="14"/>
  <c r="AI31" i="14"/>
  <c r="AI29" i="14"/>
  <c r="AI27" i="14"/>
  <c r="AI25" i="14"/>
  <c r="AI22" i="14"/>
  <c r="AH21" i="14"/>
  <c r="AH20" i="14"/>
  <c r="AI76" i="14"/>
  <c r="AI75" i="14"/>
  <c r="AI74" i="14"/>
  <c r="AI73" i="14"/>
  <c r="AI72" i="14"/>
  <c r="AI71" i="14"/>
  <c r="AI70" i="14"/>
  <c r="AI68" i="14"/>
  <c r="AI66" i="14"/>
  <c r="AI64" i="14"/>
  <c r="AI62" i="14"/>
  <c r="AI60" i="14"/>
  <c r="AI58" i="14"/>
  <c r="AI56" i="14"/>
  <c r="AI54" i="14"/>
  <c r="AI52" i="14"/>
  <c r="AI50" i="14"/>
  <c r="AI48" i="14"/>
  <c r="AI46" i="14"/>
  <c r="AI44" i="14"/>
  <c r="AI42" i="14"/>
  <c r="AI40" i="14"/>
  <c r="AI38" i="14"/>
  <c r="AI36" i="14"/>
  <c r="AI34" i="14"/>
  <c r="AI32" i="14"/>
  <c r="AI30" i="14"/>
  <c r="AI28" i="14"/>
  <c r="AI26" i="14"/>
  <c r="AI24" i="14"/>
  <c r="AH23" i="14"/>
  <c r="L17" i="14"/>
  <c r="AE30" i="14"/>
  <c r="AE34" i="14"/>
  <c r="AE38" i="14"/>
  <c r="AE42" i="14"/>
  <c r="AE46" i="14"/>
  <c r="AE50" i="14"/>
  <c r="AE54" i="14"/>
  <c r="M2" i="14"/>
  <c r="M3" i="14"/>
  <c r="O4" i="14"/>
  <c r="O6" i="14"/>
  <c r="L12" i="14"/>
  <c r="M12" i="14" s="1"/>
  <c r="O14" i="14"/>
  <c r="M18" i="14"/>
  <c r="AI18" i="14"/>
  <c r="L19" i="14"/>
  <c r="AH19" i="14"/>
  <c r="AI20" i="14"/>
  <c r="L21" i="14"/>
  <c r="AI21" i="14"/>
  <c r="AI23" i="14"/>
  <c r="AE27" i="14"/>
  <c r="M28" i="14"/>
  <c r="AE31" i="14"/>
  <c r="AE35" i="14"/>
  <c r="M36" i="14"/>
  <c r="AE39" i="14"/>
  <c r="AE43" i="14"/>
  <c r="M44" i="14"/>
  <c r="AE47" i="14"/>
  <c r="AE51" i="14"/>
  <c r="M52" i="14"/>
  <c r="M95" i="14"/>
  <c r="M94" i="14"/>
  <c r="L96" i="14"/>
  <c r="M96" i="14" s="1"/>
  <c r="M88" i="14"/>
  <c r="M86" i="14"/>
  <c r="M80" i="14"/>
  <c r="L95" i="14"/>
  <c r="L94" i="14"/>
  <c r="L92" i="14"/>
  <c r="M92" i="14" s="1"/>
  <c r="L90" i="14"/>
  <c r="M90" i="14" s="1"/>
  <c r="L88" i="14"/>
  <c r="L86" i="14"/>
  <c r="L84" i="14"/>
  <c r="M84" i="14" s="1"/>
  <c r="L82" i="14"/>
  <c r="M82" i="14" s="1"/>
  <c r="L80" i="14"/>
  <c r="L78" i="14"/>
  <c r="M21" i="14"/>
  <c r="L20" i="14"/>
  <c r="M20" i="14" s="1"/>
  <c r="M89" i="14"/>
  <c r="L97" i="14"/>
  <c r="M97" i="14" s="1"/>
  <c r="L93" i="14"/>
  <c r="M93" i="14" s="1"/>
  <c r="L91" i="14"/>
  <c r="M91" i="14" s="1"/>
  <c r="L89" i="14"/>
  <c r="L87" i="14"/>
  <c r="M87" i="14" s="1"/>
  <c r="L85" i="14"/>
  <c r="M85" i="14" s="1"/>
  <c r="L83" i="14"/>
  <c r="M83" i="14" s="1"/>
  <c r="L81" i="14"/>
  <c r="L79" i="14"/>
  <c r="M81" i="14"/>
  <c r="M79" i="14"/>
  <c r="M78" i="14"/>
  <c r="L70" i="14"/>
  <c r="M70" i="14" s="1"/>
  <c r="L68" i="14"/>
  <c r="M68" i="14" s="1"/>
  <c r="L66" i="14"/>
  <c r="M66" i="14" s="1"/>
  <c r="L64" i="14"/>
  <c r="M64" i="14" s="1"/>
  <c r="L62" i="14"/>
  <c r="M62" i="14" s="1"/>
  <c r="L60" i="14"/>
  <c r="M60" i="14" s="1"/>
  <c r="L58" i="14"/>
  <c r="M58" i="14" s="1"/>
  <c r="L56" i="14"/>
  <c r="M56" i="14" s="1"/>
  <c r="L54" i="14"/>
  <c r="M54" i="14" s="1"/>
  <c r="L52" i="14"/>
  <c r="L50" i="14"/>
  <c r="M50" i="14" s="1"/>
  <c r="L48" i="14"/>
  <c r="M48" i="14" s="1"/>
  <c r="L46" i="14"/>
  <c r="M46" i="14" s="1"/>
  <c r="L44" i="14"/>
  <c r="L42" i="14"/>
  <c r="M42" i="14" s="1"/>
  <c r="L40" i="14"/>
  <c r="M40" i="14" s="1"/>
  <c r="L38" i="14"/>
  <c r="M38" i="14" s="1"/>
  <c r="L36" i="14"/>
  <c r="L34" i="14"/>
  <c r="M34" i="14" s="1"/>
  <c r="L32" i="14"/>
  <c r="M32" i="14" s="1"/>
  <c r="L30" i="14"/>
  <c r="M30" i="14" s="1"/>
  <c r="L28" i="14"/>
  <c r="L26" i="14"/>
  <c r="M26" i="14" s="1"/>
  <c r="L23" i="14"/>
  <c r="L22" i="14"/>
  <c r="M22" i="14" s="1"/>
  <c r="L18" i="14"/>
  <c r="M17" i="14"/>
  <c r="M16" i="14"/>
  <c r="L13" i="14"/>
  <c r="L9" i="14"/>
  <c r="M9" i="14" s="1"/>
  <c r="M8" i="14"/>
  <c r="L5" i="14"/>
  <c r="M4" i="14"/>
  <c r="L77" i="14"/>
  <c r="M77" i="14" s="1"/>
  <c r="L76" i="14"/>
  <c r="M76" i="14" s="1"/>
  <c r="L75" i="14"/>
  <c r="M75" i="14" s="1"/>
  <c r="L74" i="14"/>
  <c r="M74" i="14" s="1"/>
  <c r="L73" i="14"/>
  <c r="M73" i="14" s="1"/>
  <c r="L72" i="14"/>
  <c r="M72" i="14" s="1"/>
  <c r="L71" i="14"/>
  <c r="M71" i="14" s="1"/>
  <c r="L69" i="14"/>
  <c r="M69" i="14" s="1"/>
  <c r="L67" i="14"/>
  <c r="M67" i="14" s="1"/>
  <c r="L65" i="14"/>
  <c r="M65" i="14" s="1"/>
  <c r="L63" i="14"/>
  <c r="M63" i="14" s="1"/>
  <c r="L61" i="14"/>
  <c r="M61" i="14" s="1"/>
  <c r="L59" i="14"/>
  <c r="L57" i="14"/>
  <c r="L55" i="14"/>
  <c r="M55" i="14" s="1"/>
  <c r="L53" i="14"/>
  <c r="L51" i="14"/>
  <c r="M51" i="14" s="1"/>
  <c r="L49" i="14"/>
  <c r="L47" i="14"/>
  <c r="M47" i="14" s="1"/>
  <c r="L45" i="14"/>
  <c r="L43" i="14"/>
  <c r="M43" i="14" s="1"/>
  <c r="L41" i="14"/>
  <c r="L39" i="14"/>
  <c r="M39" i="14" s="1"/>
  <c r="L37" i="14"/>
  <c r="L35" i="14"/>
  <c r="M35" i="14" s="1"/>
  <c r="L33" i="14"/>
  <c r="L31" i="14"/>
  <c r="M31" i="14" s="1"/>
  <c r="L29" i="14"/>
  <c r="L27" i="14"/>
  <c r="M27" i="14" s="1"/>
  <c r="L25" i="14"/>
  <c r="L24" i="14"/>
  <c r="M24" i="14" s="1"/>
  <c r="M19" i="14"/>
  <c r="L15" i="14"/>
  <c r="M15" i="14" s="1"/>
  <c r="M14" i="14"/>
  <c r="L11" i="14"/>
  <c r="M11" i="14" s="1"/>
  <c r="L7" i="14"/>
  <c r="M7" i="14" s="1"/>
  <c r="M6" i="14"/>
  <c r="O95" i="14"/>
  <c r="O94" i="14"/>
  <c r="O93" i="14"/>
  <c r="O91" i="14"/>
  <c r="O89" i="14"/>
  <c r="O87" i="14"/>
  <c r="O85" i="14"/>
  <c r="O83" i="14"/>
  <c r="O81" i="14"/>
  <c r="O79" i="14"/>
  <c r="O24" i="14"/>
  <c r="O22" i="14"/>
  <c r="O97" i="14"/>
  <c r="O96" i="14"/>
  <c r="O92" i="14"/>
  <c r="O90" i="14"/>
  <c r="O88" i="14"/>
  <c r="O86" i="14"/>
  <c r="O84" i="14"/>
  <c r="O82" i="14"/>
  <c r="O80" i="14"/>
  <c r="O78" i="14"/>
  <c r="O69" i="14"/>
  <c r="O67" i="14"/>
  <c r="O65" i="14"/>
  <c r="O63" i="14"/>
  <c r="O61" i="14"/>
  <c r="O59" i="14"/>
  <c r="O57" i="14"/>
  <c r="O55" i="14"/>
  <c r="O53" i="14"/>
  <c r="O51" i="14"/>
  <c r="O49" i="14"/>
  <c r="O47" i="14"/>
  <c r="O45" i="14"/>
  <c r="O43" i="14"/>
  <c r="O41" i="14"/>
  <c r="O39" i="14"/>
  <c r="O37" i="14"/>
  <c r="O35" i="14"/>
  <c r="O33" i="14"/>
  <c r="O31" i="14"/>
  <c r="O29" i="14"/>
  <c r="O27" i="14"/>
  <c r="O25" i="14"/>
  <c r="O15" i="14"/>
  <c r="O11" i="14"/>
  <c r="O7" i="14"/>
  <c r="O3" i="14"/>
  <c r="O77" i="14"/>
  <c r="O76" i="14"/>
  <c r="O75" i="14"/>
  <c r="O74" i="14"/>
  <c r="O73" i="14"/>
  <c r="O72" i="14"/>
  <c r="O71" i="14"/>
  <c r="O70" i="14"/>
  <c r="O68" i="14"/>
  <c r="O66" i="14"/>
  <c r="O64" i="14"/>
  <c r="O62" i="14"/>
  <c r="O60" i="14"/>
  <c r="O58" i="14"/>
  <c r="O56" i="14"/>
  <c r="O54" i="14"/>
  <c r="O52" i="14"/>
  <c r="O50" i="14"/>
  <c r="O48" i="14"/>
  <c r="O46" i="14"/>
  <c r="O44" i="14"/>
  <c r="O42" i="14"/>
  <c r="O40" i="14"/>
  <c r="O38" i="14"/>
  <c r="O36" i="14"/>
  <c r="O34" i="14"/>
  <c r="O32" i="14"/>
  <c r="O30" i="14"/>
  <c r="O28" i="14"/>
  <c r="O26" i="14"/>
  <c r="O23" i="14"/>
  <c r="O21" i="14"/>
  <c r="O20" i="14"/>
  <c r="O18" i="14"/>
  <c r="O13" i="14"/>
  <c r="O9" i="14"/>
  <c r="O5" i="14"/>
  <c r="M5" i="14"/>
  <c r="Y11" i="14" s="1"/>
  <c r="L10" i="14"/>
  <c r="M10" i="14" s="1"/>
  <c r="O12" i="14"/>
  <c r="M13" i="14"/>
  <c r="AD94" i="14"/>
  <c r="AD93" i="14"/>
  <c r="AD92" i="14"/>
  <c r="AD91" i="14"/>
  <c r="AD90" i="14"/>
  <c r="AD89" i="14"/>
  <c r="AD88" i="14"/>
  <c r="AD87" i="14"/>
  <c r="AD86" i="14"/>
  <c r="AD85" i="14"/>
  <c r="AD84" i="14"/>
  <c r="AD83" i="14"/>
  <c r="AD82" i="14"/>
  <c r="AD81" i="14"/>
  <c r="AD80" i="14"/>
  <c r="AD79" i="14"/>
  <c r="AD78" i="14"/>
  <c r="AE93" i="14"/>
  <c r="AE91" i="14"/>
  <c r="AE89" i="14"/>
  <c r="AE87" i="14"/>
  <c r="AE85" i="14"/>
  <c r="AE83" i="14"/>
  <c r="AE81"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19" i="14"/>
  <c r="AD18" i="14"/>
  <c r="AE92" i="14"/>
  <c r="AE90" i="14"/>
  <c r="AE88" i="14"/>
  <c r="AE86" i="14"/>
  <c r="AE84" i="14"/>
  <c r="AE94" i="14"/>
  <c r="AE82" i="14"/>
  <c r="AE78" i="14"/>
  <c r="AE69" i="14"/>
  <c r="AE67" i="14"/>
  <c r="AE65" i="14"/>
  <c r="AE63" i="14"/>
  <c r="AE61" i="14"/>
  <c r="AE59" i="14"/>
  <c r="AE77" i="14"/>
  <c r="AE76" i="14"/>
  <c r="AE75" i="14"/>
  <c r="AE74" i="14"/>
  <c r="AE73" i="14"/>
  <c r="AE72" i="14"/>
  <c r="AE71" i="14"/>
  <c r="AE23" i="14"/>
  <c r="AE70" i="14"/>
  <c r="AE68" i="14"/>
  <c r="AE66" i="14"/>
  <c r="AE64" i="14"/>
  <c r="AE62" i="14"/>
  <c r="AE80" i="14"/>
  <c r="AE79" i="14"/>
  <c r="AE21" i="14"/>
  <c r="AE20" i="14"/>
  <c r="AD19" i="14"/>
  <c r="AE18" i="14"/>
  <c r="O19" i="14"/>
  <c r="AE22" i="14"/>
  <c r="M23" i="14"/>
  <c r="AE24" i="14"/>
  <c r="M25" i="14"/>
  <c r="AE28" i="14"/>
  <c r="M29" i="14"/>
  <c r="AE32" i="14"/>
  <c r="M33" i="14"/>
  <c r="AE36" i="14"/>
  <c r="M37" i="14"/>
  <c r="AE40" i="14"/>
  <c r="M41" i="14"/>
  <c r="AE44" i="14"/>
  <c r="M45" i="14"/>
  <c r="AE48" i="14"/>
  <c r="M49" i="14"/>
  <c r="AE52" i="14"/>
  <c r="M53" i="14"/>
  <c r="AE56" i="14"/>
  <c r="M57" i="14"/>
  <c r="M59" i="14"/>
  <c r="AE60" i="14"/>
  <c r="AF94" i="14"/>
  <c r="AG92" i="14"/>
  <c r="AG90" i="14"/>
  <c r="AG88" i="14"/>
  <c r="AG86" i="14"/>
  <c r="AG84" i="14"/>
  <c r="AG82" i="14"/>
  <c r="AG80" i="14"/>
  <c r="AF92" i="14"/>
  <c r="AF90" i="14"/>
  <c r="AF88" i="14"/>
  <c r="AF86" i="14"/>
  <c r="AF84" i="14"/>
  <c r="AF82" i="14"/>
  <c r="AF80" i="14"/>
  <c r="AF78" i="14"/>
  <c r="AG23" i="14"/>
  <c r="AG21" i="14"/>
  <c r="AF20" i="14"/>
  <c r="AG94" i="14"/>
  <c r="AG93" i="14"/>
  <c r="AG91" i="14"/>
  <c r="AG89" i="14"/>
  <c r="AG87" i="14"/>
  <c r="AG85" i="14"/>
  <c r="AG83" i="14"/>
  <c r="AF93" i="14"/>
  <c r="AF91" i="14"/>
  <c r="AF89" i="14"/>
  <c r="AF87" i="14"/>
  <c r="AF85" i="14"/>
  <c r="AF83" i="14"/>
  <c r="AF81" i="14"/>
  <c r="AF79" i="14"/>
  <c r="AF77" i="14"/>
  <c r="AF76" i="14"/>
  <c r="AF75" i="14"/>
  <c r="AF74" i="14"/>
  <c r="AF73" i="14"/>
  <c r="AF72" i="14"/>
  <c r="AF71" i="14"/>
  <c r="AF22" i="14"/>
  <c r="AF25" i="14"/>
  <c r="AF27" i="14"/>
  <c r="AF29" i="14"/>
  <c r="AF31" i="14"/>
  <c r="AF33" i="14"/>
  <c r="AF35" i="14"/>
  <c r="AF37" i="14"/>
  <c r="AF39" i="14"/>
  <c r="AF41" i="14"/>
  <c r="AF43" i="14"/>
  <c r="AF45" i="14"/>
  <c r="AF47" i="14"/>
  <c r="AF49" i="14"/>
  <c r="AF51" i="14"/>
  <c r="AF53" i="14"/>
  <c r="AF55" i="14"/>
  <c r="AF57" i="14"/>
  <c r="AF59" i="14"/>
  <c r="AF61" i="14"/>
  <c r="AF63" i="14"/>
  <c r="AF65" i="14"/>
  <c r="AF67" i="14"/>
  <c r="AF69" i="14"/>
  <c r="AG78" i="14"/>
  <c r="AG81" i="14"/>
  <c r="AG63" i="14"/>
  <c r="AG65" i="14"/>
  <c r="AG67" i="14"/>
  <c r="AG69" i="14"/>
  <c r="AG79" i="14"/>
  <c r="W6" i="14"/>
  <c r="AG18" i="14"/>
  <c r="AG19" i="14"/>
  <c r="AF24" i="14"/>
  <c r="AF26" i="14"/>
  <c r="AF28" i="14"/>
  <c r="AF30" i="14"/>
  <c r="AF32" i="14"/>
  <c r="AF34" i="14"/>
  <c r="AF36" i="14"/>
  <c r="AF38" i="14"/>
  <c r="AF40" i="14"/>
  <c r="AF42" i="14"/>
  <c r="AF44" i="14"/>
  <c r="AF46" i="14"/>
  <c r="AF48" i="14"/>
  <c r="AF50" i="14"/>
  <c r="AF52" i="14"/>
  <c r="AF54" i="14"/>
  <c r="AF56" i="14"/>
  <c r="AF58" i="14"/>
  <c r="AF60" i="14"/>
  <c r="AF62" i="14"/>
  <c r="AF64" i="14"/>
  <c r="AF66" i="14"/>
  <c r="AF68" i="14"/>
  <c r="AF70" i="14"/>
  <c r="AG60" i="14"/>
  <c r="AG62" i="14"/>
  <c r="AG64" i="14"/>
  <c r="AG66" i="14"/>
  <c r="AG68" i="14"/>
  <c r="AG70" i="14"/>
  <c r="AG71" i="14"/>
  <c r="AG72" i="14"/>
  <c r="AG73" i="14"/>
  <c r="AG74" i="14"/>
  <c r="AG75" i="14"/>
  <c r="AG76" i="14"/>
  <c r="AG77"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G51" i="11"/>
  <c r="F16" i="10"/>
  <c r="B27" i="10" s="1"/>
  <c r="F17" i="10"/>
  <c r="F13" i="10"/>
  <c r="B24" i="10" s="1"/>
  <c r="F14" i="10"/>
  <c r="B25" i="10" s="1"/>
  <c r="F15" i="10"/>
  <c r="B26" i="10" s="1"/>
  <c r="H14" i="10"/>
  <c r="I19" i="10"/>
  <c r="K14" i="10" s="1"/>
  <c r="H15" i="10"/>
  <c r="H16" i="10"/>
  <c r="H17" i="10"/>
  <c r="J17" i="10" s="1"/>
  <c r="H13" i="10"/>
  <c r="K17" i="10"/>
  <c r="I13" i="10"/>
  <c r="M5" i="6"/>
  <c r="Q5" i="6"/>
  <c r="U5" i="6"/>
  <c r="Y5" i="6"/>
  <c r="AC5" i="6"/>
  <c r="AG5" i="6"/>
  <c r="AK5" i="6"/>
  <c r="G11" i="6"/>
  <c r="E11" i="6"/>
  <c r="G15" i="6"/>
  <c r="E15" i="6"/>
  <c r="G19" i="6"/>
  <c r="E19" i="6"/>
  <c r="J19" i="6" s="1"/>
  <c r="G23" i="6"/>
  <c r="E23" i="6"/>
  <c r="J23" i="6" s="1"/>
  <c r="G27" i="6"/>
  <c r="E27" i="6"/>
  <c r="J27" i="6" s="1"/>
  <c r="G31" i="6"/>
  <c r="E31" i="6"/>
  <c r="J31" i="6" s="1"/>
  <c r="N5" i="6"/>
  <c r="R5" i="6"/>
  <c r="V5" i="6"/>
  <c r="Z5" i="6"/>
  <c r="AD5" i="6"/>
  <c r="AH5" i="6"/>
  <c r="AL5" i="6"/>
  <c r="G12" i="6"/>
  <c r="E12" i="6"/>
  <c r="G16" i="6"/>
  <c r="E16" i="6"/>
  <c r="G20" i="6"/>
  <c r="E20" i="6"/>
  <c r="G24" i="6"/>
  <c r="E24" i="6"/>
  <c r="G28" i="6"/>
  <c r="E28" i="6"/>
  <c r="G32" i="6"/>
  <c r="E32" i="6"/>
  <c r="O5" i="6"/>
  <c r="S5" i="6"/>
  <c r="W5" i="6"/>
  <c r="AA5" i="6"/>
  <c r="AE5" i="6"/>
  <c r="AI5" i="6"/>
  <c r="G9" i="6"/>
  <c r="E9" i="6"/>
  <c r="G13" i="6"/>
  <c r="E13" i="6"/>
  <c r="G17" i="6"/>
  <c r="E17" i="6"/>
  <c r="G21" i="6"/>
  <c r="E21" i="6"/>
  <c r="G25" i="6"/>
  <c r="E25" i="6"/>
  <c r="G29" i="6"/>
  <c r="E29" i="6"/>
  <c r="J29" i="6" s="1"/>
  <c r="L5" i="6"/>
  <c r="P5" i="6"/>
  <c r="T5" i="6"/>
  <c r="X5" i="6"/>
  <c r="AB5" i="6"/>
  <c r="AF5" i="6"/>
  <c r="AJ5" i="6"/>
  <c r="G10" i="6"/>
  <c r="E10" i="6"/>
  <c r="G14" i="6"/>
  <c r="E14" i="6"/>
  <c r="G18" i="6"/>
  <c r="E18" i="6"/>
  <c r="J18" i="6" s="1"/>
  <c r="G22" i="6"/>
  <c r="E22" i="6"/>
  <c r="G26" i="6"/>
  <c r="E26" i="6"/>
  <c r="J26" i="6" s="1"/>
  <c r="G30" i="6"/>
  <c r="E30" i="6"/>
  <c r="E34" i="6"/>
  <c r="E35" i="6"/>
  <c r="E36" i="6"/>
  <c r="E37" i="6"/>
  <c r="E38" i="6"/>
  <c r="E39" i="6"/>
  <c r="E40" i="6"/>
  <c r="E41" i="6"/>
  <c r="K5" i="6"/>
  <c r="F804" i="6"/>
  <c r="F803" i="6"/>
  <c r="F802" i="6"/>
  <c r="F801" i="6"/>
  <c r="F800" i="6"/>
  <c r="F799" i="6"/>
  <c r="E798" i="6"/>
  <c r="E797" i="6"/>
  <c r="E796" i="6"/>
  <c r="E795" i="6"/>
  <c r="E794" i="6"/>
  <c r="E793" i="6"/>
  <c r="E792" i="6"/>
  <c r="E791" i="6"/>
  <c r="E790" i="6"/>
  <c r="E789" i="6"/>
  <c r="E788" i="6"/>
  <c r="E787" i="6"/>
  <c r="E786" i="6"/>
  <c r="E785" i="6"/>
  <c r="E784" i="6"/>
  <c r="E783" i="6"/>
  <c r="E782" i="6"/>
  <c r="E781" i="6"/>
  <c r="E804" i="6"/>
  <c r="E803" i="6"/>
  <c r="E802" i="6"/>
  <c r="E801" i="6"/>
  <c r="E800" i="6"/>
  <c r="E799" i="6"/>
  <c r="F798" i="6"/>
  <c r="F797" i="6"/>
  <c r="F796" i="6"/>
  <c r="F795" i="6"/>
  <c r="F794" i="6"/>
  <c r="F793" i="6"/>
  <c r="F789" i="6"/>
  <c r="F785" i="6"/>
  <c r="F780" i="6"/>
  <c r="F779" i="6"/>
  <c r="F778" i="6"/>
  <c r="F777" i="6"/>
  <c r="F776" i="6"/>
  <c r="F775" i="6"/>
  <c r="F774" i="6"/>
  <c r="F773" i="6"/>
  <c r="F772" i="6"/>
  <c r="F771" i="6"/>
  <c r="F770" i="6"/>
  <c r="F790" i="6"/>
  <c r="F786" i="6"/>
  <c r="F791" i="6"/>
  <c r="F787" i="6"/>
  <c r="F783" i="6"/>
  <c r="F782" i="6"/>
  <c r="F792" i="6"/>
  <c r="F784" i="6"/>
  <c r="E774" i="6"/>
  <c r="E772" i="6"/>
  <c r="E770" i="6"/>
  <c r="F781" i="6"/>
  <c r="E779" i="6"/>
  <c r="E777" i="6"/>
  <c r="E775" i="6"/>
  <c r="E773" i="6"/>
  <c r="F768" i="6"/>
  <c r="F766" i="6"/>
  <c r="F764" i="6"/>
  <c r="F762" i="6"/>
  <c r="F760" i="6"/>
  <c r="F759" i="6"/>
  <c r="F758" i="6"/>
  <c r="F757" i="6"/>
  <c r="F756" i="6"/>
  <c r="F755" i="6"/>
  <c r="F754" i="6"/>
  <c r="F753" i="6"/>
  <c r="F752" i="6"/>
  <c r="F751" i="6"/>
  <c r="F750" i="6"/>
  <c r="F749" i="6"/>
  <c r="F748" i="6"/>
  <c r="F747" i="6"/>
  <c r="E771" i="6"/>
  <c r="E768" i="6"/>
  <c r="E766" i="6"/>
  <c r="E764" i="6"/>
  <c r="E762" i="6"/>
  <c r="E760" i="6"/>
  <c r="E759" i="6"/>
  <c r="E780" i="6"/>
  <c r="E778" i="6"/>
  <c r="E776" i="6"/>
  <c r="F769" i="6"/>
  <c r="F767" i="6"/>
  <c r="F765" i="6"/>
  <c r="F763" i="6"/>
  <c r="F761" i="6"/>
  <c r="E769" i="6"/>
  <c r="E746" i="6"/>
  <c r="E744" i="6"/>
  <c r="E742" i="6"/>
  <c r="E740" i="6"/>
  <c r="F738" i="6"/>
  <c r="F737" i="6"/>
  <c r="F736" i="6"/>
  <c r="F735" i="6"/>
  <c r="F734" i="6"/>
  <c r="F733" i="6"/>
  <c r="F732" i="6"/>
  <c r="F731" i="6"/>
  <c r="F730" i="6"/>
  <c r="F729" i="6"/>
  <c r="F728" i="6"/>
  <c r="F727" i="6"/>
  <c r="F726" i="6"/>
  <c r="F725" i="6"/>
  <c r="F724" i="6"/>
  <c r="F723" i="6"/>
  <c r="F722" i="6"/>
  <c r="F721" i="6"/>
  <c r="F720" i="6"/>
  <c r="F719" i="6"/>
  <c r="F718" i="6"/>
  <c r="F788" i="6"/>
  <c r="E767" i="6"/>
  <c r="F745" i="6"/>
  <c r="F743" i="6"/>
  <c r="F741" i="6"/>
  <c r="E765" i="6"/>
  <c r="E761" i="6"/>
  <c r="E758" i="6"/>
  <c r="E757" i="6"/>
  <c r="E756" i="6"/>
  <c r="E755" i="6"/>
  <c r="E754" i="6"/>
  <c r="E753" i="6"/>
  <c r="E752" i="6"/>
  <c r="E751" i="6"/>
  <c r="E750" i="6"/>
  <c r="E749" i="6"/>
  <c r="E748" i="6"/>
  <c r="E747" i="6"/>
  <c r="E745" i="6"/>
  <c r="E743" i="6"/>
  <c r="E741" i="6"/>
  <c r="E763" i="6"/>
  <c r="F744" i="6"/>
  <c r="F742" i="6"/>
  <c r="F740" i="6"/>
  <c r="E717" i="6"/>
  <c r="E716" i="6"/>
  <c r="E715" i="6"/>
  <c r="E714" i="6"/>
  <c r="F739" i="6"/>
  <c r="E738" i="6"/>
  <c r="E736" i="6"/>
  <c r="E734" i="6"/>
  <c r="E732" i="6"/>
  <c r="E730" i="6"/>
  <c r="E728" i="6"/>
  <c r="E726" i="6"/>
  <c r="E724" i="6"/>
  <c r="E722" i="6"/>
  <c r="E739" i="6"/>
  <c r="E735" i="6"/>
  <c r="E729" i="6"/>
  <c r="E725" i="6"/>
  <c r="E720" i="6"/>
  <c r="F717" i="6"/>
  <c r="F715"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746" i="6"/>
  <c r="E733" i="6"/>
  <c r="E737" i="6"/>
  <c r="E721" i="6"/>
  <c r="E718" i="6"/>
  <c r="E719" i="6"/>
  <c r="E711" i="6"/>
  <c r="E707" i="6"/>
  <c r="E731" i="6"/>
  <c r="E710" i="6"/>
  <c r="E706" i="6"/>
  <c r="E704" i="6"/>
  <c r="E702" i="6"/>
  <c r="E700" i="6"/>
  <c r="E698" i="6"/>
  <c r="E696" i="6"/>
  <c r="E694" i="6"/>
  <c r="E692" i="6"/>
  <c r="E690" i="6"/>
  <c r="E688" i="6"/>
  <c r="E686" i="6"/>
  <c r="E684" i="6"/>
  <c r="E682" i="6"/>
  <c r="E680" i="6"/>
  <c r="E678" i="6"/>
  <c r="E676" i="6"/>
  <c r="E674" i="6"/>
  <c r="E672" i="6"/>
  <c r="E670" i="6"/>
  <c r="E668" i="6"/>
  <c r="E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E727" i="6"/>
  <c r="F714" i="6"/>
  <c r="E713" i="6"/>
  <c r="E709"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723" i="6"/>
  <c r="F716" i="6"/>
  <c r="E712" i="6"/>
  <c r="E708" i="6"/>
  <c r="E705" i="6"/>
  <c r="E703" i="6"/>
  <c r="E701" i="6"/>
  <c r="E699" i="6"/>
  <c r="E697" i="6"/>
  <c r="E695" i="6"/>
  <c r="E693" i="6"/>
  <c r="E691" i="6"/>
  <c r="E689" i="6"/>
  <c r="E687" i="6"/>
  <c r="E685" i="6"/>
  <c r="E683" i="6"/>
  <c r="E681" i="6"/>
  <c r="E679" i="6"/>
  <c r="E677" i="6"/>
  <c r="E675" i="6"/>
  <c r="E673" i="6"/>
  <c r="E671" i="6"/>
  <c r="E669" i="6"/>
  <c r="E667" i="6"/>
  <c r="E635" i="6"/>
  <c r="E637" i="6"/>
  <c r="E636"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E597" i="6"/>
  <c r="E596" i="6"/>
  <c r="E595" i="6"/>
  <c r="E594" i="6"/>
  <c r="E593" i="6"/>
  <c r="E592" i="6"/>
  <c r="E591" i="6"/>
  <c r="E590" i="6"/>
  <c r="E589" i="6"/>
  <c r="E588" i="6"/>
  <c r="E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E586" i="6"/>
  <c r="E585" i="6"/>
  <c r="E584" i="6"/>
  <c r="E583" i="6"/>
  <c r="E582" i="6"/>
  <c r="E581" i="6"/>
  <c r="E580"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E492" i="6"/>
  <c r="E491" i="6"/>
  <c r="E490" i="6"/>
  <c r="E489" i="6"/>
  <c r="E488" i="6"/>
  <c r="E487" i="6"/>
  <c r="E486" i="6"/>
  <c r="E485" i="6"/>
  <c r="E484"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83" i="6"/>
  <c r="E481" i="6"/>
  <c r="E479" i="6"/>
  <c r="E477" i="6"/>
  <c r="E475" i="6"/>
  <c r="E473" i="6"/>
  <c r="E471" i="6"/>
  <c r="E469" i="6"/>
  <c r="E467" i="6"/>
  <c r="E465" i="6"/>
  <c r="E463" i="6"/>
  <c r="E461" i="6"/>
  <c r="E459" i="6"/>
  <c r="E457" i="6"/>
  <c r="E455" i="6"/>
  <c r="E453" i="6"/>
  <c r="E451" i="6"/>
  <c r="E449" i="6"/>
  <c r="E447" i="6"/>
  <c r="E445" i="6"/>
  <c r="E443" i="6"/>
  <c r="E441" i="6"/>
  <c r="E439" i="6"/>
  <c r="E437" i="6"/>
  <c r="E435" i="6"/>
  <c r="E433" i="6"/>
  <c r="E431" i="6"/>
  <c r="E429" i="6"/>
  <c r="E427" i="6"/>
  <c r="E425" i="6"/>
  <c r="E423" i="6"/>
  <c r="E421" i="6"/>
  <c r="E419" i="6"/>
  <c r="E417" i="6"/>
  <c r="E415" i="6"/>
  <c r="E413" i="6"/>
  <c r="E411" i="6"/>
  <c r="E409" i="6"/>
  <c r="E407" i="6"/>
  <c r="E405" i="6"/>
  <c r="E482" i="6"/>
  <c r="E480" i="6"/>
  <c r="E478" i="6"/>
  <c r="E476" i="6"/>
  <c r="E474" i="6"/>
  <c r="E472" i="6"/>
  <c r="E470" i="6"/>
  <c r="E468" i="6"/>
  <c r="E466" i="6"/>
  <c r="E464" i="6"/>
  <c r="E462" i="6"/>
  <c r="E460" i="6"/>
  <c r="E458" i="6"/>
  <c r="E456" i="6"/>
  <c r="E454" i="6"/>
  <c r="E452" i="6"/>
  <c r="E403" i="6"/>
  <c r="E401" i="6"/>
  <c r="E450" i="6"/>
  <c r="E448" i="6"/>
  <c r="E446" i="6"/>
  <c r="E444" i="6"/>
  <c r="E442" i="6"/>
  <c r="E440" i="6"/>
  <c r="E438" i="6"/>
  <c r="E434" i="6"/>
  <c r="E426" i="6"/>
  <c r="E418" i="6"/>
  <c r="E410" i="6"/>
  <c r="E406" i="6"/>
  <c r="F400" i="6"/>
  <c r="F398" i="6"/>
  <c r="F396" i="6"/>
  <c r="F394" i="6"/>
  <c r="F392" i="6"/>
  <c r="F390" i="6"/>
  <c r="F388" i="6"/>
  <c r="F386" i="6"/>
  <c r="F384" i="6"/>
  <c r="F382" i="6"/>
  <c r="F380" i="6"/>
  <c r="F378" i="6"/>
  <c r="F376" i="6"/>
  <c r="F374" i="6"/>
  <c r="F372" i="6"/>
  <c r="F370" i="6"/>
  <c r="F368" i="6"/>
  <c r="F366" i="6"/>
  <c r="F364" i="6"/>
  <c r="E363" i="6"/>
  <c r="E432" i="6"/>
  <c r="E424" i="6"/>
  <c r="E416" i="6"/>
  <c r="E404" i="6"/>
  <c r="E402" i="6"/>
  <c r="E400" i="6"/>
  <c r="E398" i="6"/>
  <c r="E396" i="6"/>
  <c r="E394" i="6"/>
  <c r="E392" i="6"/>
  <c r="E390" i="6"/>
  <c r="E388" i="6"/>
  <c r="E386" i="6"/>
  <c r="E384" i="6"/>
  <c r="E382" i="6"/>
  <c r="E380" i="6"/>
  <c r="E378" i="6"/>
  <c r="E376" i="6"/>
  <c r="E374" i="6"/>
  <c r="E372" i="6"/>
  <c r="E370" i="6"/>
  <c r="E368" i="6"/>
  <c r="E366" i="6"/>
  <c r="E364" i="6"/>
  <c r="E430" i="6"/>
  <c r="E422" i="6"/>
  <c r="E414" i="6"/>
  <c r="E408" i="6"/>
  <c r="F399" i="6"/>
  <c r="F397" i="6"/>
  <c r="F395" i="6"/>
  <c r="F393" i="6"/>
  <c r="F391" i="6"/>
  <c r="F389" i="6"/>
  <c r="F387" i="6"/>
  <c r="F385" i="6"/>
  <c r="F383" i="6"/>
  <c r="F381" i="6"/>
  <c r="F379" i="6"/>
  <c r="F377" i="6"/>
  <c r="F375" i="6"/>
  <c r="F373" i="6"/>
  <c r="F371" i="6"/>
  <c r="F369" i="6"/>
  <c r="F367" i="6"/>
  <c r="F365" i="6"/>
  <c r="E436" i="6"/>
  <c r="E428" i="6"/>
  <c r="E420" i="6"/>
  <c r="E412" i="6"/>
  <c r="E399" i="6"/>
  <c r="E397" i="6"/>
  <c r="E395" i="6"/>
  <c r="E393" i="6"/>
  <c r="E391" i="6"/>
  <c r="E389" i="6"/>
  <c r="E387" i="6"/>
  <c r="E385" i="6"/>
  <c r="E383" i="6"/>
  <c r="E381" i="6"/>
  <c r="E379" i="6"/>
  <c r="E377" i="6"/>
  <c r="E375" i="6"/>
  <c r="E373" i="6"/>
  <c r="E371" i="6"/>
  <c r="E369" i="6"/>
  <c r="E367" i="6"/>
  <c r="E365" i="6"/>
  <c r="F363" i="6"/>
  <c r="F362" i="6"/>
  <c r="F361" i="6"/>
  <c r="F360" i="6"/>
  <c r="F359" i="6"/>
  <c r="F358" i="6"/>
  <c r="F357" i="6"/>
  <c r="E355" i="6"/>
  <c r="E353" i="6"/>
  <c r="E351" i="6"/>
  <c r="E349" i="6"/>
  <c r="E347" i="6"/>
  <c r="E345" i="6"/>
  <c r="E343" i="6"/>
  <c r="E341" i="6"/>
  <c r="E339" i="6"/>
  <c r="E337" i="6"/>
  <c r="E335" i="6"/>
  <c r="E333" i="6"/>
  <c r="E331" i="6"/>
  <c r="E329" i="6"/>
  <c r="E327" i="6"/>
  <c r="E325" i="6"/>
  <c r="E323" i="6"/>
  <c r="E321" i="6"/>
  <c r="E319" i="6"/>
  <c r="E317" i="6"/>
  <c r="E362" i="6"/>
  <c r="E361" i="6"/>
  <c r="E360" i="6"/>
  <c r="E359" i="6"/>
  <c r="E358" i="6"/>
  <c r="E357" i="6"/>
  <c r="F356" i="6"/>
  <c r="F354" i="6"/>
  <c r="F352" i="6"/>
  <c r="F350" i="6"/>
  <c r="F348" i="6"/>
  <c r="F346" i="6"/>
  <c r="F344" i="6"/>
  <c r="F342" i="6"/>
  <c r="F340" i="6"/>
  <c r="F338" i="6"/>
  <c r="F336" i="6"/>
  <c r="F334" i="6"/>
  <c r="F332" i="6"/>
  <c r="F330" i="6"/>
  <c r="F328" i="6"/>
  <c r="F326" i="6"/>
  <c r="F324" i="6"/>
  <c r="F322" i="6"/>
  <c r="F320" i="6"/>
  <c r="F318"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E356" i="6"/>
  <c r="E354" i="6"/>
  <c r="E352" i="6"/>
  <c r="E350" i="6"/>
  <c r="E348" i="6"/>
  <c r="E346" i="6"/>
  <c r="E344" i="6"/>
  <c r="E342" i="6"/>
  <c r="E340" i="6"/>
  <c r="E338" i="6"/>
  <c r="E336" i="6"/>
  <c r="E334" i="6"/>
  <c r="E332" i="6"/>
  <c r="E330" i="6"/>
  <c r="E328" i="6"/>
  <c r="E326" i="6"/>
  <c r="E324" i="6"/>
  <c r="E322" i="6"/>
  <c r="E320" i="6"/>
  <c r="E318"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F355" i="6"/>
  <c r="F353" i="6"/>
  <c r="F351" i="6"/>
  <c r="F349" i="6"/>
  <c r="F347" i="6"/>
  <c r="F345" i="6"/>
  <c r="F343" i="6"/>
  <c r="F341" i="6"/>
  <c r="F339" i="6"/>
  <c r="F337" i="6"/>
  <c r="F335" i="6"/>
  <c r="F333" i="6"/>
  <c r="F331" i="6"/>
  <c r="F329" i="6"/>
  <c r="F327" i="6"/>
  <c r="F325" i="6"/>
  <c r="F323" i="6"/>
  <c r="F321" i="6"/>
  <c r="F319" i="6"/>
  <c r="F317" i="6"/>
  <c r="E259" i="6"/>
  <c r="E257" i="6"/>
  <c r="E255" i="6"/>
  <c r="E253" i="6"/>
  <c r="E251" i="6"/>
  <c r="E249" i="6"/>
  <c r="E247" i="6"/>
  <c r="E245" i="6"/>
  <c r="E243" i="6"/>
  <c r="E241" i="6"/>
  <c r="E239" i="6"/>
  <c r="E237" i="6"/>
  <c r="E235" i="6"/>
  <c r="E233" i="6"/>
  <c r="E231" i="6"/>
  <c r="E229" i="6"/>
  <c r="E227"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E277" i="6"/>
  <c r="E276" i="6"/>
  <c r="E275" i="6"/>
  <c r="E274" i="6"/>
  <c r="E273" i="6"/>
  <c r="E272" i="6"/>
  <c r="E271" i="6"/>
  <c r="E270" i="6"/>
  <c r="E269" i="6"/>
  <c r="E268" i="6"/>
  <c r="E267" i="6"/>
  <c r="E266" i="6"/>
  <c r="E265" i="6"/>
  <c r="E264" i="6"/>
  <c r="E263" i="6"/>
  <c r="E262" i="6"/>
  <c r="E261" i="6"/>
  <c r="E260" i="6"/>
  <c r="E258" i="6"/>
  <c r="E256" i="6"/>
  <c r="E254" i="6"/>
  <c r="E252" i="6"/>
  <c r="E250" i="6"/>
  <c r="E248" i="6"/>
  <c r="E246" i="6"/>
  <c r="E244" i="6"/>
  <c r="E242" i="6"/>
  <c r="E240" i="6"/>
  <c r="E238" i="6"/>
  <c r="E236" i="6"/>
  <c r="E234" i="6"/>
  <c r="E232" i="6"/>
  <c r="E230" i="6"/>
  <c r="E228" i="6"/>
  <c r="E226" i="6"/>
  <c r="E225" i="6"/>
  <c r="E224" i="6"/>
  <c r="E223" i="6"/>
  <c r="E222" i="6"/>
  <c r="E221" i="6"/>
  <c r="E220" i="6"/>
  <c r="E219" i="6"/>
  <c r="E218" i="6"/>
  <c r="E217" i="6"/>
  <c r="E216" i="6"/>
  <c r="E215" i="6"/>
  <c r="E214" i="6"/>
  <c r="E213" i="6"/>
  <c r="E212" i="6"/>
  <c r="E211" i="6"/>
  <c r="E210" i="6"/>
  <c r="E209" i="6"/>
  <c r="E20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H804" i="6"/>
  <c r="H803" i="6"/>
  <c r="H802" i="6"/>
  <c r="H801" i="6"/>
  <c r="H800" i="6"/>
  <c r="H799" i="6"/>
  <c r="G804" i="6"/>
  <c r="G803" i="6"/>
  <c r="G802" i="6"/>
  <c r="G801" i="6"/>
  <c r="G800" i="6"/>
  <c r="G799" i="6"/>
  <c r="H798" i="6"/>
  <c r="H797" i="6"/>
  <c r="H796" i="6"/>
  <c r="H795" i="6"/>
  <c r="H794" i="6"/>
  <c r="G798" i="6"/>
  <c r="G797" i="6"/>
  <c r="G796" i="6"/>
  <c r="G795" i="6"/>
  <c r="G794" i="6"/>
  <c r="G793" i="6"/>
  <c r="G791" i="6"/>
  <c r="G789" i="6"/>
  <c r="G787" i="6"/>
  <c r="G785" i="6"/>
  <c r="G783" i="6"/>
  <c r="G792" i="6"/>
  <c r="G790" i="6"/>
  <c r="G788" i="6"/>
  <c r="G786" i="6"/>
  <c r="G784" i="6"/>
  <c r="H790" i="6"/>
  <c r="H786" i="6"/>
  <c r="G781" i="6"/>
  <c r="H791" i="6"/>
  <c r="H787" i="6"/>
  <c r="H783" i="6"/>
  <c r="H782" i="6"/>
  <c r="H792" i="6"/>
  <c r="H788" i="6"/>
  <c r="H784" i="6"/>
  <c r="G782" i="6"/>
  <c r="H780" i="6"/>
  <c r="H779" i="6"/>
  <c r="H778" i="6"/>
  <c r="H777" i="6"/>
  <c r="H776" i="6"/>
  <c r="H775" i="6"/>
  <c r="G774" i="6"/>
  <c r="G772" i="6"/>
  <c r="H789" i="6"/>
  <c r="H773" i="6"/>
  <c r="H771" i="6"/>
  <c r="H781" i="6"/>
  <c r="G780" i="6"/>
  <c r="G779" i="6"/>
  <c r="G778" i="6"/>
  <c r="G777" i="6"/>
  <c r="G776" i="6"/>
  <c r="G775" i="6"/>
  <c r="G773" i="6"/>
  <c r="G771" i="6"/>
  <c r="H769" i="6"/>
  <c r="H768" i="6"/>
  <c r="H767" i="6"/>
  <c r="H766" i="6"/>
  <c r="H765" i="6"/>
  <c r="H764" i="6"/>
  <c r="H763" i="6"/>
  <c r="H762" i="6"/>
  <c r="H761" i="6"/>
  <c r="H760" i="6"/>
  <c r="H774" i="6"/>
  <c r="H772" i="6"/>
  <c r="H793" i="6"/>
  <c r="H770" i="6"/>
  <c r="G769" i="6"/>
  <c r="G767" i="6"/>
  <c r="G765" i="6"/>
  <c r="G763" i="6"/>
  <c r="G761" i="6"/>
  <c r="G770" i="6"/>
  <c r="H759" i="6"/>
  <c r="H758" i="6"/>
  <c r="H757" i="6"/>
  <c r="H756" i="6"/>
  <c r="H755" i="6"/>
  <c r="H754" i="6"/>
  <c r="H753" i="6"/>
  <c r="H752" i="6"/>
  <c r="H751" i="6"/>
  <c r="H750" i="6"/>
  <c r="H749" i="6"/>
  <c r="H748" i="6"/>
  <c r="H747" i="6"/>
  <c r="H746" i="6"/>
  <c r="H745" i="6"/>
  <c r="H744" i="6"/>
  <c r="H743" i="6"/>
  <c r="H742" i="6"/>
  <c r="H741" i="6"/>
  <c r="H740" i="6"/>
  <c r="H739" i="6"/>
  <c r="G768" i="6"/>
  <c r="G762" i="6"/>
  <c r="G745" i="6"/>
  <c r="G743" i="6"/>
  <c r="G741" i="6"/>
  <c r="G739" i="6"/>
  <c r="H785" i="6"/>
  <c r="G766" i="6"/>
  <c r="G758" i="6"/>
  <c r="G757" i="6"/>
  <c r="G756" i="6"/>
  <c r="G755" i="6"/>
  <c r="G754" i="6"/>
  <c r="G753" i="6"/>
  <c r="G752" i="6"/>
  <c r="G751" i="6"/>
  <c r="G750" i="6"/>
  <c r="G749" i="6"/>
  <c r="G748" i="6"/>
  <c r="G747" i="6"/>
  <c r="G764" i="6"/>
  <c r="G759" i="6"/>
  <c r="G746" i="6"/>
  <c r="G744" i="6"/>
  <c r="G742" i="6"/>
  <c r="G760" i="6"/>
  <c r="G738" i="6"/>
  <c r="G736" i="6"/>
  <c r="G734" i="6"/>
  <c r="G732" i="6"/>
  <c r="G730" i="6"/>
  <c r="G728" i="6"/>
  <c r="G726" i="6"/>
  <c r="G724" i="6"/>
  <c r="G722" i="6"/>
  <c r="G720" i="6"/>
  <c r="G718" i="6"/>
  <c r="H737" i="6"/>
  <c r="H735" i="6"/>
  <c r="H733" i="6"/>
  <c r="H731" i="6"/>
  <c r="H729" i="6"/>
  <c r="H727" i="6"/>
  <c r="H725" i="6"/>
  <c r="H723" i="6"/>
  <c r="G737" i="6"/>
  <c r="G735" i="6"/>
  <c r="G733" i="6"/>
  <c r="G731" i="6"/>
  <c r="G729" i="6"/>
  <c r="G727" i="6"/>
  <c r="G725" i="6"/>
  <c r="H736" i="6"/>
  <c r="H719" i="6"/>
  <c r="H716" i="6"/>
  <c r="H714" i="6"/>
  <c r="H734" i="6"/>
  <c r="H728" i="6"/>
  <c r="H724" i="6"/>
  <c r="G723" i="6"/>
  <c r="G740" i="6"/>
  <c r="H738" i="6"/>
  <c r="H730" i="6"/>
  <c r="H726" i="6"/>
  <c r="H722" i="6"/>
  <c r="H720" i="6"/>
  <c r="G717" i="6"/>
  <c r="G715" i="6"/>
  <c r="G713" i="6"/>
  <c r="G712" i="6"/>
  <c r="G711" i="6"/>
  <c r="G710" i="6"/>
  <c r="G709" i="6"/>
  <c r="G708" i="6"/>
  <c r="G707" i="6"/>
  <c r="G706" i="6"/>
  <c r="G721" i="6"/>
  <c r="H710" i="6"/>
  <c r="H706" i="6"/>
  <c r="G704" i="6"/>
  <c r="G702" i="6"/>
  <c r="G700" i="6"/>
  <c r="G698" i="6"/>
  <c r="G696" i="6"/>
  <c r="G694" i="6"/>
  <c r="G692" i="6"/>
  <c r="G690" i="6"/>
  <c r="G688" i="6"/>
  <c r="G686" i="6"/>
  <c r="G684" i="6"/>
  <c r="G682" i="6"/>
  <c r="G680" i="6"/>
  <c r="G678" i="6"/>
  <c r="G676" i="6"/>
  <c r="G674" i="6"/>
  <c r="G672" i="6"/>
  <c r="G670" i="6"/>
  <c r="G668"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H732" i="6"/>
  <c r="H718" i="6"/>
  <c r="G714" i="6"/>
  <c r="H713" i="6"/>
  <c r="H709" i="6"/>
  <c r="H705" i="6"/>
  <c r="H703" i="6"/>
  <c r="H701" i="6"/>
  <c r="H699" i="6"/>
  <c r="H697" i="6"/>
  <c r="H695" i="6"/>
  <c r="H693" i="6"/>
  <c r="H691" i="6"/>
  <c r="H689" i="6"/>
  <c r="H687" i="6"/>
  <c r="H685" i="6"/>
  <c r="H683" i="6"/>
  <c r="H681" i="6"/>
  <c r="H679" i="6"/>
  <c r="H677" i="6"/>
  <c r="H675" i="6"/>
  <c r="H673" i="6"/>
  <c r="H671" i="6"/>
  <c r="H669" i="6"/>
  <c r="H667" i="6"/>
  <c r="G716" i="6"/>
  <c r="H715" i="6"/>
  <c r="H712" i="6"/>
  <c r="H708" i="6"/>
  <c r="G705" i="6"/>
  <c r="G703" i="6"/>
  <c r="G701" i="6"/>
  <c r="G699" i="6"/>
  <c r="G697" i="6"/>
  <c r="G695" i="6"/>
  <c r="G693" i="6"/>
  <c r="G691" i="6"/>
  <c r="G689" i="6"/>
  <c r="G687" i="6"/>
  <c r="G685" i="6"/>
  <c r="G683" i="6"/>
  <c r="G681" i="6"/>
  <c r="G679" i="6"/>
  <c r="G677" i="6"/>
  <c r="G675" i="6"/>
  <c r="G673" i="6"/>
  <c r="G671" i="6"/>
  <c r="G669" i="6"/>
  <c r="G667" i="6"/>
  <c r="H721" i="6"/>
  <c r="G719" i="6"/>
  <c r="H717" i="6"/>
  <c r="H711" i="6"/>
  <c r="H707" i="6"/>
  <c r="H704" i="6"/>
  <c r="H702" i="6"/>
  <c r="H700" i="6"/>
  <c r="H698" i="6"/>
  <c r="H696" i="6"/>
  <c r="H694" i="6"/>
  <c r="H692" i="6"/>
  <c r="H690" i="6"/>
  <c r="H688" i="6"/>
  <c r="H686" i="6"/>
  <c r="H684" i="6"/>
  <c r="H682" i="6"/>
  <c r="H680" i="6"/>
  <c r="H678" i="6"/>
  <c r="H676" i="6"/>
  <c r="H674" i="6"/>
  <c r="H672" i="6"/>
  <c r="H670" i="6"/>
  <c r="H668" i="6"/>
  <c r="H662" i="6"/>
  <c r="H658" i="6"/>
  <c r="H654" i="6"/>
  <c r="H650" i="6"/>
  <c r="H646" i="6"/>
  <c r="H642" i="6"/>
  <c r="H638" i="6"/>
  <c r="H637"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666" i="6"/>
  <c r="H663" i="6"/>
  <c r="H659" i="6"/>
  <c r="H655" i="6"/>
  <c r="H651" i="6"/>
  <c r="H647" i="6"/>
  <c r="H643" i="6"/>
  <c r="H639" i="6"/>
  <c r="H636" i="6"/>
  <c r="G634" i="6"/>
  <c r="G633" i="6"/>
  <c r="G632" i="6"/>
  <c r="G631" i="6"/>
  <c r="H664" i="6"/>
  <c r="H660" i="6"/>
  <c r="H656" i="6"/>
  <c r="H652" i="6"/>
  <c r="H648" i="6"/>
  <c r="H644" i="6"/>
  <c r="H640" i="6"/>
  <c r="H635" i="6"/>
  <c r="H665" i="6"/>
  <c r="H661" i="6"/>
  <c r="H657" i="6"/>
  <c r="H653" i="6"/>
  <c r="H649" i="6"/>
  <c r="H645" i="6"/>
  <c r="H641" i="6"/>
  <c r="G635"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630"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83" i="6"/>
  <c r="G481" i="6"/>
  <c r="G479" i="6"/>
  <c r="G477" i="6"/>
  <c r="G475" i="6"/>
  <c r="G473" i="6"/>
  <c r="G471" i="6"/>
  <c r="G469" i="6"/>
  <c r="G467" i="6"/>
  <c r="G465" i="6"/>
  <c r="G463" i="6"/>
  <c r="H482" i="6"/>
  <c r="H480" i="6"/>
  <c r="H478" i="6"/>
  <c r="H476" i="6"/>
  <c r="H474" i="6"/>
  <c r="H472" i="6"/>
  <c r="H470" i="6"/>
  <c r="H468" i="6"/>
  <c r="H466" i="6"/>
  <c r="H464" i="6"/>
  <c r="H462" i="6"/>
  <c r="H460" i="6"/>
  <c r="H458" i="6"/>
  <c r="H456" i="6"/>
  <c r="H454" i="6"/>
  <c r="H452" i="6"/>
  <c r="H450" i="6"/>
  <c r="H448" i="6"/>
  <c r="H446" i="6"/>
  <c r="H444" i="6"/>
  <c r="H442" i="6"/>
  <c r="H440" i="6"/>
  <c r="H438" i="6"/>
  <c r="H436" i="6"/>
  <c r="H434" i="6"/>
  <c r="H432" i="6"/>
  <c r="H430" i="6"/>
  <c r="H428" i="6"/>
  <c r="H426" i="6"/>
  <c r="H424" i="6"/>
  <c r="H422" i="6"/>
  <c r="H420" i="6"/>
  <c r="H418" i="6"/>
  <c r="H416" i="6"/>
  <c r="H414" i="6"/>
  <c r="H412" i="6"/>
  <c r="H410" i="6"/>
  <c r="H408" i="6"/>
  <c r="H406" i="6"/>
  <c r="H492" i="6"/>
  <c r="H491" i="6"/>
  <c r="H490" i="6"/>
  <c r="H489" i="6"/>
  <c r="H488" i="6"/>
  <c r="H487" i="6"/>
  <c r="H486" i="6"/>
  <c r="H485" i="6"/>
  <c r="H484" i="6"/>
  <c r="G482" i="6"/>
  <c r="G480" i="6"/>
  <c r="G478" i="6"/>
  <c r="G476" i="6"/>
  <c r="G474" i="6"/>
  <c r="G472" i="6"/>
  <c r="G470" i="6"/>
  <c r="G468" i="6"/>
  <c r="G466" i="6"/>
  <c r="G464" i="6"/>
  <c r="G462" i="6"/>
  <c r="G460" i="6"/>
  <c r="G492" i="6"/>
  <c r="G491" i="6"/>
  <c r="G490" i="6"/>
  <c r="G489" i="6"/>
  <c r="G488" i="6"/>
  <c r="G487" i="6"/>
  <c r="G486" i="6"/>
  <c r="G485" i="6"/>
  <c r="G484" i="6"/>
  <c r="H483" i="6"/>
  <c r="H481" i="6"/>
  <c r="H479" i="6"/>
  <c r="H477" i="6"/>
  <c r="H475" i="6"/>
  <c r="H473" i="6"/>
  <c r="H471" i="6"/>
  <c r="H469" i="6"/>
  <c r="H467" i="6"/>
  <c r="H465" i="6"/>
  <c r="H463" i="6"/>
  <c r="H461" i="6"/>
  <c r="H459" i="6"/>
  <c r="H457" i="6"/>
  <c r="H455" i="6"/>
  <c r="H453" i="6"/>
  <c r="G459" i="6"/>
  <c r="G457" i="6"/>
  <c r="G455" i="6"/>
  <c r="G453" i="6"/>
  <c r="H451" i="6"/>
  <c r="H449" i="6"/>
  <c r="H447" i="6"/>
  <c r="H445" i="6"/>
  <c r="H443" i="6"/>
  <c r="H441" i="6"/>
  <c r="G461" i="6"/>
  <c r="G451" i="6"/>
  <c r="G449" i="6"/>
  <c r="G447" i="6"/>
  <c r="G445" i="6"/>
  <c r="G443" i="6"/>
  <c r="G441" i="6"/>
  <c r="G439" i="6"/>
  <c r="G437" i="6"/>
  <c r="G435" i="6"/>
  <c r="G433" i="6"/>
  <c r="G431" i="6"/>
  <c r="G429" i="6"/>
  <c r="G427" i="6"/>
  <c r="G425" i="6"/>
  <c r="G423" i="6"/>
  <c r="G421" i="6"/>
  <c r="G419" i="6"/>
  <c r="G417" i="6"/>
  <c r="G415" i="6"/>
  <c r="G413" i="6"/>
  <c r="G411" i="6"/>
  <c r="G409" i="6"/>
  <c r="G407" i="6"/>
  <c r="G405" i="6"/>
  <c r="H404" i="6"/>
  <c r="H402"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G458" i="6"/>
  <c r="G456" i="6"/>
  <c r="G454" i="6"/>
  <c r="G452" i="6"/>
  <c r="G450" i="6"/>
  <c r="G448" i="6"/>
  <c r="G446" i="6"/>
  <c r="G444" i="6"/>
  <c r="G442" i="6"/>
  <c r="G440" i="6"/>
  <c r="G438" i="6"/>
  <c r="G436" i="6"/>
  <c r="G434" i="6"/>
  <c r="G432" i="6"/>
  <c r="G430" i="6"/>
  <c r="G428" i="6"/>
  <c r="G426" i="6"/>
  <c r="G424" i="6"/>
  <c r="G422" i="6"/>
  <c r="G420" i="6"/>
  <c r="G418" i="6"/>
  <c r="G416" i="6"/>
  <c r="G414" i="6"/>
  <c r="G412" i="6"/>
  <c r="G410" i="6"/>
  <c r="H435" i="6"/>
  <c r="H427" i="6"/>
  <c r="H419" i="6"/>
  <c r="H411" i="6"/>
  <c r="G404" i="6"/>
  <c r="G402" i="6"/>
  <c r="H439" i="6"/>
  <c r="H433" i="6"/>
  <c r="H425" i="6"/>
  <c r="H417" i="6"/>
  <c r="H409" i="6"/>
  <c r="G408" i="6"/>
  <c r="H407" i="6"/>
  <c r="G399" i="6"/>
  <c r="G397" i="6"/>
  <c r="G395" i="6"/>
  <c r="G393" i="6"/>
  <c r="G391" i="6"/>
  <c r="G389" i="6"/>
  <c r="G387" i="6"/>
  <c r="G385" i="6"/>
  <c r="G383" i="6"/>
  <c r="G381" i="6"/>
  <c r="G379" i="6"/>
  <c r="G377" i="6"/>
  <c r="G375" i="6"/>
  <c r="G373" i="6"/>
  <c r="G371" i="6"/>
  <c r="G369" i="6"/>
  <c r="G367" i="6"/>
  <c r="G365"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431" i="6"/>
  <c r="H423" i="6"/>
  <c r="H415" i="6"/>
  <c r="H403" i="6"/>
  <c r="H401" i="6"/>
  <c r="H437" i="6"/>
  <c r="H429" i="6"/>
  <c r="H421" i="6"/>
  <c r="H413" i="6"/>
  <c r="G406" i="6"/>
  <c r="H405" i="6"/>
  <c r="G403" i="6"/>
  <c r="G401" i="6"/>
  <c r="G400" i="6"/>
  <c r="G398" i="6"/>
  <c r="G396" i="6"/>
  <c r="G394" i="6"/>
  <c r="G392" i="6"/>
  <c r="G390" i="6"/>
  <c r="G388" i="6"/>
  <c r="G386" i="6"/>
  <c r="G384" i="6"/>
  <c r="G382" i="6"/>
  <c r="G380" i="6"/>
  <c r="G378" i="6"/>
  <c r="G376" i="6"/>
  <c r="G374" i="6"/>
  <c r="G372" i="6"/>
  <c r="G370" i="6"/>
  <c r="G368" i="6"/>
  <c r="G366" i="6"/>
  <c r="G364" i="6"/>
  <c r="G362" i="6"/>
  <c r="G361" i="6"/>
  <c r="G360" i="6"/>
  <c r="G359" i="6"/>
  <c r="G358" i="6"/>
  <c r="G357" i="6"/>
  <c r="G356" i="6"/>
  <c r="G354" i="6"/>
  <c r="G352" i="6"/>
  <c r="G350" i="6"/>
  <c r="G348" i="6"/>
  <c r="G346" i="6"/>
  <c r="G344" i="6"/>
  <c r="G342" i="6"/>
  <c r="G340" i="6"/>
  <c r="G338" i="6"/>
  <c r="G336" i="6"/>
  <c r="G334" i="6"/>
  <c r="G332" i="6"/>
  <c r="G330" i="6"/>
  <c r="G328" i="6"/>
  <c r="G326" i="6"/>
  <c r="G324" i="6"/>
  <c r="G322" i="6"/>
  <c r="G320" i="6"/>
  <c r="G318"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363" i="6"/>
  <c r="G355" i="6"/>
  <c r="G353" i="6"/>
  <c r="G351" i="6"/>
  <c r="G349" i="6"/>
  <c r="G347" i="6"/>
  <c r="G345" i="6"/>
  <c r="G343" i="6"/>
  <c r="G341" i="6"/>
  <c r="G339" i="6"/>
  <c r="G337" i="6"/>
  <c r="G335" i="6"/>
  <c r="G333" i="6"/>
  <c r="G331" i="6"/>
  <c r="G329" i="6"/>
  <c r="G327" i="6"/>
  <c r="G325" i="6"/>
  <c r="G323" i="6"/>
  <c r="G321" i="6"/>
  <c r="G319" i="6"/>
  <c r="G317"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G259" i="6"/>
  <c r="G257" i="6"/>
  <c r="G255" i="6"/>
  <c r="G253" i="6"/>
  <c r="G251" i="6"/>
  <c r="G249" i="6"/>
  <c r="G247" i="6"/>
  <c r="G245" i="6"/>
  <c r="G243" i="6"/>
  <c r="G241" i="6"/>
  <c r="G239" i="6"/>
  <c r="G237" i="6"/>
  <c r="G235" i="6"/>
  <c r="G233" i="6"/>
  <c r="G231" i="6"/>
  <c r="G229" i="6"/>
  <c r="G227"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258" i="6"/>
  <c r="H256" i="6"/>
  <c r="H254" i="6"/>
  <c r="H252" i="6"/>
  <c r="H250" i="6"/>
  <c r="H248" i="6"/>
  <c r="H246" i="6"/>
  <c r="H244" i="6"/>
  <c r="H242" i="6"/>
  <c r="H240" i="6"/>
  <c r="H238" i="6"/>
  <c r="H236" i="6"/>
  <c r="H234" i="6"/>
  <c r="H232" i="6"/>
  <c r="H230" i="6"/>
  <c r="H228" i="6"/>
  <c r="H226" i="6"/>
  <c r="G225" i="6"/>
  <c r="G224" i="6"/>
  <c r="G223" i="6"/>
  <c r="G222" i="6"/>
  <c r="G221" i="6"/>
  <c r="G220" i="6"/>
  <c r="G219" i="6"/>
  <c r="G218" i="6"/>
  <c r="G217" i="6"/>
  <c r="G216" i="6"/>
  <c r="G215" i="6"/>
  <c r="G214" i="6"/>
  <c r="G213" i="6"/>
  <c r="G212" i="6"/>
  <c r="G211" i="6"/>
  <c r="G210" i="6"/>
  <c r="G209" i="6"/>
  <c r="G208" i="6"/>
  <c r="G276" i="6"/>
  <c r="G275" i="6"/>
  <c r="G274" i="6"/>
  <c r="G273" i="6"/>
  <c r="G272" i="6"/>
  <c r="G271" i="6"/>
  <c r="G270" i="6"/>
  <c r="G269" i="6"/>
  <c r="G268" i="6"/>
  <c r="G267" i="6"/>
  <c r="G266" i="6"/>
  <c r="G265" i="6"/>
  <c r="G264" i="6"/>
  <c r="G263" i="6"/>
  <c r="G262" i="6"/>
  <c r="G261" i="6"/>
  <c r="G260" i="6"/>
  <c r="G258" i="6"/>
  <c r="G256" i="6"/>
  <c r="G254" i="6"/>
  <c r="G252" i="6"/>
  <c r="G250" i="6"/>
  <c r="G248" i="6"/>
  <c r="G246" i="6"/>
  <c r="G244" i="6"/>
  <c r="G242" i="6"/>
  <c r="G240" i="6"/>
  <c r="G238" i="6"/>
  <c r="G236" i="6"/>
  <c r="G234" i="6"/>
  <c r="G232" i="6"/>
  <c r="G230" i="6"/>
  <c r="G228" i="6"/>
  <c r="G226" i="6"/>
  <c r="H259" i="6"/>
  <c r="H257" i="6"/>
  <c r="H255" i="6"/>
  <c r="H253" i="6"/>
  <c r="H251" i="6"/>
  <c r="H249" i="6"/>
  <c r="H247" i="6"/>
  <c r="H245" i="6"/>
  <c r="H243" i="6"/>
  <c r="H241" i="6"/>
  <c r="H239" i="6"/>
  <c r="H237" i="6"/>
  <c r="H235" i="6"/>
  <c r="H233" i="6"/>
  <c r="H231" i="6"/>
  <c r="H229" i="6"/>
  <c r="H227" i="6"/>
  <c r="G33" i="6"/>
  <c r="J33" i="6" s="1"/>
  <c r="G34" i="6"/>
  <c r="G35" i="6"/>
  <c r="G36" i="6"/>
  <c r="G37" i="6"/>
  <c r="G38" i="6"/>
  <c r="G39" i="6"/>
  <c r="G40" i="6"/>
  <c r="G41" i="6"/>
  <c r="G42" i="6"/>
  <c r="J42" i="6" s="1"/>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B12" i="5"/>
  <c r="B34" i="5"/>
  <c r="B4" i="5" s="1"/>
  <c r="J41" i="5"/>
  <c r="C55" i="5" s="1"/>
  <c r="B5" i="5" s="1"/>
  <c r="J28" i="5"/>
  <c r="J29" i="5"/>
  <c r="J42" i="5"/>
  <c r="B11" i="5"/>
  <c r="J27" i="5"/>
  <c r="J31" i="5"/>
  <c r="J30" i="5"/>
  <c r="J76" i="5"/>
  <c r="B9" i="5" s="1"/>
  <c r="J25" i="6" l="1"/>
  <c r="J17" i="6"/>
  <c r="J9" i="6"/>
  <c r="J32" i="6"/>
  <c r="J24" i="6"/>
  <c r="J16" i="6"/>
  <c r="J10" i="6"/>
  <c r="J30" i="6"/>
  <c r="J22" i="6"/>
  <c r="J14" i="6"/>
  <c r="J15" i="6"/>
  <c r="Y9" i="14"/>
  <c r="X14" i="14"/>
  <c r="W22" i="14"/>
  <c r="W16" i="14"/>
  <c r="W10" i="14"/>
  <c r="W14" i="14"/>
  <c r="X17" i="14"/>
  <c r="W8" i="14"/>
  <c r="W17" i="14"/>
  <c r="W12" i="14"/>
  <c r="W19" i="14"/>
  <c r="X6" i="14"/>
  <c r="Y6" i="14"/>
  <c r="Y4" i="14"/>
  <c r="Y17" i="14"/>
  <c r="Y23" i="14"/>
  <c r="X10" i="14"/>
  <c r="X15" i="14"/>
  <c r="X18" i="14"/>
  <c r="X22" i="14"/>
  <c r="Y10" i="14"/>
  <c r="Y8" i="14"/>
  <c r="Y20" i="14"/>
  <c r="W21" i="14"/>
  <c r="W20" i="14"/>
  <c r="W18" i="14"/>
  <c r="W15" i="14"/>
  <c r="W7" i="14"/>
  <c r="W4" i="14"/>
  <c r="W3" i="14"/>
  <c r="W9" i="14"/>
  <c r="Y13" i="14"/>
  <c r="W11" i="14"/>
  <c r="Y5" i="14"/>
  <c r="Y3" i="14"/>
  <c r="Y19" i="14"/>
  <c r="Y18" i="14"/>
  <c r="Y15" i="14"/>
  <c r="W13" i="14"/>
  <c r="Y7" i="14"/>
  <c r="W5" i="14"/>
  <c r="X5" i="14"/>
  <c r="X19" i="14"/>
  <c r="X16" i="14"/>
  <c r="Y14" i="14"/>
  <c r="Y12" i="14"/>
  <c r="Y22" i="14"/>
  <c r="X7" i="14"/>
  <c r="X9" i="14"/>
  <c r="X21" i="14"/>
  <c r="X4" i="14"/>
  <c r="X8" i="14"/>
  <c r="Y16" i="14"/>
  <c r="Y21" i="14"/>
  <c r="X11" i="14"/>
  <c r="X13" i="14"/>
  <c r="X20" i="14"/>
  <c r="X3" i="14"/>
  <c r="X24" i="14" s="1"/>
  <c r="X12" i="14"/>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K13" i="10"/>
  <c r="J14" i="10"/>
  <c r="D25" i="10"/>
  <c r="C25" i="10" s="1"/>
  <c r="K16" i="10"/>
  <c r="J16" i="10"/>
  <c r="D27" i="10"/>
  <c r="C27" i="10" s="1"/>
  <c r="K15" i="10"/>
  <c r="D26" i="10"/>
  <c r="C26" i="10" s="1"/>
  <c r="J15" i="10"/>
  <c r="J13" i="10"/>
  <c r="D24" i="10"/>
  <c r="C24" i="10" s="1"/>
  <c r="J206" i="6"/>
  <c r="J202" i="6"/>
  <c r="J198" i="6"/>
  <c r="J194" i="6"/>
  <c r="J190" i="6"/>
  <c r="J186" i="6"/>
  <c r="J182" i="6"/>
  <c r="J178" i="6"/>
  <c r="J174" i="6"/>
  <c r="J170" i="6"/>
  <c r="J166" i="6"/>
  <c r="J162" i="6"/>
  <c r="J158" i="6"/>
  <c r="J154" i="6"/>
  <c r="J150" i="6"/>
  <c r="J146" i="6"/>
  <c r="J142" i="6"/>
  <c r="J138" i="6"/>
  <c r="J134" i="6"/>
  <c r="J130" i="6"/>
  <c r="J126" i="6"/>
  <c r="J122" i="6"/>
  <c r="J118" i="6"/>
  <c r="J114" i="6"/>
  <c r="J110" i="6"/>
  <c r="J106" i="6"/>
  <c r="J102" i="6"/>
  <c r="J98" i="6"/>
  <c r="J94" i="6"/>
  <c r="J90" i="6"/>
  <c r="J86" i="6"/>
  <c r="J82" i="6"/>
  <c r="J78" i="6"/>
  <c r="J74" i="6"/>
  <c r="J70" i="6"/>
  <c r="J66" i="6"/>
  <c r="J62" i="6"/>
  <c r="J58" i="6"/>
  <c r="J54" i="6"/>
  <c r="J50" i="6"/>
  <c r="J46" i="6"/>
  <c r="J209" i="6"/>
  <c r="J213" i="6"/>
  <c r="J217" i="6"/>
  <c r="J221" i="6"/>
  <c r="J225" i="6"/>
  <c r="J232" i="6"/>
  <c r="J240" i="6"/>
  <c r="J248" i="6"/>
  <c r="J256" i="6"/>
  <c r="J262" i="6"/>
  <c r="J266" i="6"/>
  <c r="J270" i="6"/>
  <c r="J274" i="6"/>
  <c r="J229" i="6"/>
  <c r="J237" i="6"/>
  <c r="J245" i="6"/>
  <c r="J253" i="6"/>
  <c r="J278" i="6"/>
  <c r="J282" i="6"/>
  <c r="J286" i="6"/>
  <c r="J290" i="6"/>
  <c r="J294" i="6"/>
  <c r="J298" i="6"/>
  <c r="J302" i="6"/>
  <c r="J306" i="6"/>
  <c r="J310" i="6"/>
  <c r="J314" i="6"/>
  <c r="J320" i="6"/>
  <c r="J328" i="6"/>
  <c r="J336" i="6"/>
  <c r="J344" i="6"/>
  <c r="J352" i="6"/>
  <c r="J359" i="6"/>
  <c r="J317" i="6"/>
  <c r="J325" i="6"/>
  <c r="J333" i="6"/>
  <c r="J341" i="6"/>
  <c r="J349" i="6"/>
  <c r="J367" i="6"/>
  <c r="J375" i="6"/>
  <c r="J383" i="6"/>
  <c r="J391" i="6"/>
  <c r="J399" i="6"/>
  <c r="J436" i="6"/>
  <c r="J414" i="6"/>
  <c r="J366" i="6"/>
  <c r="J374" i="6"/>
  <c r="J382" i="6"/>
  <c r="J390" i="6"/>
  <c r="J398" i="6"/>
  <c r="J416" i="6"/>
  <c r="J410" i="6"/>
  <c r="J438" i="6"/>
  <c r="J446" i="6"/>
  <c r="J403" i="6"/>
  <c r="J458" i="6"/>
  <c r="J466" i="6"/>
  <c r="J474" i="6"/>
  <c r="J482" i="6"/>
  <c r="J411" i="6"/>
  <c r="J419" i="6"/>
  <c r="J427" i="6"/>
  <c r="J435" i="6"/>
  <c r="J443" i="6"/>
  <c r="J451" i="6"/>
  <c r="J459" i="6"/>
  <c r="J467" i="6"/>
  <c r="J475" i="6"/>
  <c r="J483" i="6"/>
  <c r="J496" i="6"/>
  <c r="J500" i="6"/>
  <c r="J504" i="6"/>
  <c r="J508" i="6"/>
  <c r="J512" i="6"/>
  <c r="J516" i="6"/>
  <c r="J520" i="6"/>
  <c r="J524" i="6"/>
  <c r="J528" i="6"/>
  <c r="J532" i="6"/>
  <c r="J536" i="6"/>
  <c r="J540" i="6"/>
  <c r="J544" i="6"/>
  <c r="J548" i="6"/>
  <c r="J552" i="6"/>
  <c r="J556" i="6"/>
  <c r="J560" i="6"/>
  <c r="J564" i="6"/>
  <c r="J568" i="6"/>
  <c r="J572" i="6"/>
  <c r="J576" i="6"/>
  <c r="J484" i="6"/>
  <c r="J488" i="6"/>
  <c r="J492" i="6"/>
  <c r="J583" i="6"/>
  <c r="J589" i="6"/>
  <c r="J593" i="6"/>
  <c r="J597" i="6"/>
  <c r="J601" i="6"/>
  <c r="J605" i="6"/>
  <c r="J609" i="6"/>
  <c r="J613" i="6"/>
  <c r="J617" i="6"/>
  <c r="J621" i="6"/>
  <c r="J625" i="6"/>
  <c r="J629" i="6"/>
  <c r="J633" i="6"/>
  <c r="J635" i="6"/>
  <c r="J673" i="6"/>
  <c r="J681" i="6"/>
  <c r="J689" i="6"/>
  <c r="J697" i="6"/>
  <c r="J705" i="6"/>
  <c r="J723" i="6"/>
  <c r="J641" i="6"/>
  <c r="J645" i="6"/>
  <c r="J649" i="6"/>
  <c r="J653" i="6"/>
  <c r="J657" i="6"/>
  <c r="J661" i="6"/>
  <c r="J665" i="6"/>
  <c r="J727" i="6"/>
  <c r="J666" i="6"/>
  <c r="J674" i="6"/>
  <c r="J682" i="6"/>
  <c r="J690" i="6"/>
  <c r="J698" i="6"/>
  <c r="J706" i="6"/>
  <c r="J711" i="6"/>
  <c r="J737" i="6"/>
  <c r="J735" i="6"/>
  <c r="J726" i="6"/>
  <c r="J734" i="6"/>
  <c r="J714" i="6"/>
  <c r="J741" i="6"/>
  <c r="J748" i="6"/>
  <c r="J752" i="6"/>
  <c r="J756" i="6"/>
  <c r="J765" i="6"/>
  <c r="J767" i="6"/>
  <c r="J742" i="6"/>
  <c r="J759" i="6"/>
  <c r="J766" i="6"/>
  <c r="J779" i="6"/>
  <c r="J774" i="6"/>
  <c r="J799" i="6"/>
  <c r="J803" i="6"/>
  <c r="J783" i="6"/>
  <c r="J787" i="6"/>
  <c r="J791" i="6"/>
  <c r="J795" i="6"/>
  <c r="J40" i="6"/>
  <c r="J36" i="6"/>
  <c r="J28" i="6"/>
  <c r="J20" i="6"/>
  <c r="J12" i="6"/>
  <c r="J205" i="6"/>
  <c r="J201" i="6"/>
  <c r="J197" i="6"/>
  <c r="J193" i="6"/>
  <c r="J189" i="6"/>
  <c r="J185" i="6"/>
  <c r="J181" i="6"/>
  <c r="J177" i="6"/>
  <c r="J173" i="6"/>
  <c r="J169" i="6"/>
  <c r="J165" i="6"/>
  <c r="J161" i="6"/>
  <c r="J157" i="6"/>
  <c r="J153" i="6"/>
  <c r="J149" i="6"/>
  <c r="J145" i="6"/>
  <c r="J141" i="6"/>
  <c r="J137" i="6"/>
  <c r="J133" i="6"/>
  <c r="J129" i="6"/>
  <c r="J125" i="6"/>
  <c r="J121" i="6"/>
  <c r="J117" i="6"/>
  <c r="J113" i="6"/>
  <c r="J109" i="6"/>
  <c r="J105" i="6"/>
  <c r="J101" i="6"/>
  <c r="J97" i="6"/>
  <c r="J93" i="6"/>
  <c r="J89" i="6"/>
  <c r="J85" i="6"/>
  <c r="J81" i="6"/>
  <c r="J77" i="6"/>
  <c r="J73" i="6"/>
  <c r="J69" i="6"/>
  <c r="J65" i="6"/>
  <c r="J61" i="6"/>
  <c r="J57" i="6"/>
  <c r="J53" i="6"/>
  <c r="J49" i="6"/>
  <c r="J45" i="6"/>
  <c r="J210" i="6"/>
  <c r="J214" i="6"/>
  <c r="J218" i="6"/>
  <c r="J222" i="6"/>
  <c r="J226" i="6"/>
  <c r="J234" i="6"/>
  <c r="J242" i="6"/>
  <c r="J250" i="6"/>
  <c r="J258" i="6"/>
  <c r="J263" i="6"/>
  <c r="J267" i="6"/>
  <c r="J271" i="6"/>
  <c r="J275" i="6"/>
  <c r="J231" i="6"/>
  <c r="J239" i="6"/>
  <c r="J247" i="6"/>
  <c r="J255" i="6"/>
  <c r="J279" i="6"/>
  <c r="J283" i="6"/>
  <c r="J287" i="6"/>
  <c r="J291" i="6"/>
  <c r="J295" i="6"/>
  <c r="J299" i="6"/>
  <c r="J303" i="6"/>
  <c r="J307" i="6"/>
  <c r="J311" i="6"/>
  <c r="J315" i="6"/>
  <c r="J322" i="6"/>
  <c r="J330" i="6"/>
  <c r="J338" i="6"/>
  <c r="J346" i="6"/>
  <c r="J354" i="6"/>
  <c r="J360" i="6"/>
  <c r="J319" i="6"/>
  <c r="J327" i="6"/>
  <c r="J335" i="6"/>
  <c r="J343" i="6"/>
  <c r="J351" i="6"/>
  <c r="J369" i="6"/>
  <c r="J377" i="6"/>
  <c r="J385" i="6"/>
  <c r="J393" i="6"/>
  <c r="J412" i="6"/>
  <c r="J422" i="6"/>
  <c r="J368" i="6"/>
  <c r="J376" i="6"/>
  <c r="J384" i="6"/>
  <c r="J392" i="6"/>
  <c r="J400" i="6"/>
  <c r="J424" i="6"/>
  <c r="J418" i="6"/>
  <c r="J440" i="6"/>
  <c r="J448" i="6"/>
  <c r="J452" i="6"/>
  <c r="J460" i="6"/>
  <c r="J468" i="6"/>
  <c r="J476" i="6"/>
  <c r="J405" i="6"/>
  <c r="J413" i="6"/>
  <c r="J421" i="6"/>
  <c r="J429" i="6"/>
  <c r="J437" i="6"/>
  <c r="J445" i="6"/>
  <c r="J453" i="6"/>
  <c r="J461" i="6"/>
  <c r="J469" i="6"/>
  <c r="J477" i="6"/>
  <c r="J493" i="6"/>
  <c r="J497" i="6"/>
  <c r="J501" i="6"/>
  <c r="J505" i="6"/>
  <c r="J509" i="6"/>
  <c r="J513" i="6"/>
  <c r="J517" i="6"/>
  <c r="J521" i="6"/>
  <c r="J525" i="6"/>
  <c r="J529" i="6"/>
  <c r="J533" i="6"/>
  <c r="J537" i="6"/>
  <c r="J541" i="6"/>
  <c r="J545" i="6"/>
  <c r="J549" i="6"/>
  <c r="J553" i="6"/>
  <c r="J557" i="6"/>
  <c r="J561" i="6"/>
  <c r="J565" i="6"/>
  <c r="J569" i="6"/>
  <c r="J573" i="6"/>
  <c r="J577" i="6"/>
  <c r="J485" i="6"/>
  <c r="J489" i="6"/>
  <c r="J580" i="6"/>
  <c r="J584" i="6"/>
  <c r="J590" i="6"/>
  <c r="J594" i="6"/>
  <c r="J598" i="6"/>
  <c r="J602" i="6"/>
  <c r="J606" i="6"/>
  <c r="J610" i="6"/>
  <c r="J614" i="6"/>
  <c r="J618" i="6"/>
  <c r="J622" i="6"/>
  <c r="J626" i="6"/>
  <c r="J630" i="6"/>
  <c r="J634" i="6"/>
  <c r="J667" i="6"/>
  <c r="J675" i="6"/>
  <c r="J683" i="6"/>
  <c r="J691" i="6"/>
  <c r="J699" i="6"/>
  <c r="J708" i="6"/>
  <c r="J638" i="6"/>
  <c r="J642" i="6"/>
  <c r="J646" i="6"/>
  <c r="J650" i="6"/>
  <c r="J654" i="6"/>
  <c r="J658" i="6"/>
  <c r="J662" i="6"/>
  <c r="J709" i="6"/>
  <c r="J668" i="6"/>
  <c r="J676" i="6"/>
  <c r="J684" i="6"/>
  <c r="J692" i="6"/>
  <c r="J700" i="6"/>
  <c r="J710" i="6"/>
  <c r="J719" i="6"/>
  <c r="J733" i="6"/>
  <c r="J720" i="6"/>
  <c r="J739" i="6"/>
  <c r="J728" i="6"/>
  <c r="J736" i="6"/>
  <c r="J715" i="6"/>
  <c r="J743" i="6"/>
  <c r="J749" i="6"/>
  <c r="J753" i="6"/>
  <c r="J757" i="6"/>
  <c r="J744" i="6"/>
  <c r="J776" i="6"/>
  <c r="J760" i="6"/>
  <c r="J768" i="6"/>
  <c r="J773" i="6"/>
  <c r="J800" i="6"/>
  <c r="J804" i="6"/>
  <c r="J784" i="6"/>
  <c r="J788" i="6"/>
  <c r="J792" i="6"/>
  <c r="J796" i="6"/>
  <c r="J39" i="6"/>
  <c r="J35" i="6"/>
  <c r="I804" i="6"/>
  <c r="I803" i="6"/>
  <c r="I798" i="6"/>
  <c r="I797" i="6"/>
  <c r="I796" i="6"/>
  <c r="I795" i="6"/>
  <c r="I794" i="6"/>
  <c r="I793" i="6"/>
  <c r="I792" i="6"/>
  <c r="I791" i="6"/>
  <c r="I790" i="6"/>
  <c r="I789" i="6"/>
  <c r="I788" i="6"/>
  <c r="I787" i="6"/>
  <c r="I786" i="6"/>
  <c r="I785" i="6"/>
  <c r="I784" i="6"/>
  <c r="I783" i="6"/>
  <c r="I782" i="6"/>
  <c r="I781" i="6"/>
  <c r="I801" i="6"/>
  <c r="I799" i="6"/>
  <c r="I800" i="6"/>
  <c r="I773" i="6"/>
  <c r="I771" i="6"/>
  <c r="I780" i="6"/>
  <c r="I779" i="6"/>
  <c r="I778" i="6"/>
  <c r="I777" i="6"/>
  <c r="I776" i="6"/>
  <c r="I775" i="6"/>
  <c r="I774" i="6"/>
  <c r="I772" i="6"/>
  <c r="I770" i="6"/>
  <c r="I769" i="6"/>
  <c r="I767" i="6"/>
  <c r="I765" i="6"/>
  <c r="I763" i="6"/>
  <c r="I761" i="6"/>
  <c r="I759" i="6"/>
  <c r="I768" i="6"/>
  <c r="I766" i="6"/>
  <c r="I764" i="6"/>
  <c r="I762" i="6"/>
  <c r="I760" i="6"/>
  <c r="I802" i="6"/>
  <c r="I758" i="6"/>
  <c r="I757" i="6"/>
  <c r="I756" i="6"/>
  <c r="I755" i="6"/>
  <c r="I754" i="6"/>
  <c r="I753" i="6"/>
  <c r="I752" i="6"/>
  <c r="I751" i="6"/>
  <c r="I750" i="6"/>
  <c r="I749" i="6"/>
  <c r="I748" i="6"/>
  <c r="I747" i="6"/>
  <c r="I746" i="6"/>
  <c r="I744" i="6"/>
  <c r="I742" i="6"/>
  <c r="I745" i="6"/>
  <c r="I743" i="6"/>
  <c r="I741" i="6"/>
  <c r="I739" i="6"/>
  <c r="I737" i="6"/>
  <c r="I735" i="6"/>
  <c r="I733" i="6"/>
  <c r="I731" i="6"/>
  <c r="I729" i="6"/>
  <c r="I727" i="6"/>
  <c r="I725" i="6"/>
  <c r="I723" i="6"/>
  <c r="I721" i="6"/>
  <c r="I719" i="6"/>
  <c r="I717" i="6"/>
  <c r="I716" i="6"/>
  <c r="I715" i="6"/>
  <c r="I714" i="6"/>
  <c r="I713" i="6"/>
  <c r="I740" i="6"/>
  <c r="I738" i="6"/>
  <c r="I736" i="6"/>
  <c r="I734" i="6"/>
  <c r="I732" i="6"/>
  <c r="I730" i="6"/>
  <c r="I728" i="6"/>
  <c r="I726" i="6"/>
  <c r="I724" i="6"/>
  <c r="I718" i="6"/>
  <c r="I709" i="6"/>
  <c r="I705" i="6"/>
  <c r="I703" i="6"/>
  <c r="I701" i="6"/>
  <c r="I699" i="6"/>
  <c r="I697" i="6"/>
  <c r="I695" i="6"/>
  <c r="I693" i="6"/>
  <c r="I691" i="6"/>
  <c r="I689" i="6"/>
  <c r="I687" i="6"/>
  <c r="I685" i="6"/>
  <c r="I683" i="6"/>
  <c r="I681" i="6"/>
  <c r="I679" i="6"/>
  <c r="I677" i="6"/>
  <c r="I675" i="6"/>
  <c r="I673" i="6"/>
  <c r="I671" i="6"/>
  <c r="I669" i="6"/>
  <c r="I667" i="6"/>
  <c r="I722" i="6"/>
  <c r="I712" i="6"/>
  <c r="I708" i="6"/>
  <c r="I711" i="6"/>
  <c r="I707" i="6"/>
  <c r="I704" i="6"/>
  <c r="I702" i="6"/>
  <c r="I700" i="6"/>
  <c r="I698" i="6"/>
  <c r="I696" i="6"/>
  <c r="I694" i="6"/>
  <c r="I692" i="6"/>
  <c r="I690" i="6"/>
  <c r="I688" i="6"/>
  <c r="I686" i="6"/>
  <c r="I684" i="6"/>
  <c r="I682" i="6"/>
  <c r="I680" i="6"/>
  <c r="I678" i="6"/>
  <c r="I676" i="6"/>
  <c r="I674" i="6"/>
  <c r="I672" i="6"/>
  <c r="I670" i="6"/>
  <c r="I668" i="6"/>
  <c r="I666" i="6"/>
  <c r="I665" i="6"/>
  <c r="I664" i="6"/>
  <c r="I663" i="6"/>
  <c r="I662" i="6"/>
  <c r="I661" i="6"/>
  <c r="I660" i="6"/>
  <c r="I659" i="6"/>
  <c r="I658" i="6"/>
  <c r="I657" i="6"/>
  <c r="I656" i="6"/>
  <c r="I655" i="6"/>
  <c r="I654" i="6"/>
  <c r="I653" i="6"/>
  <c r="I652" i="6"/>
  <c r="I651" i="6"/>
  <c r="I650" i="6"/>
  <c r="I649" i="6"/>
  <c r="I648" i="6"/>
  <c r="I647" i="6"/>
  <c r="I646" i="6"/>
  <c r="I645" i="6"/>
  <c r="I644" i="6"/>
  <c r="I643" i="6"/>
  <c r="I642" i="6"/>
  <c r="I641" i="6"/>
  <c r="I640" i="6"/>
  <c r="I639" i="6"/>
  <c r="I638" i="6"/>
  <c r="I720" i="6"/>
  <c r="I710" i="6"/>
  <c r="I706" i="6"/>
  <c r="I636" i="6"/>
  <c r="I635" i="6"/>
  <c r="I637"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9" i="6"/>
  <c r="I598" i="6"/>
  <c r="I597" i="6"/>
  <c r="I596" i="6"/>
  <c r="I595" i="6"/>
  <c r="I594" i="6"/>
  <c r="I593" i="6"/>
  <c r="I592" i="6"/>
  <c r="I591" i="6"/>
  <c r="I590" i="6"/>
  <c r="I589" i="6"/>
  <c r="I588" i="6"/>
  <c r="I587" i="6"/>
  <c r="I586" i="6"/>
  <c r="I585" i="6"/>
  <c r="I584" i="6"/>
  <c r="I583" i="6"/>
  <c r="I582" i="6"/>
  <c r="I581" i="6"/>
  <c r="I580"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579" i="6"/>
  <c r="I492" i="6"/>
  <c r="I491" i="6"/>
  <c r="I490" i="6"/>
  <c r="I489" i="6"/>
  <c r="I488" i="6"/>
  <c r="I487" i="6"/>
  <c r="I486" i="6"/>
  <c r="I485" i="6"/>
  <c r="I484" i="6"/>
  <c r="I482" i="6"/>
  <c r="I480" i="6"/>
  <c r="I478" i="6"/>
  <c r="I476" i="6"/>
  <c r="I474" i="6"/>
  <c r="I472" i="6"/>
  <c r="I470" i="6"/>
  <c r="I468" i="6"/>
  <c r="I466" i="6"/>
  <c r="I464" i="6"/>
  <c r="I462" i="6"/>
  <c r="I483" i="6"/>
  <c r="I481" i="6"/>
  <c r="I479" i="6"/>
  <c r="I477" i="6"/>
  <c r="I475" i="6"/>
  <c r="I473" i="6"/>
  <c r="I471" i="6"/>
  <c r="I469" i="6"/>
  <c r="I467" i="6"/>
  <c r="I465" i="6"/>
  <c r="I463" i="6"/>
  <c r="I461" i="6"/>
  <c r="I458" i="6"/>
  <c r="I456" i="6"/>
  <c r="I454" i="6"/>
  <c r="I452" i="6"/>
  <c r="I450" i="6"/>
  <c r="I448" i="6"/>
  <c r="I446" i="6"/>
  <c r="I444" i="6"/>
  <c r="I442" i="6"/>
  <c r="I440" i="6"/>
  <c r="I438" i="6"/>
  <c r="I436" i="6"/>
  <c r="I434" i="6"/>
  <c r="I432" i="6"/>
  <c r="I430" i="6"/>
  <c r="I428" i="6"/>
  <c r="I426" i="6"/>
  <c r="I424" i="6"/>
  <c r="I422" i="6"/>
  <c r="I420" i="6"/>
  <c r="I418" i="6"/>
  <c r="I416" i="6"/>
  <c r="I414" i="6"/>
  <c r="I412" i="6"/>
  <c r="I410" i="6"/>
  <c r="I408" i="6"/>
  <c r="I406" i="6"/>
  <c r="I460" i="6"/>
  <c r="I459" i="6"/>
  <c r="I457" i="6"/>
  <c r="I455" i="6"/>
  <c r="I453" i="6"/>
  <c r="I451" i="6"/>
  <c r="I449" i="6"/>
  <c r="I447" i="6"/>
  <c r="I445" i="6"/>
  <c r="I443" i="6"/>
  <c r="I441" i="6"/>
  <c r="I439" i="6"/>
  <c r="I433" i="6"/>
  <c r="I425" i="6"/>
  <c r="I417" i="6"/>
  <c r="I409" i="6"/>
  <c r="I407" i="6"/>
  <c r="I399" i="6"/>
  <c r="I397" i="6"/>
  <c r="I395" i="6"/>
  <c r="I393" i="6"/>
  <c r="I391" i="6"/>
  <c r="I389" i="6"/>
  <c r="I387" i="6"/>
  <c r="I385" i="6"/>
  <c r="I383" i="6"/>
  <c r="I381" i="6"/>
  <c r="I379" i="6"/>
  <c r="I377" i="6"/>
  <c r="I375" i="6"/>
  <c r="I373" i="6"/>
  <c r="I371" i="6"/>
  <c r="I369" i="6"/>
  <c r="I367" i="6"/>
  <c r="I365" i="6"/>
  <c r="I363" i="6"/>
  <c r="I431" i="6"/>
  <c r="I423" i="6"/>
  <c r="I415" i="6"/>
  <c r="I403" i="6"/>
  <c r="I401" i="6"/>
  <c r="I437" i="6"/>
  <c r="I429" i="6"/>
  <c r="I421" i="6"/>
  <c r="I413" i="6"/>
  <c r="I405" i="6"/>
  <c r="I400" i="6"/>
  <c r="I398" i="6"/>
  <c r="I396" i="6"/>
  <c r="I394" i="6"/>
  <c r="I392" i="6"/>
  <c r="I390" i="6"/>
  <c r="I388" i="6"/>
  <c r="I386" i="6"/>
  <c r="I384" i="6"/>
  <c r="I382" i="6"/>
  <c r="I380" i="6"/>
  <c r="I378" i="6"/>
  <c r="I376" i="6"/>
  <c r="I374" i="6"/>
  <c r="I372" i="6"/>
  <c r="I370" i="6"/>
  <c r="I368" i="6"/>
  <c r="I366" i="6"/>
  <c r="I364" i="6"/>
  <c r="I435" i="6"/>
  <c r="I427" i="6"/>
  <c r="I419" i="6"/>
  <c r="I411" i="6"/>
  <c r="I404" i="6"/>
  <c r="I402" i="6"/>
  <c r="I355" i="6"/>
  <c r="I353" i="6"/>
  <c r="I351" i="6"/>
  <c r="I349" i="6"/>
  <c r="I347" i="6"/>
  <c r="I345" i="6"/>
  <c r="I343" i="6"/>
  <c r="I341" i="6"/>
  <c r="I339" i="6"/>
  <c r="I337" i="6"/>
  <c r="I335" i="6"/>
  <c r="I333" i="6"/>
  <c r="I331" i="6"/>
  <c r="I329" i="6"/>
  <c r="I327" i="6"/>
  <c r="I325" i="6"/>
  <c r="I323" i="6"/>
  <c r="I321" i="6"/>
  <c r="I319" i="6"/>
  <c r="I317"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362" i="6"/>
  <c r="I361" i="6"/>
  <c r="I360" i="6"/>
  <c r="I359" i="6"/>
  <c r="I358" i="6"/>
  <c r="I357" i="6"/>
  <c r="I356" i="6"/>
  <c r="I354" i="6"/>
  <c r="I352" i="6"/>
  <c r="I350" i="6"/>
  <c r="I348" i="6"/>
  <c r="I346" i="6"/>
  <c r="I344" i="6"/>
  <c r="I342" i="6"/>
  <c r="I340" i="6"/>
  <c r="I338" i="6"/>
  <c r="I336" i="6"/>
  <c r="I334" i="6"/>
  <c r="I332" i="6"/>
  <c r="I330" i="6"/>
  <c r="I328" i="6"/>
  <c r="I326" i="6"/>
  <c r="I324" i="6"/>
  <c r="I322" i="6"/>
  <c r="I320" i="6"/>
  <c r="I318" i="6"/>
  <c r="I316" i="6"/>
  <c r="I258" i="6"/>
  <c r="I256" i="6"/>
  <c r="I254" i="6"/>
  <c r="I252" i="6"/>
  <c r="I250" i="6"/>
  <c r="I248" i="6"/>
  <c r="I246" i="6"/>
  <c r="I244" i="6"/>
  <c r="I242" i="6"/>
  <c r="I240" i="6"/>
  <c r="I238" i="6"/>
  <c r="I236" i="6"/>
  <c r="I234" i="6"/>
  <c r="I232" i="6"/>
  <c r="I230" i="6"/>
  <c r="I228" i="6"/>
  <c r="I226" i="6"/>
  <c r="I276" i="6"/>
  <c r="I275" i="6"/>
  <c r="I274" i="6"/>
  <c r="I273" i="6"/>
  <c r="I272" i="6"/>
  <c r="I271" i="6"/>
  <c r="I270" i="6"/>
  <c r="I269" i="6"/>
  <c r="I268" i="6"/>
  <c r="I267" i="6"/>
  <c r="I266" i="6"/>
  <c r="I265" i="6"/>
  <c r="I264" i="6"/>
  <c r="I263" i="6"/>
  <c r="I262" i="6"/>
  <c r="I261" i="6"/>
  <c r="I260" i="6"/>
  <c r="I277" i="6"/>
  <c r="I259" i="6"/>
  <c r="I257" i="6"/>
  <c r="I255" i="6"/>
  <c r="I253" i="6"/>
  <c r="I251" i="6"/>
  <c r="I249" i="6"/>
  <c r="I247" i="6"/>
  <c r="I245" i="6"/>
  <c r="I243" i="6"/>
  <c r="I241" i="6"/>
  <c r="I239" i="6"/>
  <c r="I237" i="6"/>
  <c r="I235" i="6"/>
  <c r="I233" i="6"/>
  <c r="I231" i="6"/>
  <c r="I229" i="6"/>
  <c r="I227" i="6"/>
  <c r="I225" i="6"/>
  <c r="I224" i="6"/>
  <c r="I223" i="6"/>
  <c r="I222" i="6"/>
  <c r="I221" i="6"/>
  <c r="I220" i="6"/>
  <c r="I219" i="6"/>
  <c r="I218" i="6"/>
  <c r="I217" i="6"/>
  <c r="I216" i="6"/>
  <c r="I215" i="6"/>
  <c r="I214" i="6"/>
  <c r="I213" i="6"/>
  <c r="I212" i="6"/>
  <c r="I211" i="6"/>
  <c r="I210" i="6"/>
  <c r="I209" i="6"/>
  <c r="I208" i="6"/>
  <c r="I11" i="6"/>
  <c r="I9"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0" i="6"/>
  <c r="J204" i="6"/>
  <c r="J200" i="6"/>
  <c r="J196" i="6"/>
  <c r="J192" i="6"/>
  <c r="J188" i="6"/>
  <c r="J184" i="6"/>
  <c r="J180" i="6"/>
  <c r="J176" i="6"/>
  <c r="J172" i="6"/>
  <c r="J168" i="6"/>
  <c r="J164" i="6"/>
  <c r="J160" i="6"/>
  <c r="J156" i="6"/>
  <c r="J152" i="6"/>
  <c r="J148" i="6"/>
  <c r="J144" i="6"/>
  <c r="J140" i="6"/>
  <c r="J136" i="6"/>
  <c r="J132" i="6"/>
  <c r="J128" i="6"/>
  <c r="J124" i="6"/>
  <c r="J120" i="6"/>
  <c r="J116" i="6"/>
  <c r="J112" i="6"/>
  <c r="J108" i="6"/>
  <c r="J104" i="6"/>
  <c r="J100" i="6"/>
  <c r="J96" i="6"/>
  <c r="J92" i="6"/>
  <c r="J88" i="6"/>
  <c r="J84" i="6"/>
  <c r="J80" i="6"/>
  <c r="J76" i="6"/>
  <c r="J72" i="6"/>
  <c r="J68" i="6"/>
  <c r="J64" i="6"/>
  <c r="J60" i="6"/>
  <c r="J56" i="6"/>
  <c r="J52" i="6"/>
  <c r="J48" i="6"/>
  <c r="J44" i="6"/>
  <c r="J211" i="6"/>
  <c r="J215" i="6"/>
  <c r="J219" i="6"/>
  <c r="J223" i="6"/>
  <c r="J228" i="6"/>
  <c r="J236" i="6"/>
  <c r="J244" i="6"/>
  <c r="J252" i="6"/>
  <c r="J260" i="6"/>
  <c r="J264" i="6"/>
  <c r="J268" i="6"/>
  <c r="J272" i="6"/>
  <c r="J276" i="6"/>
  <c r="J233" i="6"/>
  <c r="J241" i="6"/>
  <c r="J249" i="6"/>
  <c r="J257" i="6"/>
  <c r="J280" i="6"/>
  <c r="J284" i="6"/>
  <c r="J288" i="6"/>
  <c r="J292" i="6"/>
  <c r="J296" i="6"/>
  <c r="J300" i="6"/>
  <c r="J304" i="6"/>
  <c r="J308" i="6"/>
  <c r="J312" i="6"/>
  <c r="J316" i="6"/>
  <c r="J324" i="6"/>
  <c r="J332" i="6"/>
  <c r="J340" i="6"/>
  <c r="J348" i="6"/>
  <c r="J356" i="6"/>
  <c r="J357" i="6"/>
  <c r="J361" i="6"/>
  <c r="J321" i="6"/>
  <c r="J329" i="6"/>
  <c r="J337" i="6"/>
  <c r="J345" i="6"/>
  <c r="J353" i="6"/>
  <c r="J371" i="6"/>
  <c r="J379" i="6"/>
  <c r="J387" i="6"/>
  <c r="J395" i="6"/>
  <c r="J420" i="6"/>
  <c r="J430" i="6"/>
  <c r="J370" i="6"/>
  <c r="J378" i="6"/>
  <c r="J386" i="6"/>
  <c r="J394" i="6"/>
  <c r="J402" i="6"/>
  <c r="J432" i="6"/>
  <c r="J426" i="6"/>
  <c r="J442" i="6"/>
  <c r="J450" i="6"/>
  <c r="J454" i="6"/>
  <c r="J462" i="6"/>
  <c r="J470" i="6"/>
  <c r="J478" i="6"/>
  <c r="J407" i="6"/>
  <c r="J415" i="6"/>
  <c r="J423" i="6"/>
  <c r="J431" i="6"/>
  <c r="J439" i="6"/>
  <c r="J447" i="6"/>
  <c r="J455" i="6"/>
  <c r="J463" i="6"/>
  <c r="J471" i="6"/>
  <c r="J479" i="6"/>
  <c r="J494" i="6"/>
  <c r="J498" i="6"/>
  <c r="J502" i="6"/>
  <c r="J506" i="6"/>
  <c r="J510" i="6"/>
  <c r="J514" i="6"/>
  <c r="J518" i="6"/>
  <c r="J522" i="6"/>
  <c r="J526" i="6"/>
  <c r="J530" i="6"/>
  <c r="J534" i="6"/>
  <c r="J538" i="6"/>
  <c r="J542" i="6"/>
  <c r="J546" i="6"/>
  <c r="J550" i="6"/>
  <c r="J554" i="6"/>
  <c r="J558" i="6"/>
  <c r="J562" i="6"/>
  <c r="J566" i="6"/>
  <c r="J570" i="6"/>
  <c r="J574" i="6"/>
  <c r="J578" i="6"/>
  <c r="J486" i="6"/>
  <c r="J490" i="6"/>
  <c r="J581" i="6"/>
  <c r="J585" i="6"/>
  <c r="J587" i="6"/>
  <c r="J591" i="6"/>
  <c r="J595" i="6"/>
  <c r="J599" i="6"/>
  <c r="J603" i="6"/>
  <c r="J607" i="6"/>
  <c r="J611" i="6"/>
  <c r="J615" i="6"/>
  <c r="J619" i="6"/>
  <c r="J623" i="6"/>
  <c r="J627" i="6"/>
  <c r="J631" i="6"/>
  <c r="J636" i="6"/>
  <c r="J669" i="6"/>
  <c r="J677" i="6"/>
  <c r="J685" i="6"/>
  <c r="J693" i="6"/>
  <c r="J701" i="6"/>
  <c r="J712" i="6"/>
  <c r="J639" i="6"/>
  <c r="J643" i="6"/>
  <c r="J647" i="6"/>
  <c r="J651" i="6"/>
  <c r="J655" i="6"/>
  <c r="J659" i="6"/>
  <c r="J663" i="6"/>
  <c r="J713" i="6"/>
  <c r="J670" i="6"/>
  <c r="J678" i="6"/>
  <c r="J686" i="6"/>
  <c r="J694" i="6"/>
  <c r="J702" i="6"/>
  <c r="J731" i="6"/>
  <c r="J718" i="6"/>
  <c r="J725" i="6"/>
  <c r="J722" i="6"/>
  <c r="J730" i="6"/>
  <c r="J738" i="6"/>
  <c r="J716" i="6"/>
  <c r="J745" i="6"/>
  <c r="J750" i="6"/>
  <c r="J754" i="6"/>
  <c r="J758" i="6"/>
  <c r="J746" i="6"/>
  <c r="J778" i="6"/>
  <c r="J762" i="6"/>
  <c r="J771" i="6"/>
  <c r="J775" i="6"/>
  <c r="J770" i="6"/>
  <c r="J801" i="6"/>
  <c r="J781" i="6"/>
  <c r="J785" i="6"/>
  <c r="J789" i="6"/>
  <c r="J793" i="6"/>
  <c r="J797" i="6"/>
  <c r="J38" i="6"/>
  <c r="J34" i="6"/>
  <c r="J207" i="6"/>
  <c r="J203" i="6"/>
  <c r="J199" i="6"/>
  <c r="J195" i="6"/>
  <c r="J191" i="6"/>
  <c r="J187" i="6"/>
  <c r="J183" i="6"/>
  <c r="J179" i="6"/>
  <c r="J175" i="6"/>
  <c r="J171" i="6"/>
  <c r="J167" i="6"/>
  <c r="J163" i="6"/>
  <c r="J159" i="6"/>
  <c r="J155" i="6"/>
  <c r="J151" i="6"/>
  <c r="J147" i="6"/>
  <c r="J143" i="6"/>
  <c r="J139" i="6"/>
  <c r="J135" i="6"/>
  <c r="J131" i="6"/>
  <c r="J127" i="6"/>
  <c r="J123" i="6"/>
  <c r="J119" i="6"/>
  <c r="J115" i="6"/>
  <c r="J111" i="6"/>
  <c r="J107" i="6"/>
  <c r="J103" i="6"/>
  <c r="J99" i="6"/>
  <c r="J95" i="6"/>
  <c r="J91" i="6"/>
  <c r="J87" i="6"/>
  <c r="J83" i="6"/>
  <c r="J79" i="6"/>
  <c r="J75" i="6"/>
  <c r="J71" i="6"/>
  <c r="J67" i="6"/>
  <c r="J63" i="6"/>
  <c r="J59" i="6"/>
  <c r="J55" i="6"/>
  <c r="J51" i="6"/>
  <c r="J47" i="6"/>
  <c r="J43" i="6"/>
  <c r="J208" i="6"/>
  <c r="J212" i="6"/>
  <c r="J216" i="6"/>
  <c r="J220" i="6"/>
  <c r="J224" i="6"/>
  <c r="J230" i="6"/>
  <c r="J238" i="6"/>
  <c r="J246" i="6"/>
  <c r="J254" i="6"/>
  <c r="J261" i="6"/>
  <c r="J265" i="6"/>
  <c r="J269" i="6"/>
  <c r="J273" i="6"/>
  <c r="J277" i="6"/>
  <c r="J227" i="6"/>
  <c r="J235" i="6"/>
  <c r="J243" i="6"/>
  <c r="J251" i="6"/>
  <c r="J259" i="6"/>
  <c r="J281" i="6"/>
  <c r="J285" i="6"/>
  <c r="J289" i="6"/>
  <c r="J293" i="6"/>
  <c r="J297" i="6"/>
  <c r="J301" i="6"/>
  <c r="J305" i="6"/>
  <c r="J309" i="6"/>
  <c r="J313" i="6"/>
  <c r="J318" i="6"/>
  <c r="J326" i="6"/>
  <c r="J334" i="6"/>
  <c r="J342" i="6"/>
  <c r="J350" i="6"/>
  <c r="J358" i="6"/>
  <c r="J362" i="6"/>
  <c r="J323" i="6"/>
  <c r="J331" i="6"/>
  <c r="J339" i="6"/>
  <c r="J347" i="6"/>
  <c r="J355" i="6"/>
  <c r="J365" i="6"/>
  <c r="J373" i="6"/>
  <c r="J381" i="6"/>
  <c r="J389" i="6"/>
  <c r="J397" i="6"/>
  <c r="J428" i="6"/>
  <c r="J408" i="6"/>
  <c r="J364" i="6"/>
  <c r="J372" i="6"/>
  <c r="J380" i="6"/>
  <c r="J388" i="6"/>
  <c r="J396" i="6"/>
  <c r="J404" i="6"/>
  <c r="J363" i="6"/>
  <c r="J406" i="6"/>
  <c r="J434" i="6"/>
  <c r="J444" i="6"/>
  <c r="J401" i="6"/>
  <c r="J456" i="6"/>
  <c r="J464" i="6"/>
  <c r="J472" i="6"/>
  <c r="J480" i="6"/>
  <c r="J409" i="6"/>
  <c r="J417" i="6"/>
  <c r="J425" i="6"/>
  <c r="J433" i="6"/>
  <c r="J441" i="6"/>
  <c r="J449" i="6"/>
  <c r="J457" i="6"/>
  <c r="J465" i="6"/>
  <c r="J473" i="6"/>
  <c r="J481" i="6"/>
  <c r="J495" i="6"/>
  <c r="J499" i="6"/>
  <c r="J503" i="6"/>
  <c r="J507" i="6"/>
  <c r="J511" i="6"/>
  <c r="J515" i="6"/>
  <c r="J519" i="6"/>
  <c r="J523" i="6"/>
  <c r="J527" i="6"/>
  <c r="J531" i="6"/>
  <c r="J535" i="6"/>
  <c r="J539" i="6"/>
  <c r="J543" i="6"/>
  <c r="J547" i="6"/>
  <c r="J551" i="6"/>
  <c r="J555" i="6"/>
  <c r="J559" i="6"/>
  <c r="J563" i="6"/>
  <c r="J567" i="6"/>
  <c r="J571" i="6"/>
  <c r="J575" i="6"/>
  <c r="J579" i="6"/>
  <c r="J487" i="6"/>
  <c r="J491" i="6"/>
  <c r="J582" i="6"/>
  <c r="J586" i="6"/>
  <c r="J588" i="6"/>
  <c r="J592" i="6"/>
  <c r="J596" i="6"/>
  <c r="J600" i="6"/>
  <c r="J604" i="6"/>
  <c r="J608" i="6"/>
  <c r="J612" i="6"/>
  <c r="J616" i="6"/>
  <c r="J620" i="6"/>
  <c r="J624" i="6"/>
  <c r="J628" i="6"/>
  <c r="J632" i="6"/>
  <c r="J637" i="6"/>
  <c r="J671" i="6"/>
  <c r="J679" i="6"/>
  <c r="J687" i="6"/>
  <c r="J695" i="6"/>
  <c r="J703" i="6"/>
  <c r="J640" i="6"/>
  <c r="J644" i="6"/>
  <c r="J648" i="6"/>
  <c r="J652" i="6"/>
  <c r="J656" i="6"/>
  <c r="J660" i="6"/>
  <c r="J664" i="6"/>
  <c r="J672" i="6"/>
  <c r="J680" i="6"/>
  <c r="J688" i="6"/>
  <c r="J696" i="6"/>
  <c r="J704" i="6"/>
  <c r="J707" i="6"/>
  <c r="J721" i="6"/>
  <c r="J729" i="6"/>
  <c r="J724" i="6"/>
  <c r="J732" i="6"/>
  <c r="J717" i="6"/>
  <c r="J763" i="6"/>
  <c r="J747" i="6"/>
  <c r="J751" i="6"/>
  <c r="J755" i="6"/>
  <c r="J761" i="6"/>
  <c r="J740" i="6"/>
  <c r="J769" i="6"/>
  <c r="J780" i="6"/>
  <c r="J764" i="6"/>
  <c r="J777" i="6"/>
  <c r="J772" i="6"/>
  <c r="J802" i="6"/>
  <c r="J782" i="6"/>
  <c r="J786" i="6"/>
  <c r="J790" i="6"/>
  <c r="J794" i="6"/>
  <c r="J798" i="6"/>
  <c r="J41" i="6"/>
  <c r="J37" i="6"/>
  <c r="J21" i="6"/>
  <c r="J13" i="6"/>
  <c r="J11" i="6"/>
  <c r="Y24" i="14" l="1"/>
  <c r="W24" i="14"/>
  <c r="K14" i="11"/>
  <c r="P14" i="11" s="1"/>
  <c r="K26" i="11"/>
  <c r="P26" i="11" s="1"/>
  <c r="K42" i="11"/>
  <c r="P42" i="11" s="1"/>
  <c r="K28" i="11"/>
  <c r="P28" i="11" s="1"/>
  <c r="K49" i="11"/>
  <c r="K25" i="11"/>
  <c r="P25" i="11" s="1"/>
  <c r="K41" i="11"/>
  <c r="P41" i="11" s="1"/>
  <c r="K18" i="11"/>
  <c r="P18" i="11" s="1"/>
  <c r="K34" i="11"/>
  <c r="P34" i="11" s="1"/>
  <c r="K15" i="11"/>
  <c r="P15" i="11" s="1"/>
  <c r="K31" i="11"/>
  <c r="P31" i="11" s="1"/>
  <c r="K17" i="11"/>
  <c r="P17" i="11" s="1"/>
  <c r="K33" i="11"/>
  <c r="P33" i="11" s="1"/>
  <c r="K47" i="11"/>
  <c r="P47" i="11" s="1"/>
  <c r="K23" i="11"/>
  <c r="P23" i="11" s="1"/>
  <c r="K39" i="11"/>
  <c r="P39" i="11" s="1"/>
  <c r="K35" i="11"/>
  <c r="P35" i="11" s="1"/>
  <c r="K40" i="11"/>
  <c r="P40" i="11" s="1"/>
  <c r="K16" i="11"/>
  <c r="P16" i="11" s="1"/>
  <c r="K32" i="11"/>
  <c r="P32" i="11" s="1"/>
  <c r="K48" i="11"/>
  <c r="P48" i="11" s="1"/>
  <c r="K27" i="11"/>
  <c r="P27" i="11" s="1"/>
  <c r="K43" i="11"/>
  <c r="P43" i="11" s="1"/>
  <c r="K22" i="11"/>
  <c r="P22" i="11" s="1"/>
  <c r="Q22" i="11" s="1"/>
  <c r="K38" i="11"/>
  <c r="P38" i="11" s="1"/>
  <c r="K24" i="11"/>
  <c r="P24" i="11" s="1"/>
  <c r="K44" i="11"/>
  <c r="P44" i="11" s="1"/>
  <c r="K21" i="11"/>
  <c r="P21" i="11" s="1"/>
  <c r="Q21" i="11" s="1"/>
  <c r="Q32" i="11" l="1"/>
  <c r="Q39" i="11"/>
  <c r="Q17" i="11"/>
  <c r="Q18" i="11"/>
  <c r="Q28" i="11"/>
  <c r="Q16" i="11"/>
  <c r="Q23" i="11"/>
  <c r="Q31" i="11"/>
  <c r="Q41" i="11"/>
  <c r="Q42" i="11"/>
  <c r="Q44" i="11"/>
  <c r="Q27" i="11"/>
  <c r="Q40" i="11"/>
  <c r="Q47" i="11"/>
  <c r="Q15" i="11"/>
  <c r="Q25" i="11"/>
  <c r="Q26" i="11"/>
  <c r="Q43" i="11"/>
  <c r="Q24" i="11"/>
  <c r="Q38" i="11"/>
  <c r="Q48" i="11"/>
  <c r="Q35" i="11"/>
  <c r="Q33" i="11"/>
  <c r="Q34" i="11"/>
  <c r="Q37" i="11"/>
  <c r="Q14" i="11"/>
  <c r="Q30" i="11"/>
  <c r="Q46" i="11"/>
  <c r="Q29" i="11"/>
  <c r="Q45" i="11"/>
  <c r="Q19" i="11"/>
  <c r="Q20" i="11"/>
  <c r="Q36" i="11"/>
  <c r="B38" i="12" l="1"/>
  <c r="B36" i="12"/>
  <c r="B34" i="12"/>
  <c r="B32" i="12"/>
  <c r="B30" i="12"/>
  <c r="B28" i="12"/>
  <c r="B26" i="12"/>
  <c r="B24" i="12"/>
  <c r="B22" i="12"/>
  <c r="B20" i="12"/>
  <c r="B18" i="12"/>
  <c r="B39" i="12"/>
  <c r="B37" i="12"/>
  <c r="B35" i="12"/>
  <c r="B33" i="12"/>
  <c r="B31" i="12"/>
  <c r="B29" i="12"/>
  <c r="B27" i="12"/>
  <c r="B25" i="12"/>
  <c r="B23" i="12"/>
  <c r="B21" i="12"/>
  <c r="B19" i="12"/>
  <c r="B17" i="12"/>
  <c r="B15" i="12"/>
  <c r="B14" i="12"/>
  <c r="B13" i="12"/>
  <c r="B16" i="12"/>
  <c r="A55" i="12" l="1"/>
  <c r="V15" i="12"/>
  <c r="R15" i="12"/>
  <c r="C15" i="12"/>
  <c r="T15" i="12"/>
  <c r="P15" i="12"/>
  <c r="U15" i="12"/>
  <c r="S15" i="12"/>
  <c r="Q15" i="12"/>
  <c r="D15" i="12"/>
  <c r="A77" i="12"/>
  <c r="S37" i="12"/>
  <c r="D37" i="12"/>
  <c r="V37" i="12"/>
  <c r="R37" i="12"/>
  <c r="C37" i="12"/>
  <c r="U37" i="12"/>
  <c r="Q37" i="12"/>
  <c r="T37" i="12"/>
  <c r="P37" i="12"/>
  <c r="A73" i="12"/>
  <c r="S33" i="12"/>
  <c r="D33" i="12"/>
  <c r="V33" i="12"/>
  <c r="R33" i="12"/>
  <c r="C33" i="12"/>
  <c r="U33" i="12"/>
  <c r="Q33" i="12"/>
  <c r="T33" i="12"/>
  <c r="P33" i="12"/>
  <c r="A63" i="12"/>
  <c r="S23" i="12"/>
  <c r="D23" i="12"/>
  <c r="V23" i="12"/>
  <c r="R23" i="12"/>
  <c r="C23" i="12"/>
  <c r="U23" i="12"/>
  <c r="Q23" i="12"/>
  <c r="T23" i="12"/>
  <c r="P23" i="12"/>
  <c r="A71" i="12"/>
  <c r="S31" i="12"/>
  <c r="D31" i="12"/>
  <c r="V31" i="12"/>
  <c r="R31" i="12"/>
  <c r="C31" i="12"/>
  <c r="U31" i="12"/>
  <c r="Q31" i="12"/>
  <c r="T31" i="12"/>
  <c r="P31" i="12"/>
  <c r="A60" i="12"/>
  <c r="U20" i="12"/>
  <c r="Q20" i="12"/>
  <c r="T20" i="12"/>
  <c r="P20" i="12"/>
  <c r="S20" i="12"/>
  <c r="D20" i="12"/>
  <c r="V20" i="12"/>
  <c r="R20" i="12"/>
  <c r="C20" i="12"/>
  <c r="A54" i="12"/>
  <c r="T14" i="12"/>
  <c r="P14" i="12"/>
  <c r="V14" i="12"/>
  <c r="R14" i="12"/>
  <c r="C14" i="12"/>
  <c r="D14" i="12"/>
  <c r="U14" i="12"/>
  <c r="S14" i="12"/>
  <c r="Q14" i="12"/>
  <c r="A68" i="12"/>
  <c r="U28" i="12"/>
  <c r="Q28" i="12"/>
  <c r="T28" i="12"/>
  <c r="P28" i="12"/>
  <c r="S28" i="12"/>
  <c r="D28" i="12"/>
  <c r="V28" i="12"/>
  <c r="R28" i="12"/>
  <c r="C28" i="12"/>
  <c r="A53" i="12"/>
  <c r="V13" i="12"/>
  <c r="R13" i="12"/>
  <c r="C13" i="12"/>
  <c r="T13" i="12"/>
  <c r="P13" i="12"/>
  <c r="Q13" i="12"/>
  <c r="D13" i="12"/>
  <c r="U13" i="12"/>
  <c r="S13" i="12"/>
  <c r="A67" i="12"/>
  <c r="S27" i="12"/>
  <c r="D27" i="12"/>
  <c r="V27" i="12"/>
  <c r="R27" i="12"/>
  <c r="C27" i="12"/>
  <c r="U27" i="12"/>
  <c r="Q27" i="12"/>
  <c r="T27" i="12"/>
  <c r="P27" i="12"/>
  <c r="S17" i="12"/>
  <c r="D17" i="12"/>
  <c r="A57" i="12"/>
  <c r="V17" i="12"/>
  <c r="R17" i="12"/>
  <c r="C17" i="12"/>
  <c r="U17" i="12"/>
  <c r="Q17" i="12"/>
  <c r="T17" i="12"/>
  <c r="P17" i="12"/>
  <c r="A74" i="12"/>
  <c r="U34" i="12"/>
  <c r="Q34" i="12"/>
  <c r="T34" i="12"/>
  <c r="P34" i="12"/>
  <c r="S34" i="12"/>
  <c r="D34" i="12"/>
  <c r="V34" i="12"/>
  <c r="R34" i="12"/>
  <c r="C34" i="12"/>
  <c r="A66" i="12"/>
  <c r="U26" i="12"/>
  <c r="Q26" i="12"/>
  <c r="T26" i="12"/>
  <c r="P26" i="12"/>
  <c r="S26" i="12"/>
  <c r="D26" i="12"/>
  <c r="V26" i="12"/>
  <c r="R26" i="12"/>
  <c r="C26" i="12"/>
  <c r="A75" i="12"/>
  <c r="S35" i="12"/>
  <c r="D35" i="12"/>
  <c r="V35" i="12"/>
  <c r="R35" i="12"/>
  <c r="C35" i="12"/>
  <c r="U35" i="12"/>
  <c r="Q35" i="12"/>
  <c r="T35" i="12"/>
  <c r="P35" i="12"/>
  <c r="A65" i="12"/>
  <c r="S25" i="12"/>
  <c r="D25" i="12"/>
  <c r="V25" i="12"/>
  <c r="R25" i="12"/>
  <c r="C25" i="12"/>
  <c r="U25" i="12"/>
  <c r="Q25" i="12"/>
  <c r="T25" i="12"/>
  <c r="P25" i="12"/>
  <c r="A61" i="12"/>
  <c r="S21" i="12"/>
  <c r="D21" i="12"/>
  <c r="V21" i="12"/>
  <c r="R21" i="12"/>
  <c r="C21" i="12"/>
  <c r="U21" i="12"/>
  <c r="Q21" i="12"/>
  <c r="T21" i="12"/>
  <c r="P21" i="12"/>
  <c r="A78" i="12"/>
  <c r="U38" i="12"/>
  <c r="Q38" i="12"/>
  <c r="T38" i="12"/>
  <c r="P38" i="12"/>
  <c r="S38" i="12"/>
  <c r="D38" i="12"/>
  <c r="V38" i="12"/>
  <c r="R38" i="12"/>
  <c r="C38" i="12"/>
  <c r="A64" i="12"/>
  <c r="U24" i="12"/>
  <c r="Q24" i="12"/>
  <c r="T24" i="12"/>
  <c r="P24" i="12"/>
  <c r="S24" i="12"/>
  <c r="D24" i="12"/>
  <c r="V24" i="12"/>
  <c r="R24" i="12"/>
  <c r="C24" i="12"/>
  <c r="A58" i="12"/>
  <c r="U18" i="12"/>
  <c r="Q18" i="12"/>
  <c r="T18" i="12"/>
  <c r="P18" i="12"/>
  <c r="S18" i="12"/>
  <c r="D18" i="12"/>
  <c r="V18" i="12"/>
  <c r="R18" i="12"/>
  <c r="C18" i="12"/>
  <c r="A69" i="12"/>
  <c r="S29" i="12"/>
  <c r="D29" i="12"/>
  <c r="V29" i="12"/>
  <c r="R29" i="12"/>
  <c r="C29" i="12"/>
  <c r="U29" i="12"/>
  <c r="Q29" i="12"/>
  <c r="T29" i="12"/>
  <c r="P29" i="12"/>
  <c r="A59" i="12"/>
  <c r="S19" i="12"/>
  <c r="D19" i="12"/>
  <c r="V19" i="12"/>
  <c r="R19" i="12"/>
  <c r="C19" i="12"/>
  <c r="U19" i="12"/>
  <c r="Q19" i="12"/>
  <c r="T19" i="12"/>
  <c r="P19" i="12"/>
  <c r="A56" i="12"/>
  <c r="U16" i="12"/>
  <c r="Q16" i="12"/>
  <c r="T16" i="12"/>
  <c r="P16" i="12"/>
  <c r="V16" i="12"/>
  <c r="R16" i="12"/>
  <c r="C16" i="12"/>
  <c r="S16" i="12"/>
  <c r="D16" i="12"/>
  <c r="A62" i="12"/>
  <c r="U22" i="12"/>
  <c r="Q22" i="12"/>
  <c r="T22" i="12"/>
  <c r="P22" i="12"/>
  <c r="S22" i="12"/>
  <c r="D22" i="12"/>
  <c r="V22" i="12"/>
  <c r="R22" i="12"/>
  <c r="C22" i="12"/>
  <c r="A79" i="12"/>
  <c r="S39" i="12"/>
  <c r="D39" i="12"/>
  <c r="V39" i="12"/>
  <c r="R39" i="12"/>
  <c r="C39" i="12"/>
  <c r="U39" i="12"/>
  <c r="Q39" i="12"/>
  <c r="T39" i="12"/>
  <c r="P39" i="12"/>
  <c r="A72" i="12"/>
  <c r="U32" i="12"/>
  <c r="Q32" i="12"/>
  <c r="T32" i="12"/>
  <c r="P32" i="12"/>
  <c r="S32" i="12"/>
  <c r="D32" i="12"/>
  <c r="V32" i="12"/>
  <c r="R32" i="12"/>
  <c r="C32" i="12"/>
  <c r="A76" i="12"/>
  <c r="U36" i="12"/>
  <c r="Q36" i="12"/>
  <c r="T36" i="12"/>
  <c r="P36" i="12"/>
  <c r="S36" i="12"/>
  <c r="D36" i="12"/>
  <c r="V36" i="12"/>
  <c r="R36" i="12"/>
  <c r="C36" i="12"/>
  <c r="A70" i="12"/>
  <c r="U30" i="12"/>
  <c r="Q30" i="12"/>
  <c r="T30" i="12"/>
  <c r="P30" i="12"/>
  <c r="S30" i="12"/>
  <c r="D30" i="12"/>
  <c r="V30" i="12"/>
  <c r="R30" i="12"/>
  <c r="C30" i="12"/>
  <c r="AB70" i="12" l="1"/>
  <c r="X70" i="12"/>
  <c r="T70" i="12"/>
  <c r="P70" i="12"/>
  <c r="L70" i="12"/>
  <c r="H70" i="12"/>
  <c r="D70" i="12"/>
  <c r="AA70" i="12"/>
  <c r="W70" i="12"/>
  <c r="S70" i="12"/>
  <c r="O70" i="12"/>
  <c r="K70" i="12"/>
  <c r="G70" i="12"/>
  <c r="C70" i="12"/>
  <c r="Z70" i="12"/>
  <c r="V70" i="12"/>
  <c r="R70" i="12"/>
  <c r="N70" i="12"/>
  <c r="J70" i="12"/>
  <c r="F70" i="12"/>
  <c r="B70" i="12"/>
  <c r="M70" i="12"/>
  <c r="Y70" i="12"/>
  <c r="I70" i="12"/>
  <c r="U70" i="12"/>
  <c r="E70" i="12"/>
  <c r="Q70" i="12"/>
  <c r="AA62" i="12"/>
  <c r="W62" i="12"/>
  <c r="S62" i="12"/>
  <c r="O62" i="12"/>
  <c r="K62" i="12"/>
  <c r="G62" i="12"/>
  <c r="C62" i="12"/>
  <c r="Z62" i="12"/>
  <c r="V62" i="12"/>
  <c r="R62" i="12"/>
  <c r="N62" i="12"/>
  <c r="J62" i="12"/>
  <c r="F62" i="12"/>
  <c r="B62" i="12"/>
  <c r="Y62" i="12"/>
  <c r="U62" i="12"/>
  <c r="Q62" i="12"/>
  <c r="M62" i="12"/>
  <c r="I62" i="12"/>
  <c r="E62" i="12"/>
  <c r="AB62" i="12"/>
  <c r="X62" i="12"/>
  <c r="T62" i="12"/>
  <c r="P62" i="12"/>
  <c r="L62" i="12"/>
  <c r="H62" i="12"/>
  <c r="D62" i="12"/>
  <c r="AA58" i="12"/>
  <c r="W58" i="12"/>
  <c r="S58" i="12"/>
  <c r="O58" i="12"/>
  <c r="K58" i="12"/>
  <c r="G58" i="12"/>
  <c r="C58" i="12"/>
  <c r="Z58" i="12"/>
  <c r="V58" i="12"/>
  <c r="R58" i="12"/>
  <c r="N58" i="12"/>
  <c r="J58" i="12"/>
  <c r="F58" i="12"/>
  <c r="B58" i="12"/>
  <c r="Y58" i="12"/>
  <c r="U58" i="12"/>
  <c r="Q58" i="12"/>
  <c r="M58" i="12"/>
  <c r="I58" i="12"/>
  <c r="E58" i="12"/>
  <c r="AB58" i="12"/>
  <c r="X58" i="12"/>
  <c r="T58" i="12"/>
  <c r="P58" i="12"/>
  <c r="L58" i="12"/>
  <c r="H58" i="12"/>
  <c r="D58" i="12"/>
  <c r="AA65" i="12"/>
  <c r="W65" i="12"/>
  <c r="S65" i="12"/>
  <c r="O65" i="12"/>
  <c r="K65" i="12"/>
  <c r="G65" i="12"/>
  <c r="C65" i="12"/>
  <c r="Z65" i="12"/>
  <c r="V65" i="12"/>
  <c r="R65" i="12"/>
  <c r="N65" i="12"/>
  <c r="J65" i="12"/>
  <c r="F65" i="12"/>
  <c r="B65" i="12"/>
  <c r="Y65" i="12"/>
  <c r="U65" i="12"/>
  <c r="Q65" i="12"/>
  <c r="M65" i="12"/>
  <c r="I65" i="12"/>
  <c r="E65" i="12"/>
  <c r="AB65" i="12"/>
  <c r="X65" i="12"/>
  <c r="T65" i="12"/>
  <c r="P65" i="12"/>
  <c r="L65" i="12"/>
  <c r="H65" i="12"/>
  <c r="D65" i="12"/>
  <c r="R41" i="12"/>
  <c r="Y54" i="12"/>
  <c r="U54" i="12"/>
  <c r="Q54" i="12"/>
  <c r="M54" i="12"/>
  <c r="I54" i="12"/>
  <c r="E54" i="12"/>
  <c r="AB54" i="12"/>
  <c r="X54" i="12"/>
  <c r="T54" i="12"/>
  <c r="P54" i="12"/>
  <c r="L54" i="12"/>
  <c r="H54" i="12"/>
  <c r="D54" i="12"/>
  <c r="AA54" i="12"/>
  <c r="W54" i="12"/>
  <c r="S54" i="12"/>
  <c r="O54" i="12"/>
  <c r="K54" i="12"/>
  <c r="G54" i="12"/>
  <c r="C54" i="12"/>
  <c r="Z54" i="12"/>
  <c r="V54" i="12"/>
  <c r="R54" i="12"/>
  <c r="N54" i="12"/>
  <c r="J54" i="12"/>
  <c r="F54" i="12"/>
  <c r="B54"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B69" i="12"/>
  <c r="X69" i="12"/>
  <c r="T69" i="12"/>
  <c r="P69" i="12"/>
  <c r="L69" i="12"/>
  <c r="H69" i="12"/>
  <c r="D69" i="12"/>
  <c r="AA69" i="12"/>
  <c r="W69" i="12"/>
  <c r="S69" i="12"/>
  <c r="O69" i="12"/>
  <c r="K69" i="12"/>
  <c r="G69" i="12"/>
  <c r="C69" i="12"/>
  <c r="Z69" i="12"/>
  <c r="V69" i="12"/>
  <c r="R69" i="12"/>
  <c r="N69" i="12"/>
  <c r="J69" i="12"/>
  <c r="F69" i="12"/>
  <c r="B69" i="12"/>
  <c r="Y69" i="12"/>
  <c r="I69" i="12"/>
  <c r="U69" i="12"/>
  <c r="E69" i="12"/>
  <c r="Q69" i="12"/>
  <c r="M69" i="12"/>
  <c r="AA61" i="12"/>
  <c r="W61" i="12"/>
  <c r="S61" i="12"/>
  <c r="O61" i="12"/>
  <c r="K61" i="12"/>
  <c r="G61" i="12"/>
  <c r="C61" i="12"/>
  <c r="Z61" i="12"/>
  <c r="V61" i="12"/>
  <c r="R61" i="12"/>
  <c r="N61" i="12"/>
  <c r="J61" i="12"/>
  <c r="F61" i="12"/>
  <c r="B61" i="12"/>
  <c r="Y61" i="12"/>
  <c r="U61" i="12"/>
  <c r="Q61" i="12"/>
  <c r="M61" i="12"/>
  <c r="I61" i="12"/>
  <c r="E61" i="12"/>
  <c r="AB61" i="12"/>
  <c r="X61" i="12"/>
  <c r="T61" i="12"/>
  <c r="P61" i="12"/>
  <c r="L61" i="12"/>
  <c r="H61" i="12"/>
  <c r="D61"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P41" i="12"/>
  <c r="AB68" i="12"/>
  <c r="X68" i="12"/>
  <c r="T68" i="12"/>
  <c r="P68" i="12"/>
  <c r="L68" i="12"/>
  <c r="H68" i="12"/>
  <c r="D68" i="12"/>
  <c r="AA68" i="12"/>
  <c r="W68" i="12"/>
  <c r="S68" i="12"/>
  <c r="O68" i="12"/>
  <c r="K68" i="12"/>
  <c r="G68" i="12"/>
  <c r="C68" i="12"/>
  <c r="Y68" i="12"/>
  <c r="Q68" i="12"/>
  <c r="I68" i="12"/>
  <c r="V68" i="12"/>
  <c r="N68" i="12"/>
  <c r="F68" i="12"/>
  <c r="U68" i="12"/>
  <c r="M68" i="12"/>
  <c r="E68" i="12"/>
  <c r="Z68" i="12"/>
  <c r="R68" i="12"/>
  <c r="J68" i="12"/>
  <c r="B68" i="12"/>
  <c r="AA63" i="12"/>
  <c r="W63" i="12"/>
  <c r="S63" i="12"/>
  <c r="O63" i="12"/>
  <c r="K63" i="12"/>
  <c r="G63" i="12"/>
  <c r="C63" i="12"/>
  <c r="Z63" i="12"/>
  <c r="V63" i="12"/>
  <c r="R63" i="12"/>
  <c r="N63" i="12"/>
  <c r="J63" i="12"/>
  <c r="F63" i="12"/>
  <c r="B63" i="12"/>
  <c r="Y63" i="12"/>
  <c r="U63" i="12"/>
  <c r="Q63" i="12"/>
  <c r="M63" i="12"/>
  <c r="I63" i="12"/>
  <c r="E63" i="12"/>
  <c r="AB63" i="12"/>
  <c r="X63" i="12"/>
  <c r="T63" i="12"/>
  <c r="P63" i="12"/>
  <c r="L63" i="12"/>
  <c r="H63" i="12"/>
  <c r="D63"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A59" i="12"/>
  <c r="W59" i="12"/>
  <c r="S59" i="12"/>
  <c r="O59" i="12"/>
  <c r="K59" i="12"/>
  <c r="G59" i="12"/>
  <c r="C59" i="12"/>
  <c r="Z59" i="12"/>
  <c r="V59" i="12"/>
  <c r="R59" i="12"/>
  <c r="N59" i="12"/>
  <c r="J59" i="12"/>
  <c r="F59" i="12"/>
  <c r="B59" i="12"/>
  <c r="Y59" i="12"/>
  <c r="U59" i="12"/>
  <c r="Q59" i="12"/>
  <c r="M59" i="12"/>
  <c r="I59" i="12"/>
  <c r="E59" i="12"/>
  <c r="AB59" i="12"/>
  <c r="X59" i="12"/>
  <c r="T59" i="12"/>
  <c r="P59" i="12"/>
  <c r="L59" i="12"/>
  <c r="H59" i="12"/>
  <c r="D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A66" i="12"/>
  <c r="W66" i="12"/>
  <c r="S66" i="12"/>
  <c r="O66" i="12"/>
  <c r="K66" i="12"/>
  <c r="G66" i="12"/>
  <c r="C66" i="12"/>
  <c r="Z66" i="12"/>
  <c r="V66" i="12"/>
  <c r="R66" i="12"/>
  <c r="N66" i="12"/>
  <c r="J66" i="12"/>
  <c r="F66" i="12"/>
  <c r="B66" i="12"/>
  <c r="Y66" i="12"/>
  <c r="U66" i="12"/>
  <c r="Q66" i="12"/>
  <c r="M66" i="12"/>
  <c r="I66" i="12"/>
  <c r="E66" i="12"/>
  <c r="AB66" i="12"/>
  <c r="X66" i="12"/>
  <c r="T66" i="12"/>
  <c r="P66" i="12"/>
  <c r="L66" i="12"/>
  <c r="H66" i="12"/>
  <c r="D66" i="12"/>
  <c r="AA57" i="12"/>
  <c r="W57" i="12"/>
  <c r="S57" i="12"/>
  <c r="O57" i="12"/>
  <c r="K57" i="12"/>
  <c r="G57" i="12"/>
  <c r="C57" i="12"/>
  <c r="Z57" i="12"/>
  <c r="V57" i="12"/>
  <c r="R57" i="12"/>
  <c r="N57" i="12"/>
  <c r="J57" i="12"/>
  <c r="F57" i="12"/>
  <c r="B57" i="12"/>
  <c r="Y57" i="12"/>
  <c r="AB57" i="12"/>
  <c r="X57" i="12"/>
  <c r="T57" i="12"/>
  <c r="P57" i="12"/>
  <c r="L57" i="12"/>
  <c r="H57" i="12"/>
  <c r="D57" i="12"/>
  <c r="U57" i="12"/>
  <c r="E57" i="12"/>
  <c r="Q57" i="12"/>
  <c r="M57" i="12"/>
  <c r="I57" i="12"/>
  <c r="Y53" i="12"/>
  <c r="U53" i="12"/>
  <c r="Q53" i="12"/>
  <c r="M53" i="12"/>
  <c r="I53" i="12"/>
  <c r="E53" i="12"/>
  <c r="AB53" i="12"/>
  <c r="X53" i="12"/>
  <c r="T53" i="12"/>
  <c r="P53" i="12"/>
  <c r="L53" i="12"/>
  <c r="H53" i="12"/>
  <c r="D53" i="12"/>
  <c r="AA53" i="12"/>
  <c r="W53" i="12"/>
  <c r="S53" i="12"/>
  <c r="O53" i="12"/>
  <c r="K53" i="12"/>
  <c r="G53" i="12"/>
  <c r="C53" i="12"/>
  <c r="Z53" i="12"/>
  <c r="V53" i="12"/>
  <c r="R53" i="12"/>
  <c r="N53" i="12"/>
  <c r="J53" i="12"/>
  <c r="F53" i="12"/>
  <c r="B53"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Y55" i="12"/>
  <c r="U55" i="12"/>
  <c r="Q55" i="12"/>
  <c r="M55" i="12"/>
  <c r="I55" i="12"/>
  <c r="E55" i="12"/>
  <c r="AB55" i="12"/>
  <c r="X55" i="12"/>
  <c r="T55" i="12"/>
  <c r="P55" i="12"/>
  <c r="L55" i="12"/>
  <c r="H55" i="12"/>
  <c r="D55" i="12"/>
  <c r="AA55" i="12"/>
  <c r="W55" i="12"/>
  <c r="S55" i="12"/>
  <c r="O55" i="12"/>
  <c r="K55" i="12"/>
  <c r="G55" i="12"/>
  <c r="C55" i="12"/>
  <c r="Z55" i="12"/>
  <c r="V55" i="12"/>
  <c r="R55" i="12"/>
  <c r="N55" i="12"/>
  <c r="J55" i="12"/>
  <c r="F55" i="12"/>
  <c r="B55"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A56" i="12"/>
  <c r="W56" i="12"/>
  <c r="S56" i="12"/>
  <c r="O56" i="12"/>
  <c r="K56" i="12"/>
  <c r="G56" i="12"/>
  <c r="Z56" i="12"/>
  <c r="V56" i="12"/>
  <c r="R56" i="12"/>
  <c r="N56" i="12"/>
  <c r="J56" i="12"/>
  <c r="AB56" i="12"/>
  <c r="X56" i="12"/>
  <c r="T56" i="12"/>
  <c r="L56" i="12"/>
  <c r="E56" i="12"/>
  <c r="Q56" i="12"/>
  <c r="I56" i="12"/>
  <c r="D56" i="12"/>
  <c r="Y56" i="12"/>
  <c r="P56" i="12"/>
  <c r="H56" i="12"/>
  <c r="C56" i="12"/>
  <c r="U56" i="12"/>
  <c r="M56" i="12"/>
  <c r="F56" i="12"/>
  <c r="B56" i="12"/>
  <c r="AA64" i="12"/>
  <c r="W64" i="12"/>
  <c r="S64" i="12"/>
  <c r="O64" i="12"/>
  <c r="K64" i="12"/>
  <c r="G64" i="12"/>
  <c r="C64" i="12"/>
  <c r="Z64" i="12"/>
  <c r="V64" i="12"/>
  <c r="R64" i="12"/>
  <c r="N64" i="12"/>
  <c r="J64" i="12"/>
  <c r="F64" i="12"/>
  <c r="B64" i="12"/>
  <c r="Y64" i="12"/>
  <c r="U64" i="12"/>
  <c r="Q64" i="12"/>
  <c r="M64" i="12"/>
  <c r="I64" i="12"/>
  <c r="E64" i="12"/>
  <c r="AB64" i="12"/>
  <c r="X64" i="12"/>
  <c r="T64" i="12"/>
  <c r="P64" i="12"/>
  <c r="L64" i="12"/>
  <c r="H64" i="12"/>
  <c r="D64"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AA67" i="12"/>
  <c r="W67" i="12"/>
  <c r="S67" i="12"/>
  <c r="O67" i="12"/>
  <c r="K67" i="12"/>
  <c r="G67" i="12"/>
  <c r="C67" i="12"/>
  <c r="Z67" i="12"/>
  <c r="V67" i="12"/>
  <c r="R67" i="12"/>
  <c r="N67" i="12"/>
  <c r="J67" i="12"/>
  <c r="F67" i="12"/>
  <c r="B67" i="12"/>
  <c r="Y67" i="12"/>
  <c r="U67" i="12"/>
  <c r="Q67" i="12"/>
  <c r="M67" i="12"/>
  <c r="I67" i="12"/>
  <c r="E67" i="12"/>
  <c r="X67" i="12"/>
  <c r="T67" i="12"/>
  <c r="P67" i="12"/>
  <c r="L67" i="12"/>
  <c r="H67" i="12"/>
  <c r="D67" i="12"/>
  <c r="AA60" i="12"/>
  <c r="W60" i="12"/>
  <c r="S60" i="12"/>
  <c r="O60" i="12"/>
  <c r="K60" i="12"/>
  <c r="G60" i="12"/>
  <c r="C60" i="12"/>
  <c r="Z60" i="12"/>
  <c r="V60" i="12"/>
  <c r="R60" i="12"/>
  <c r="N60" i="12"/>
  <c r="J60" i="12"/>
  <c r="F60" i="12"/>
  <c r="B60" i="12"/>
  <c r="Y60" i="12"/>
  <c r="U60" i="12"/>
  <c r="Q60" i="12"/>
  <c r="M60" i="12"/>
  <c r="I60" i="12"/>
  <c r="E60" i="12"/>
  <c r="AB60" i="12"/>
  <c r="X60" i="12"/>
  <c r="T60" i="12"/>
  <c r="P60" i="12"/>
  <c r="L60" i="12"/>
  <c r="H60" i="12"/>
  <c r="D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<sst xmlns="http://schemas.openxmlformats.org/spreadsheetml/2006/main" count="9581" uniqueCount="1808">
  <si>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</si>
  <si>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</si>
  <si>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</si>
  <si>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</si>
  <si>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</si>
  <si>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</si>
  <si>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</si>
  <si>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</si>
  <si>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</si>
  <si>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</si>
  <si>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</si>
  <si>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</si>
  <si>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</si>
  <si>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</si>
  <si>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</si>
  <si>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</si>
  <si>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</si>
  <si>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</si>
  <si>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</si>
  <si>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</si>
  <si>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</si>
  <si>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</si>
  <si>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</si>
  <si>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</si>
  <si>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</si>
  <si>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</si>
  <si>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</si>
  <si>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</si>
  <si>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</si>
  <si>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</si>
  <si>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</si>
  <si>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</si>
  <si>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</si>
  <si>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</si>
  <si>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</si>
  <si>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</si>
  <si>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</si>
  <si>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</si>
  <si>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</si>
  <si>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</si>
  <si>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</si>
  <si>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</si>
  <si>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</si>
  <si>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</si>
  <si>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</si>
  <si>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</si>
  <si>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</si>
  <si>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</si>
  <si>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</si>
  <si>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</si>
  <si>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</si>
  <si>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</si>
  <si>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</si>
  <si>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</si>
  <si>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</si>
  <si>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</si>
  <si>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</si>
  <si>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</si>
  <si>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</si>
  <si>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</si>
  <si>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</si>
  <si>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</si>
  <si>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</si>
  <si>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</si>
  <si>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</si>
  <si>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</si>
  <si>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</si>
  <si>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</si>
  <si>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</si>
  <si>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</si>
  <si>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</si>
  <si>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</si>
  <si>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</si>
  <si>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</si>
  <si>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</si>
  <si>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</si>
  <si>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</si>
  <si>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</si>
  <si>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</si>
  <si>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</si>
  <si>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</si>
  <si>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</si>
  <si>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</si>
  <si>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</si>
  <si>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</si>
  <si>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</si>
  <si>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</si>
  <si>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</si>
  <si>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</si>
  <si>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</si>
  <si>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</si>
  <si>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</si>
  <si>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</si>
  <si>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</si>
  <si>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</si>
  <si>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</si>
  <si>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</si>
  <si>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</si>
  <si>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</si>
  <si>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</si>
  <si>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</si>
  <si>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</si>
  <si>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</si>
  <si>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</si>
  <si>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</si>
  <si>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</si>
  <si>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</si>
  <si>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</si>
  <si>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</si>
  <si>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</si>
  <si>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</si>
  <si>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</si>
  <si>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</si>
  <si>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</si>
  <si>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</si>
  <si>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</si>
  <si>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</si>
  <si>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</si>
  <si>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</si>
  <si>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</si>
  <si>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</si>
  <si>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</si>
  <si>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</si>
  <si>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</si>
  <si>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</si>
  <si>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</si>
  <si>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</si>
  <si>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</si>
  <si>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</si>
  <si>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</si>
  <si>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</si>
  <si>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</si>
  <si>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</si>
  <si>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</si>
  <si>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</si>
  <si>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</si>
  <si>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</si>
  <si>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</si>
  <si>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</si>
  <si>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</si>
  <si>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</si>
  <si>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</si>
  <si>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</si>
  <si>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</si>
  <si>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</si>
  <si>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</si>
  <si>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</si>
  <si>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</si>
  <si>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</si>
  <si>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</si>
  <si>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</si>
  <si>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</si>
  <si>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</si>
  <si>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</si>
  <si>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</si>
  <si>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</si>
  <si>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</si>
  <si>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</si>
  <si>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</si>
  <si>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</si>
  <si>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</si>
  <si>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</si>
  <si>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</si>
  <si>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</si>
  <si>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</si>
  <si>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</si>
  <si>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</si>
  <si>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</si>
  <si>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</si>
  <si>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</si>
  <si>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</si>
  <si>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</si>
  <si>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</si>
  <si>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</si>
  <si>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</si>
  <si>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</si>
  <si>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</si>
  <si>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</si>
  <si>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</si>
  <si>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</si>
  <si>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</si>
  <si>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</si>
  <si>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</si>
  <si>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</si>
  <si>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</si>
  <si>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</si>
  <si>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</si>
  <si>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</si>
  <si>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</si>
  <si>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</si>
  <si>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</si>
  <si>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</si>
  <si>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</si>
  <si>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</si>
  <si>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</si>
  <si>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</si>
  <si>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</si>
  <si>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</si>
  <si>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</si>
  <si>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</si>
  <si>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</si>
  <si>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</si>
  <si>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</si>
  <si>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</si>
  <si>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</si>
  <si>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</si>
  <si>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</si>
  <si>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</si>
  <si>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</si>
  <si>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</si>
  <si>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</si>
  <si>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</si>
  <si>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</si>
  <si>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</si>
  <si>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</si>
  <si>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</si>
  <si>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</si>
  <si>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</si>
  <si>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</si>
  <si>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</si>
  <si>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</si>
  <si>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</si>
  <si>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</si>
  <si>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</si>
  <si>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</si>
  <si>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</si>
  <si>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</si>
  <si>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</si>
  <si>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</si>
  <si>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</si>
  <si>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</si>
  <si>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</si>
  <si>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</si>
  <si>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</si>
  <si>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</si>
  <si>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</si>
  <si>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</si>
  <si>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</si>
  <si>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</si>
  <si>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</si>
  <si>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</si>
  <si>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</si>
  <si>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</si>
  <si>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</si>
  <si>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</si>
  <si>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</si>
  <si>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</si>
  <si>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</si>
  <si>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</si>
  <si>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</si>
  <si>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</si>
  <si>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</si>
  <si>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</si>
  <si>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</si>
  <si>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</si>
  <si>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</si>
  <si>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</si>
  <si>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</si>
  <si>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</si>
  <si>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</si>
  <si>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</si>
  <si>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</si>
  <si>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</si>
  <si>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</si>
  <si>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</si>
  <si>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</si>
  <si>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</si>
  <si>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</si>
  <si>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</si>
  <si>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</si>
  <si>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</si>
  <si>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</si>
  <si>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</si>
  <si>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</si>
  <si>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</si>
  <si>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</si>
  <si>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</si>
  <si>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</si>
  <si>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</si>
  <si>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</si>
  <si>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</si>
  <si>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</si>
  <si>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</si>
  <si>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</si>
  <si>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</si>
  <si>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</si>
  <si>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</si>
  <si>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</si>
  <si>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</si>
  <si>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</si>
  <si>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</si>
  <si>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</si>
  <si>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</si>
  <si>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</si>
  <si>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</si>
  <si>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</si>
  <si>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</si>
  <si>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</si>
  <si>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</si>
  <si>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</si>
  <si>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</si>
  <si>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</si>
  <si>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</si>
  <si>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</si>
  <si>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</si>
  <si>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</si>
  <si>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</si>
  <si>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</si>
  <si>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</si>
  <si>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</si>
  <si>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</si>
  <si>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</si>
  <si>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</si>
  <si>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</si>
  <si>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</si>
  <si>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</si>
  <si>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</si>
  <si>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</si>
  <si>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</si>
  <si>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</si>
  <si>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</si>
  <si>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</si>
  <si>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</si>
  <si>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</si>
  <si>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</si>
  <si>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</si>
  <si>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</si>
  <si>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</si>
  <si>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</si>
  <si>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</si>
  <si>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</si>
  <si>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</si>
  <si>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</si>
  <si>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</si>
  <si>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</si>
  <si>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</si>
  <si>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</si>
  <si>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</si>
  <si>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</si>
  <si>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</si>
  <si>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</si>
  <si>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</si>
  <si>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</si>
  <si>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</si>
  <si>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</si>
  <si>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</si>
  <si>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</si>
  <si>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</si>
  <si>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</si>
  <si>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</si>
  <si>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</si>
  <si>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</si>
  <si>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</si>
  <si>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</si>
  <si>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</si>
  <si>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</si>
  <si>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</si>
  <si>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</si>
  <si>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</si>
  <si>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</si>
  <si>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</si>
  <si>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</si>
  <si>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</si>
  <si>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</si>
  <si>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</si>
  <si>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</si>
  <si>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</si>
  <si>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</si>
  <si>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</si>
  <si>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</si>
  <si>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</si>
  <si>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</si>
  <si>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</si>
  <si>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</si>
  <si>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</si>
  <si>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</si>
  <si>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</si>
  <si>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</si>
  <si>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</si>
  <si>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</si>
  <si>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</si>
  <si>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</si>
  <si>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</si>
  <si>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</si>
  <si>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</si>
  <si>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</si>
  <si>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</si>
  <si>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</si>
  <si>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</si>
  <si>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</si>
  <si>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</si>
  <si>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</si>
  <si>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</si>
  <si>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</si>
  <si>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</si>
  <si>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</si>
  <si>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</si>
  <si>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</si>
  <si>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</si>
  <si>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</si>
  <si>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</si>
  <si>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</si>
  <si>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</si>
  <si>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</si>
  <si>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</si>
  <si>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</si>
  <si>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</si>
  <si>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</si>
  <si>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</si>
  <si>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</si>
  <si>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</si>
  <si>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</si>
  <si>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</si>
  <si>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</si>
  <si>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</si>
  <si>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</si>
  <si>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</si>
  <si>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</si>
  <si>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</si>
  <si>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</si>
  <si>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</si>
  <si>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</si>
  <si>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</si>
  <si>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</si>
  <si>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</si>
  <si>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</si>
  <si>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</si>
  <si>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</si>
  <si>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</si>
  <si>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</si>
  <si>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</si>
  <si>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</si>
  <si>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</si>
  <si>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</si>
  <si>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</si>
  <si>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</si>
  <si>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</si>
  <si>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</si>
  <si>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</si>
  <si>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</si>
  <si>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</si>
  <si>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</si>
  <si>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</si>
  <si>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</si>
  <si>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</si>
  <si>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</si>
  <si>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</si>
  <si>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</si>
  <si>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</si>
  <si>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</si>
  <si>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</si>
  <si>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</si>
  <si>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</si>
  <si>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</si>
  <si>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</si>
  <si>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</si>
  <si>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</si>
  <si>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</si>
  <si>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</si>
  <si>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</si>
  <si>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</si>
  <si>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</si>
  <si>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</si>
  <si>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</si>
  <si>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</si>
  <si>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</si>
  <si>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</si>
  <si>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</si>
  <si>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</si>
  <si>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</si>
  <si>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</si>
  <si>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</si>
  <si>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</si>
  <si>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</si>
  <si>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</si>
  <si>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</si>
  <si>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</si>
  <si>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</si>
  <si>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</si>
  <si>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</si>
  <si>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</si>
  <si>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</si>
  <si>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</si>
  <si>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</si>
  <si>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</si>
  <si>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</si>
  <si>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</si>
  <si>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</si>
  <si>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</si>
  <si>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</si>
  <si>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</si>
  <si>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</si>
  <si>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</si>
  <si>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</si>
  <si>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</si>
  <si>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</si>
  <si>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</si>
  <si>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</si>
  <si>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</si>
  <si>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</si>
  <si>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</si>
  <si>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</si>
  <si>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</si>
  <si>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</si>
  <si>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</si>
  <si>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</si>
  <si>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</si>
  <si>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</si>
  <si>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</si>
  <si>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</si>
  <si>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</si>
  <si>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</si>
  <si>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</si>
  <si>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</si>
  <si>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</si>
  <si>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</si>
  <si>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</si>
  <si>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</si>
  <si>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</si>
  <si>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</si>
  <si>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</si>
  <si>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</si>
  <si>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</si>
  <si>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</si>
  <si>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</si>
  <si>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</si>
  <si>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</si>
  <si>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</si>
  <si>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</si>
  <si>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</si>
  <si>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</si>
  <si>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</si>
  <si>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</si>
  <si>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</si>
  <si>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</si>
  <si>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</si>
  <si>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</si>
  <si>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</si>
  <si>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</si>
  <si>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</si>
  <si>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</si>
  <si>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</si>
  <si>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</si>
  <si>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</si>
  <si>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</si>
  <si>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</si>
  <si>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</si>
  <si>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</si>
  <si>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</si>
  <si>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</si>
  <si>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</si>
  <si>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</si>
  <si>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</si>
  <si>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</si>
  <si>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</si>
  <si>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</si>
  <si>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</si>
  <si>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</si>
  <si>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</si>
  <si>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</si>
  <si>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</si>
  <si>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</si>
  <si>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</si>
  <si>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</si>
  <si>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</si>
  <si>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</si>
  <si>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</si>
  <si>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</si>
  <si>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</si>
  <si>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</si>
  <si>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</si>
  <si>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</si>
  <si>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</si>
  <si>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</si>
  <si>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</si>
  <si>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</si>
  <si>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</si>
  <si>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</si>
  <si>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</si>
  <si>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</si>
  <si>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</si>
  <si>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</si>
  <si>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</si>
  <si>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</si>
  <si>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</si>
  <si>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</si>
  <si>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</si>
  <si>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</si>
  <si>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</si>
  <si>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</si>
  <si>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</si>
  <si>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</si>
  <si>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</si>
  <si>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</si>
  <si>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</si>
  <si>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</si>
  <si>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</si>
  <si>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</si>
  <si>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</si>
  <si>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</si>
  <si>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</si>
  <si>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</si>
  <si>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</si>
  <si>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</si>
  <si>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</si>
  <si>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</si>
  <si>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</si>
  <si>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</si>
  <si>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</si>
  <si>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</si>
  <si>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</si>
  <si>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</si>
  <si>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</si>
  <si>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</si>
  <si>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</si>
  <si>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</si>
  <si>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</si>
  <si>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</si>
  <si>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</si>
  <si>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</si>
  <si>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</si>
  <si>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</si>
  <si>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</si>
  <si>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</si>
  <si>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</si>
  <si>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</si>
  <si>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</si>
  <si>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</si>
  <si>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</si>
  <si>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</si>
  <si>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</si>
  <si>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</si>
  <si>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</si>
  <si>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</si>
  <si>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</si>
  <si>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</si>
  <si>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</si>
  <si>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</si>
  <si>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</si>
  <si>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</si>
  <si>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</si>
  <si>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</si>
  <si>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</si>
  <si>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</si>
  <si>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</si>
  <si>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</si>
  <si>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</si>
  <si>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</si>
  <si>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</si>
  <si>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</si>
  <si>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</si>
  <si>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</si>
  <si>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</si>
  <si>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</si>
  <si>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</si>
  <si>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</si>
  <si>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</si>
  <si>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</si>
  <si>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</si>
  <si>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</si>
  <si>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</si>
  <si>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</si>
  <si>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</si>
  <si>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</si>
  <si>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</si>
  <si>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</si>
  <si>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</si>
  <si>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</si>
  <si>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</si>
  <si>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</si>
  <si>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</si>
  <si>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</si>
  <si>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</si>
  <si>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</si>
  <si>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</si>
  <si>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</si>
  <si>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</si>
  <si>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</si>
  <si>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</si>
  <si>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</si>
  <si>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</si>
  <si>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</si>
  <si>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</si>
  <si>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</si>
  <si>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</si>
  <si>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</si>
  <si>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</si>
  <si>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</si>
  <si>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</si>
  <si>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</si>
  <si>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</si>
  <si>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</si>
  <si>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</si>
  <si>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</si>
  <si>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</si>
  <si>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</si>
  <si>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</si>
  <si>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</si>
  <si>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</si>
  <si>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</si>
  <si>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</si>
  <si>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</si>
  <si>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</si>
  <si>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</si>
  <si>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</si>
  <si>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</si>
  <si>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</si>
  <si>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</si>
  <si>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</si>
  <si>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</si>
  <si>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</si>
  <si>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</si>
  <si>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</si>
  <si>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</si>
  <si>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</si>
  <si>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</si>
  <si>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</si>
  <si>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</si>
  <si>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</si>
  <si>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</si>
  <si>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</si>
  <si>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</si>
  <si>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</si>
  <si>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</si>
  <si>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</si>
  <si>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</si>
  <si>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</si>
  <si>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</si>
  <si>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</si>
  <si>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</si>
  <si>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</si>
  <si>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</si>
  <si>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</si>
  <si>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</si>
  <si>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</si>
  <si>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</si>
  <si>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</si>
  <si>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</si>
  <si>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</si>
  <si>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</si>
  <si>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</si>
  <si>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</si>
  <si>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</si>
  <si>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</si>
  <si>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</si>
  <si>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</si>
  <si>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</si>
  <si>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</si>
  <si>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</si>
  <si>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</si>
  <si>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</si>
  <si>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</si>
  <si>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</si>
  <si>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</si>
  <si>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</si>
  <si>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</si>
  <si>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</si>
  <si>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</si>
  <si>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</si>
  <si>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</si>
  <si>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</si>
  <si>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</si>
  <si>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</si>
  <si>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</si>
  <si>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</si>
  <si>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</si>
  <si>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</si>
  <si>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</si>
  <si>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</si>
  <si>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</si>
  <si>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</si>
  <si>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</si>
  <si>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</si>
  <si>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</si>
  <si>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</si>
  <si>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</si>
  <si>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</si>
  <si>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</si>
  <si>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</si>
  <si>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</si>
  <si>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</si>
  <si>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</si>
  <si>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</si>
  <si>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</si>
  <si>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</si>
  <si>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</si>
  <si>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</si>
  <si>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</si>
  <si>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</si>
  <si>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</si>
  <si>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</si>
  <si>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</si>
  <si>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</si>
  <si>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</si>
  <si>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</si>
  <si>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</si>
  <si>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</si>
  <si>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</si>
  <si>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</si>
  <si>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</si>
  <si>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</si>
  <si>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</si>
  <si>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</si>
  <si>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</si>
  <si>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</si>
  <si>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</si>
  <si>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</si>
  <si>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</si>
  <si>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</si>
  <si>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</si>
  <si>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</si>
  <si>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</si>
  <si>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</si>
  <si>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</si>
  <si>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</si>
  <si>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</si>
  <si>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</si>
  <si>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</si>
  <si>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</si>
  <si>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</si>
  <si>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</si>
  <si>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</si>
  <si>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</si>
  <si>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</si>
  <si>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</si>
  <si>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</si>
  <si>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</si>
  <si>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</si>
  <si>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</si>
  <si>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</si>
  <si>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</si>
  <si>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</si>
  <si>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</si>
  <si>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</si>
  <si>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</si>
  <si>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</si>
  <si>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</si>
  <si>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</si>
  <si>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</si>
  <si>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</si>
  <si>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</si>
  <si>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</si>
  <si>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</si>
  <si>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</si>
  <si>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</si>
  <si>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</si>
  <si>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</si>
  <si>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</si>
  <si>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</si>
  <si>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</si>
  <si>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</si>
  <si>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</si>
  <si>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</si>
  <si>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</si>
  <si>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</si>
  <si>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</si>
  <si>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</si>
  <si>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</si>
  <si>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</si>
  <si>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</si>
  <si>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</si>
  <si>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</si>
  <si>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</si>
  <si>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</si>
  <si>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</si>
  <si>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</si>
  <si>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</si>
  <si>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</si>
  <si>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</si>
  <si>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</si>
  <si>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</si>
  <si>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</si>
  <si>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</si>
  <si>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</si>
  <si>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</si>
  <si>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</si>
  <si>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</si>
  <si>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</si>
  <si>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</si>
  <si>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</si>
  <si>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</si>
  <si>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</si>
  <si>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</si>
  <si>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</si>
  <si>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</si>
  <si>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</si>
  <si>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</si>
  <si>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</si>
  <si>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</si>
  <si>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</si>
  <si>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</si>
  <si>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</si>
  <si>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</si>
  <si>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</si>
  <si>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</si>
  <si>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</si>
  <si>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</si>
  <si>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</si>
  <si>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</si>
  <si>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</si>
  <si>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</si>
  <si>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</si>
  <si>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</si>
  <si>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</si>
  <si>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</si>
  <si>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</si>
  <si>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</si>
  <si>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</si>
  <si>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</si>
  <si>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</si>
  <si>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</si>
  <si>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</si>
  <si>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</si>
  <si>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</si>
  <si>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</si>
  <si>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</si>
  <si>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</si>
  <si>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</si>
  <si>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</si>
  <si>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</si>
  <si>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</si>
  <si>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</si>
  <si>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</si>
  <si>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</si>
  <si>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</si>
  <si>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</si>
  <si>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</si>
  <si>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</si>
  <si>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</si>
  <si>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</si>
  <si>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</si>
  <si>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</si>
  <si>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</si>
  <si>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</si>
  <si>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</si>
  <si>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</si>
  <si>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</si>
  <si>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</si>
  <si>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</si>
  <si>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</si>
  <si>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</si>
  <si>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</si>
  <si>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</si>
  <si>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</si>
  <si>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</si>
  <si>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</si>
  <si>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</si>
  <si>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</si>
  <si>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</si>
  <si>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</si>
  <si>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</si>
  <si>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</si>
  <si>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</si>
  <si>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</si>
  <si>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</si>
  <si>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</si>
  <si>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</si>
  <si>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</si>
  <si>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</si>
  <si>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</si>
  <si>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</si>
  <si>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</si>
  <si>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</si>
  <si>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</si>
  <si>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</si>
  <si>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</si>
  <si>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</si>
  <si>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</si>
  <si>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</si>
  <si>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</si>
  <si>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</si>
  <si>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</si>
  <si>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</si>
  <si>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</si>
  <si>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</si>
  <si>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</si>
  <si>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</si>
  <si>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</si>
  <si>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</si>
  <si>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</si>
  <si>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</si>
  <si>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</si>
  <si>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</si>
  <si>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</si>
  <si>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</si>
  <si>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</si>
  <si>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</si>
  <si>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</si>
  <si>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</si>
  <si>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</si>
  <si>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</si>
  <si>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</si>
  <si>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</si>
  <si>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</si>
  <si>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</si>
  <si>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</si>
  <si>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</si>
  <si>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</si>
  <si>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</si>
  <si>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</si>
  <si>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</si>
  <si>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</si>
  <si>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</si>
  <si>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</si>
  <si>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</si>
  <si>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</si>
  <si>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</si>
  <si>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</si>
  <si>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</si>
  <si>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</si>
  <si>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</si>
  <si>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</si>
  <si>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</si>
  <si>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</si>
  <si>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</si>
  <si>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</si>
  <si>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</si>
  <si>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</si>
  <si>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</si>
  <si>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</si>
  <si>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</si>
  <si>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</si>
  <si>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</si>
  <si>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</si>
  <si>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</si>
  <si>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</si>
  <si>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</si>
  <si>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</si>
  <si>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</si>
  <si>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</si>
  <si>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</si>
  <si>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</si>
  <si>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</si>
  <si>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</si>
  <si>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</si>
  <si>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</si>
  <si>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</si>
  <si>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</si>
  <si>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</si>
  <si>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</si>
  <si>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</si>
  <si>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</si>
  <si>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</si>
  <si>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</si>
  <si>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</si>
  <si>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</si>
  <si>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</si>
  <si>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</si>
  <si>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</si>
  <si>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</si>
  <si>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</si>
  <si>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</si>
  <si>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</si>
  <si>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</si>
  <si>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</si>
  <si>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</si>
  <si>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</si>
  <si>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</si>
  <si>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</si>
  <si>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</si>
  <si>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</si>
  <si>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</si>
  <si>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</si>
  <si>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</si>
  <si>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</si>
  <si>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</si>
  <si>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</si>
  <si>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</si>
  <si>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</si>
  <si>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</si>
  <si>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</si>
  <si>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</si>
  <si>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</si>
  <si>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</si>
  <si>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</si>
  <si>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</si>
  <si>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</si>
  <si>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</si>
  <si>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</si>
  <si>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</si>
  <si>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</si>
  <si>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</si>
  <si>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</si>
  <si>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</si>
  <si>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</si>
  <si>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</si>
  <si>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</si>
  <si>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</si>
  <si>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</si>
  <si>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</si>
  <si>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</si>
  <si>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</si>
  <si>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</si>
  <si>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</si>
  <si>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</si>
  <si>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</si>
  <si>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</si>
  <si>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</si>
  <si>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</si>
  <si>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</si>
  <si>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</si>
  <si>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</si>
  <si>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</si>
  <si>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</si>
  <si>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</si>
  <si>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</si>
  <si>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</si>
  <si>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</si>
  <si>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</si>
  <si>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</si>
  <si>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</si>
  <si>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</si>
  <si>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</si>
  <si>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</si>
  <si>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</si>
  <si>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</si>
  <si>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</si>
  <si>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</si>
  <si>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</si>
  <si>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</si>
  <si>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</si>
  <si>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</si>
  <si>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</si>
  <si>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</si>
  <si>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</si>
  <si>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</si>
  <si>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</si>
  <si>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</si>
  <si>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</si>
  <si>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</si>
  <si>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</si>
  <si>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</si>
  <si>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</si>
  <si>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</si>
  <si>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</si>
  <si>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</si>
  <si>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</si>
  <si>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</si>
  <si>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</si>
  <si>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</si>
  <si>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</si>
  <si>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</si>
  <si>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</si>
  <si>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</si>
  <si>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</si>
  <si>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</si>
  <si>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</si>
  <si>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</si>
  <si>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</si>
  <si>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</si>
  <si>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</si>
  <si>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</si>
  <si>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</si>
  <si>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</si>
  <si>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</si>
  <si>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</si>
  <si>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</si>
  <si>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</si>
  <si>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</si>
  <si>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</si>
  <si>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</si>
  <si>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</si>
  <si>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</si>
  <si>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</si>
  <si>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</si>
  <si>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</si>
  <si>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</si>
  <si>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</si>
  <si>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</si>
  <si>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</si>
  <si>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</si>
  <si>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</si>
  <si>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</si>
  <si>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</si>
  <si>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</si>
  <si>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</si>
  <si>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</si>
  <si>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</si>
  <si>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</si>
  <si>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</si>
  <si>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</si>
  <si>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</si>
  <si>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</si>
  <si>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</si>
  <si>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</si>
  <si>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</si>
  <si>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</si>
  <si>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</si>
  <si>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</si>
  <si>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</si>
  <si>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</si>
  <si>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</si>
  <si>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</si>
  <si>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</si>
  <si>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</si>
  <si>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</si>
  <si>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</si>
  <si>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</si>
  <si>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</si>
  <si>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</si>
  <si>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</si>
  <si>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</si>
  <si>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</si>
  <si>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</si>
  <si>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</si>
  <si>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</si>
  <si>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</si>
  <si>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</si>
  <si>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</si>
  <si>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</si>
  <si>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</si>
  <si>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</si>
  <si>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</si>
  <si>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</si>
  <si>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</si>
  <si>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</si>
  <si>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</si>
  <si>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</si>
  <si>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</si>
  <si>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</si>
  <si>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</si>
  <si>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</si>
  <si>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</si>
  <si>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</si>
  <si>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</si>
  <si>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</si>
  <si>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</si>
  <si>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</si>
  <si>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</si>
  <si>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</si>
  <si>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</si>
  <si>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</si>
  <si>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</si>
  <si>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</si>
  <si>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</si>
  <si>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</si>
  <si>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</si>
  <si>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</si>
  <si>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</si>
  <si>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</si>
  <si>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</si>
  <si>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</si>
  <si>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</si>
  <si>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</si>
  <si>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</si>
  <si>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</si>
  <si>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</si>
  <si>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</si>
  <si>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</si>
  <si>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</si>
  <si>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</si>
  <si>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</si>
  <si>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</si>
  <si>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</si>
  <si>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</si>
  <si>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</si>
  <si>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</si>
  <si>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</si>
  <si>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</si>
  <si>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</si>
  <si>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</si>
  <si>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</si>
  <si>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</si>
  <si>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</si>
  <si>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</si>
  <si>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</si>
  <si>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</si>
  <si>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</si>
  <si>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</si>
  <si>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</si>
  <si>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</si>
  <si>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</si>
  <si>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</si>
  <si>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</si>
  <si>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</si>
  <si>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</si>
  <si>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</si>
  <si>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</si>
  <si>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</si>
  <si>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</si>
  <si>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</si>
  <si>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</si>
  <si>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</si>
  <si>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</si>
  <si>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</si>
  <si>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</si>
  <si>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</si>
  <si>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</si>
  <si>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</si>
  <si>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</si>
  <si>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</si>
  <si>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</si>
  <si>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</si>
  <si>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</si>
  <si>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</si>
  <si>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</si>
  <si>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</si>
  <si>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</si>
  <si>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</si>
  <si>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</si>
  <si>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</si>
  <si>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</si>
  <si>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</si>
  <si>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</si>
  <si>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</si>
  <si>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</si>
  <si>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</si>
  <si>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</si>
  <si>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</si>
  <si>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</si>
  <si>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</si>
  <si>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</si>
  <si>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</si>
  <si>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</si>
  <si>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</si>
  <si>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</si>
  <si>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</si>
  <si>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</si>
  <si>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</si>
  <si>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</si>
  <si>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</si>
  <si>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</si>
  <si>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</si>
  <si>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</si>
  <si>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</si>
  <si>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</si>
  <si>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</si>
  <si>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</si>
  <si>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</si>
  <si>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</si>
  <si>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</si>
  <si>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</si>
  <si>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</si>
  <si>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</si>
  <si>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</si>
  <si>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</si>
  <si>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</si>
  <si>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</si>
  <si>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</si>
  <si>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</si>
  <si>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</si>
  <si>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</si>
  <si>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</si>
  <si>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</si>
  <si>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</si>
  <si>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</si>
  <si>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</si>
  <si>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</si>
  <si>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</si>
  <si>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</si>
  <si>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</si>
  <si>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</si>
  <si>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</si>
  <si>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</si>
  <si>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</si>
  <si>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</si>
  <si>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</si>
  <si>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</si>
  <si>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</si>
  <si>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</si>
  <si>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</si>
  <si>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</si>
  <si>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</si>
  <si>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</si>
  <si>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</si>
  <si>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</si>
  <si>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</si>
  <si>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</si>
  <si>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</si>
  <si>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</si>
  <si>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</si>
  <si>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</si>
  <si>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</si>
  <si>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</si>
  <si>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</si>
  <si>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</si>
  <si>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</si>
  <si>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</si>
  <si>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</si>
  <si>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</si>
  <si>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</si>
  <si>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</si>
  <si>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</si>
  <si>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</si>
  <si>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</si>
  <si>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</si>
  <si>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</si>
  <si>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</si>
  <si>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</si>
  <si>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</si>
  <si>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</si>
  <si>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</si>
  <si>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</si>
  <si>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</si>
  <si>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</si>
  <si>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</si>
  <si>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</si>
  <si>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</si>
  <si>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</si>
  <si>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</si>
  <si>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</si>
  <si>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</si>
  <si>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</si>
  <si>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</si>
  <si>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</si>
  <si>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</si>
  <si>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</si>
  <si>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</si>
  <si>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</si>
  <si>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</si>
  <si>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</si>
  <si>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</si>
  <si>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</si>
  <si>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</si>
  <si>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</si>
  <si>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</si>
  <si>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</si>
  <si>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</si>
  <si>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</si>
  <si>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</si>
  <si>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</si>
  <si>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</si>
  <si>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</si>
  <si>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</si>
  <si>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</si>
  <si>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</si>
  <si>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</si>
  <si>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</si>
  <si>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</si>
  <si>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</si>
  <si>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</si>
  <si>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</si>
  <si>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</si>
  <si>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</si>
  <si>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</si>
  <si>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</si>
  <si>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</si>
  <si>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</si>
  <si>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</si>
  <si>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</si>
  <si>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</si>
  <si>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</si>
  <si>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</si>
  <si>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</si>
  <si>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</si>
  <si>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</si>
  <si>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</si>
  <si>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</si>
  <si>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</si>
  <si>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</si>
  <si>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</si>
  <si>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</si>
  <si>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</si>
  <si>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</si>
  <si>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</si>
  <si>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</si>
  <si>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</si>
  <si>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</si>
  <si>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</si>
  <si>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</si>
  <si>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</si>
  <si>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</si>
  <si>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</si>
  <si>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</si>
  <si>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</si>
  <si>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</si>
  <si>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</si>
  <si>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</si>
  <si>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</si>
  <si>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</si>
  <si>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</si>
  <si>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</si>
  <si>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</si>
  <si>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</si>
  <si>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</si>
  <si>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</si>
  <si>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</si>
  <si>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</si>
  <si>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</si>
  <si>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</si>
  <si>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</si>
  <si>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</si>
  <si>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</si>
  <si>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</si>
  <si>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</si>
  <si>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</si>
  <si>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</si>
  <si>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</si>
  <si>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</si>
  <si>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</si>
  <si>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</si>
  <si>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</si>
  <si>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</si>
  <si>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</si>
  <si>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</si>
  <si>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</si>
  <si>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</si>
  <si>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</si>
  <si>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</si>
  <si>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</si>
  <si>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</si>
  <si>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</si>
  <si>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</si>
  <si>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</si>
  <si>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</si>
  <si>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</si>
  <si>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</si>
  <si>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</si>
  <si>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</si>
  <si>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</si>
  <si>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</si>
  <si>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</si>
  <si>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</si>
  <si>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</si>
  <si>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</si>
  <si>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</si>
  <si>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</si>
  <si>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</si>
  <si>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</si>
  <si>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</si>
  <si>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</si>
  <si>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</si>
  <si>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</si>
  <si>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</si>
  <si>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</si>
  <si>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</si>
  <si>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</si>
  <si>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</si>
  <si>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</si>
  <si>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</si>
  <si>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</si>
  <si>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</si>
  <si>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</si>
  <si>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</si>
  <si>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</si>
  <si>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</si>
  <si>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</si>
  <si>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</si>
  <si>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</si>
  <si>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</si>
  <si>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</si>
  <si>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</si>
  <si>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</si>
  <si>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</si>
  <si>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</si>
  <si>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</si>
  <si>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</si>
  <si>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</si>
  <si>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</si>
  <si>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</si>
  <si>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</si>
  <si>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</si>
  <si>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</si>
  <si>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</si>
  <si>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</si>
  <si>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</si>
  <si>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</si>
  <si>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</si>
  <si>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</si>
  <si>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</si>
  <si>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</si>
  <si>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</si>
  <si>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</si>
  <si>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</si>
  <si>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</si>
  <si>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</si>
  <si>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</si>
  <si>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</si>
  <si>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</si>
  <si>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</si>
  <si>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</si>
  <si>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</si>
  <si>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</si>
  <si>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</si>
  <si>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</si>
  <si>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</si>
  <si>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</si>
  <si>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</si>
  <si>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</si>
  <si>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</si>
  <si>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</si>
  <si>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</si>
  <si>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</si>
  <si>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</si>
  <si>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</si>
  <si>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</si>
  <si>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</si>
  <si>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</si>
  <si>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</si>
  <si>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</si>
  <si>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</si>
  <si>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</si>
  <si>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</si>
  <si>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</si>
  <si>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</si>
  <si>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</si>
  <si>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</si>
  <si>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</si>
  <si>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</si>
  <si>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</si>
  <si>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</si>
  <si>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</si>
  <si>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</si>
  <si>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</si>
  <si>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</si>
  <si>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</si>
  <si>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</si>
  <si>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</si>
  <si>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</si>
  <si>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</si>
  <si>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</si>
  <si>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</si>
  <si>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</si>
  <si>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</si>
  <si>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</si>
  <si>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</si>
  <si>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</si>
  <si>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</si>
  <si>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</si>
  <si>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</si>
  <si>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</si>
  <si>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</si>
  <si>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</si>
  <si>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</si>
  <si>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</si>
  <si>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</si>
  <si>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</si>
  <si>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</si>
  <si>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</si>
  <si>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</si>
  <si>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</si>
  <si>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</si>
  <si>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</si>
  <si>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</si>
  <si>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</si>
  <si>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</si>
  <si>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</si>
  <si>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</si>
  <si>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</si>
  <si>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</si>
  <si>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</si>
  <si>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</si>
  <si>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</si>
  <si>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</si>
  <si>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</si>
  <si>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</si>
  <si>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</si>
  <si>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</si>
  <si>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</si>
  <si>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</si>
  <si>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</si>
  <si>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</si>
  <si>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</si>
  <si>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</si>
  <si>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</si>
  <si>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</si>
  <si>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</si>
  <si>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</si>
  <si>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</si>
  <si>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</si>
  <si>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</si>
  <si>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</si>
  <si>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</si>
  <si>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</si>
  <si>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</si>
  <si>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</si>
  <si>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</si>
  <si>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</si>
  <si>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</si>
  <si>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</si>
  <si>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</si>
  <si>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</si>
  <si>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</si>
  <si>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</si>
  <si>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</si>
  <si>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</si>
  <si>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</si>
  <si>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</si>
  <si>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</si>
  <si>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</si>
  <si>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</si>
  <si>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</si>
  <si>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</si>
  <si>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</si>
  <si>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</si>
  <si>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</si>
  <si>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</si>
  <si>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</si>
  <si>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</si>
  <si>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</si>
  <si>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</si>
  <si>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</si>
  <si>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</si>
  <si>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</si>
  <si>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</si>
  <si>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</si>
  <si>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</si>
  <si>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</si>
  <si>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</si>
  <si>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</si>
  <si>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</si>
  <si>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</si>
  <si>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</si>
  <si>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</si>
  <si>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</si>
  <si>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</si>
  <si>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</si>
  <si>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</si>
  <si>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</si>
  <si>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</si>
  <si>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</si>
  <si>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</si>
  <si>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</si>
  <si>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</si>
  <si>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</si>
  <si>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</si>
  <si>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</si>
  <si>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</si>
  <si>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</si>
  <si>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</si>
  <si>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</si>
  <si>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</si>
  <si>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</si>
  <si>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</si>
  <si>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</si>
  <si>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</si>
  <si>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</si>
  <si>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</si>
  <si>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</si>
  <si>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</si>
  <si>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</si>
  <si>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</si>
  <si>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</si>
  <si>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</si>
  <si>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</si>
  <si>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</si>
  <si>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</si>
  <si>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</si>
  <si>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</si>
  <si>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</si>
  <si>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</si>
  <si>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</si>
  <si>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</si>
  <si>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</si>
  <si>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</si>
  <si>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</si>
  <si>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</si>
  <si>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</si>
  <si>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</si>
  <si>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</si>
  <si>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</si>
  <si>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</si>
  <si>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</si>
  <si>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</si>
  <si>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</si>
  <si>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</si>
  <si>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</si>
  <si>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</si>
  <si>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</si>
  <si>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</si>
  <si>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</si>
  <si>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</si>
  <si>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</si>
  <si>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</si>
  <si>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</si>
  <si>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</si>
  <si>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</si>
  <si>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</si>
  <si>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</si>
  <si>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</si>
  <si>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</si>
  <si>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</si>
  <si>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</si>
  <si>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</si>
  <si>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</si>
  <si>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</si>
  <si>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</si>
  <si>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</si>
  <si>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</si>
  <si>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</si>
  <si>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</si>
  <si>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</si>
  <si>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</si>
  <si>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</si>
  <si>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</si>
  <si>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</si>
  <si>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</si>
  <si>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</si>
  <si>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</si>
  <si>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</si>
  <si>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</si>
  <si>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</si>
  <si>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</si>
  <si>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</si>
  <si>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</si>
  <si>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</si>
  <si>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</si>
  <si>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</si>
  <si>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</si>
  <si>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</si>
  <si>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</si>
  <si>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</si>
  <si>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</si>
  <si>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</si>
  <si>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</si>
  <si>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Westminster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</si>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</sst>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3D037B93-8126-422E-BB4D-50FE41E27535}"/>
    <cellStyle name="Bad 2" xfId="7" xr:uid="{A3E80F25-35BF-46B7-9D26-5A09090F2BD2}"/>
    <cellStyle name="Calculation 2" xfId="10" xr:uid="{37D7E82C-1D89-4FF9-BE2C-48F7DD82F70B}"/>
    <cellStyle name="Normal" xfId="0" builtinId="0"/>
    <cellStyle name="Normal 10" xfId="8" xr:uid="{C1F2A2E2-CF3C-4A49-8022-D2B40FBF2A1E}"/>
    <cellStyle name="Normal 2" xfId="1" xr:uid="{869FCE61-2DFF-4297-9F6C-617D84BBF9AC}"/>
    <cellStyle name="Normal 2 2" xfId="2" xr:uid="{53234796-879E-4D99-A580-24F73ED9EB69}"/>
    <cellStyle name="Normal 2 3" xfId="11" xr:uid="{111C1D0F-3104-4D97-8175-51A0C20C66EC}"/>
    <cellStyle name="Normal 6" xfId="6" xr:uid="{E931A93D-CC46-42C0-A72C-B0F786F144D4}"/>
    <cellStyle name="Normal 7" xfId="4" xr:uid="{F8E2B521-E79D-4423-9897-DC9E5BFFB72E}"/>
    <cellStyle name="Percent 2" xfId="3" xr:uid="{BFC6D1EE-F7F6-46CA-AA30-E6461AB27473}"/>
    <cellStyle name="Percent 3" xfId="5" xr:uid="{46CA3282-FB20-41B8-BF1A-D996CA5339C4}"/>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A208-4CC5-A2A6-3D0EF96FAE74}"/>
              </c:ext>
            </c:extLst>
          </c:dPt>
          <c:dPt>
            <c:idx val="1"/>
            <c:bubble3D val="0"/>
            <c:spPr>
              <a:solidFill>
                <a:srgbClr val="F7EBD9"/>
              </a:solidFill>
            </c:spPr>
            <c:extLst>
              <c:ext xmlns:c16="http://schemas.microsoft.com/office/drawing/2014/chart" uri="{C3380CC4-5D6E-409C-BE32-E72D297353CC}">
                <c16:uniqueId val="{00000003-A208-4CC5-A2A6-3D0EF96FAE74}"/>
              </c:ext>
            </c:extLst>
          </c:dPt>
          <c:val>
            <c:numRef>
              <c:f>'Data - Overview'!$D$89:$D$90</c:f>
              <c:numCache>
                <c:formatCode>0%</c:formatCode>
                <c:ptCount val="2"/>
                <c:pt idx="0">
                  <c:v>0.28879838709677419</c:v>
                </c:pt>
                <c:pt idx="1">
                  <c:v>0.71120161290322581</c:v>
                </c:pt>
              </c:numCache>
            </c:numRef>
          </c:val>
          <c:extLst>
            <c:ext xmlns:c16="http://schemas.microsoft.com/office/drawing/2014/chart" uri="{C3380CC4-5D6E-409C-BE32-E72D297353CC}">
              <c16:uniqueId val="{00000004-A208-4CC5-A2A6-3D0EF96FAE7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5802-411B-A961-1C5A60224A04}"/>
              </c:ext>
            </c:extLst>
          </c:dPt>
          <c:dPt>
            <c:idx val="1"/>
            <c:bubble3D val="0"/>
            <c:spPr>
              <a:solidFill>
                <a:srgbClr val="6C6F71"/>
              </a:solidFill>
            </c:spPr>
            <c:extLst>
              <c:ext xmlns:c16="http://schemas.microsoft.com/office/drawing/2014/chart" uri="{C3380CC4-5D6E-409C-BE32-E72D297353CC}">
                <c16:uniqueId val="{00000003-5802-411B-A961-1C5A60224A04}"/>
              </c:ext>
            </c:extLst>
          </c:dPt>
          <c:dPt>
            <c:idx val="2"/>
            <c:bubble3D val="0"/>
            <c:spPr>
              <a:solidFill>
                <a:srgbClr val="7A19C1"/>
              </a:solidFill>
            </c:spPr>
            <c:extLst>
              <c:ext xmlns:c16="http://schemas.microsoft.com/office/drawing/2014/chart" uri="{C3380CC4-5D6E-409C-BE32-E72D297353CC}">
                <c16:uniqueId val="{00000005-5802-411B-A961-1C5A60224A04}"/>
              </c:ext>
            </c:extLst>
          </c:dPt>
          <c:dPt>
            <c:idx val="3"/>
            <c:bubble3D val="0"/>
            <c:spPr>
              <a:solidFill>
                <a:srgbClr val="8CC119"/>
              </a:solidFill>
            </c:spPr>
            <c:extLst>
              <c:ext xmlns:c16="http://schemas.microsoft.com/office/drawing/2014/chart" uri="{C3380CC4-5D6E-409C-BE32-E72D297353CC}">
                <c16:uniqueId val="{00000007-5802-411B-A961-1C5A60224A04}"/>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5802-411B-A961-1C5A60224A04}"/>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5802-411B-A961-1C5A60224A04}"/>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5802-411B-A961-1C5A60224A04}"/>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5802-411B-A961-1C5A60224A04}"/>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5802-411B-A961-1C5A60224A04}"/>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97</c:v>
                </c:pt>
                <c:pt idx="1">
                  <c:v>1 
Index: 111</c:v>
                </c:pt>
                <c:pt idx="2">
                  <c:v>2 
Index: 102</c:v>
                </c:pt>
                <c:pt idx="3">
                  <c:v>3+ 
Index: 122</c:v>
                </c:pt>
              </c:strCache>
            </c:strRef>
          </c:cat>
          <c:val>
            <c:numRef>
              <c:f>'Data - Overview'!$D$128:$D$131</c:f>
              <c:numCache>
                <c:formatCode>0%</c:formatCode>
                <c:ptCount val="4"/>
                <c:pt idx="0">
                  <c:v>0.7009193548387096</c:v>
                </c:pt>
                <c:pt idx="1">
                  <c:v>0.14050000000000001</c:v>
                </c:pt>
                <c:pt idx="2">
                  <c:v>0.10950806451612903</c:v>
                </c:pt>
                <c:pt idx="3">
                  <c:v>4.9290322580645161E-2</c:v>
                </c:pt>
              </c:numCache>
            </c:numRef>
          </c:val>
          <c:extLst>
            <c:ext xmlns:c16="http://schemas.microsoft.com/office/drawing/2014/chart" uri="{C3380CC4-5D6E-409C-BE32-E72D297353CC}">
              <c16:uniqueId val="{00000009-5802-411B-A961-1C5A60224A04}"/>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1A08-4A03-B33D-521D9CAC35E8}"/>
              </c:ext>
            </c:extLst>
          </c:dPt>
          <c:dPt>
            <c:idx val="1"/>
            <c:bubble3D val="0"/>
            <c:spPr>
              <a:solidFill>
                <a:srgbClr val="6C6F71"/>
              </a:solidFill>
            </c:spPr>
            <c:extLst>
              <c:ext xmlns:c16="http://schemas.microsoft.com/office/drawing/2014/chart" uri="{C3380CC4-5D6E-409C-BE32-E72D297353CC}">
                <c16:uniqueId val="{00000003-1A08-4A03-B33D-521D9CAC35E8}"/>
              </c:ext>
            </c:extLst>
          </c:dPt>
          <c:dPt>
            <c:idx val="2"/>
            <c:bubble3D val="0"/>
            <c:spPr>
              <a:solidFill>
                <a:srgbClr val="7A19C1"/>
              </a:solidFill>
            </c:spPr>
            <c:extLst>
              <c:ext xmlns:c16="http://schemas.microsoft.com/office/drawing/2014/chart" uri="{C3380CC4-5D6E-409C-BE32-E72D297353CC}">
                <c16:uniqueId val="{00000005-1A08-4A03-B33D-521D9CAC35E8}"/>
              </c:ext>
            </c:extLst>
          </c:dPt>
          <c:dPt>
            <c:idx val="3"/>
            <c:bubble3D val="0"/>
            <c:spPr>
              <a:solidFill>
                <a:srgbClr val="8CC119"/>
              </a:solidFill>
            </c:spPr>
            <c:extLst>
              <c:ext xmlns:c16="http://schemas.microsoft.com/office/drawing/2014/chart" uri="{C3380CC4-5D6E-409C-BE32-E72D297353CC}">
                <c16:uniqueId val="{00000007-1A08-4A03-B33D-521D9CAC35E8}"/>
              </c:ext>
            </c:extLst>
          </c:dPt>
          <c:dPt>
            <c:idx val="4"/>
            <c:bubble3D val="0"/>
            <c:spPr>
              <a:solidFill>
                <a:srgbClr val="EBC61C"/>
              </a:solidFill>
            </c:spPr>
            <c:extLst>
              <c:ext xmlns:c16="http://schemas.microsoft.com/office/drawing/2014/chart" uri="{C3380CC4-5D6E-409C-BE32-E72D297353CC}">
                <c16:uniqueId val="{00000009-1A08-4A03-B33D-521D9CAC35E8}"/>
              </c:ext>
            </c:extLst>
          </c:dPt>
          <c:dPt>
            <c:idx val="5"/>
            <c:bubble3D val="0"/>
            <c:spPr>
              <a:solidFill>
                <a:srgbClr val="1964C1"/>
              </a:solidFill>
            </c:spPr>
            <c:extLst>
              <c:ext xmlns:c16="http://schemas.microsoft.com/office/drawing/2014/chart" uri="{C3380CC4-5D6E-409C-BE32-E72D297353CC}">
                <c16:uniqueId val="{0000000B-1A08-4A03-B33D-521D9CAC35E8}"/>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1A08-4A03-B33D-521D9CAC35E8}"/>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1A08-4A03-B33D-521D9CAC35E8}"/>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1A08-4A03-B33D-521D9CAC35E8}"/>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1A08-4A03-B33D-521D9CAC35E8}"/>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1A08-4A03-B33D-521D9CAC35E8}"/>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1A08-4A03-B33D-521D9CAC35E8}"/>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144</c:v>
                </c:pt>
                <c:pt idx="1">
                  <c:v>20k - 40k 
Index: 113</c:v>
                </c:pt>
                <c:pt idx="2">
                  <c:v>40k - 60k 
Index: 98</c:v>
                </c:pt>
                <c:pt idx="3">
                  <c:v>60k - 80k 
Index: 83</c:v>
                </c:pt>
                <c:pt idx="4">
                  <c:v>80k - 100k 
Index: 60</c:v>
                </c:pt>
                <c:pt idx="5">
                  <c:v>100k+ 
Index: 45</c:v>
                </c:pt>
              </c:strCache>
            </c:strRef>
          </c:cat>
          <c:val>
            <c:numRef>
              <c:f>'Data - Overview'!$D$146:$D$151</c:f>
              <c:numCache>
                <c:formatCode>0%</c:formatCode>
                <c:ptCount val="6"/>
                <c:pt idx="0">
                  <c:v>0.23278225806451613</c:v>
                </c:pt>
                <c:pt idx="1">
                  <c:v>0.35183064516129037</c:v>
                </c:pt>
                <c:pt idx="2">
                  <c:v>0.20804032258064517</c:v>
                </c:pt>
                <c:pt idx="3">
                  <c:v>0.11762096774193549</c:v>
                </c:pt>
                <c:pt idx="4">
                  <c:v>4.570967741935484E-2</c:v>
                </c:pt>
                <c:pt idx="5">
                  <c:v>4.3999999999999997E-2</c:v>
                </c:pt>
              </c:numCache>
            </c:numRef>
          </c:val>
          <c:extLst>
            <c:ext xmlns:c16="http://schemas.microsoft.com/office/drawing/2014/chart" uri="{C3380CC4-5D6E-409C-BE32-E72D297353CC}">
              <c16:uniqueId val="{0000000C-1A08-4A03-B33D-521D9CAC35E8}"/>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6.0782258064516134E-2</c:v>
                </c:pt>
                <c:pt idx="1">
                  <c:v>0.15769354838709676</c:v>
                </c:pt>
                <c:pt idx="2">
                  <c:v>8.9290322580645134E-2</c:v>
                </c:pt>
                <c:pt idx="3">
                  <c:v>0.14867741935483872</c:v>
                </c:pt>
                <c:pt idx="4">
                  <c:v>0.18738709677419355</c:v>
                </c:pt>
                <c:pt idx="5">
                  <c:v>0.18509677419354839</c:v>
                </c:pt>
                <c:pt idx="6">
                  <c:v>9.1725806451612907E-2</c:v>
                </c:pt>
                <c:pt idx="7">
                  <c:v>7.9129032258064516E-2</c:v>
                </c:pt>
              </c:numCache>
            </c:numRef>
          </c:val>
          <c:extLst>
            <c:ext xmlns:c16="http://schemas.microsoft.com/office/drawing/2014/chart" uri="{C3380CC4-5D6E-409C-BE32-E72D297353CC}">
              <c16:uniqueId val="{00000000-3247-49C5-8074-67178301DCCF}"/>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0.23394354838709677</c:v>
                </c:pt>
              </c:numCache>
            </c:numRef>
          </c:val>
          <c:extLst>
            <c:ext xmlns:c16="http://schemas.microsoft.com/office/drawing/2014/chart" uri="{C3380CC4-5D6E-409C-BE32-E72D297353CC}">
              <c16:uniqueId val="{00000000-4E42-44B3-A70F-C56E8E49A9EE}"/>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4E42-44B3-A70F-C56E8E49A9EE}"/>
              </c:ext>
            </c:extLst>
          </c:dPt>
          <c:val>
            <c:numRef>
              <c:f>'Data - Overview'!$D$116</c:f>
              <c:numCache>
                <c:formatCode>0%</c:formatCode>
                <c:ptCount val="1"/>
                <c:pt idx="0">
                  <c:v>0.17404032258064517</c:v>
                </c:pt>
              </c:numCache>
            </c:numRef>
          </c:val>
          <c:extLst>
            <c:ext xmlns:c16="http://schemas.microsoft.com/office/drawing/2014/chart" uri="{C3380CC4-5D6E-409C-BE32-E72D297353CC}">
              <c16:uniqueId val="{00000003-4E42-44B3-A70F-C56E8E49A9EE}"/>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4.2983870967741936E-2</c:v>
                </c:pt>
              </c:numCache>
            </c:numRef>
          </c:val>
          <c:extLst>
            <c:ext xmlns:c16="http://schemas.microsoft.com/office/drawing/2014/chart" uri="{C3380CC4-5D6E-409C-BE32-E72D297353CC}">
              <c16:uniqueId val="{00000004-4E42-44B3-A70F-C56E8E49A9EE}"/>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0.22301612903225806</c:v>
                </c:pt>
              </c:numCache>
            </c:numRef>
          </c:val>
          <c:extLst>
            <c:ext xmlns:c16="http://schemas.microsoft.com/office/drawing/2014/chart" uri="{C3380CC4-5D6E-409C-BE32-E72D297353CC}">
              <c16:uniqueId val="{00000005-4E42-44B3-A70F-C56E8E49A9EE}"/>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0.32645161290322572</c:v>
                </c:pt>
              </c:numCache>
            </c:numRef>
          </c:val>
          <c:extLst>
            <c:ext xmlns:c16="http://schemas.microsoft.com/office/drawing/2014/chart" uri="{C3380CC4-5D6E-409C-BE32-E72D297353CC}">
              <c16:uniqueId val="{00000006-4E42-44B3-A70F-C56E8E49A9EE}"/>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8D96-4BFD-A4AB-2210FD2B7786}"/>
              </c:ext>
            </c:extLst>
          </c:dPt>
          <c:dPt>
            <c:idx val="1"/>
            <c:bubble3D val="0"/>
            <c:spPr>
              <a:solidFill>
                <a:srgbClr val="DBE6C4"/>
              </a:solidFill>
            </c:spPr>
            <c:extLst>
              <c:ext xmlns:c16="http://schemas.microsoft.com/office/drawing/2014/chart" uri="{C3380CC4-5D6E-409C-BE32-E72D297353CC}">
                <c16:uniqueId val="{00000003-8D96-4BFD-A4AB-2210FD2B7786}"/>
              </c:ext>
            </c:extLst>
          </c:dPt>
          <c:val>
            <c:numRef>
              <c:f>'Data - Overview'!$A$89:$A$90</c:f>
              <c:numCache>
                <c:formatCode>0%</c:formatCode>
                <c:ptCount val="2"/>
                <c:pt idx="0">
                  <c:v>0.45654032258064525</c:v>
                </c:pt>
                <c:pt idx="1">
                  <c:v>0.54345967741935475</c:v>
                </c:pt>
              </c:numCache>
            </c:numRef>
          </c:val>
          <c:extLst>
            <c:ext xmlns:c16="http://schemas.microsoft.com/office/drawing/2014/chart" uri="{C3380CC4-5D6E-409C-BE32-E72D297353CC}">
              <c16:uniqueId val="{00000004-8D96-4BFD-A4AB-2210FD2B778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C242-468C-B6D0-F99F3D27F036}"/>
              </c:ext>
            </c:extLst>
          </c:dPt>
          <c:dPt>
            <c:idx val="1"/>
            <c:bubble3D val="0"/>
            <c:spPr>
              <a:solidFill>
                <a:schemeClr val="accent2">
                  <a:lumMod val="20000"/>
                  <a:lumOff val="80000"/>
                </a:schemeClr>
              </a:solidFill>
            </c:spPr>
            <c:extLst>
              <c:ext xmlns:c16="http://schemas.microsoft.com/office/drawing/2014/chart" uri="{C3380CC4-5D6E-409C-BE32-E72D297353CC}">
                <c16:uniqueId val="{00000003-C242-468C-B6D0-F99F3D27F036}"/>
              </c:ext>
            </c:extLst>
          </c:dPt>
          <c:val>
            <c:numRef>
              <c:f>'Data - Overview'!$A$89:$A$90</c:f>
              <c:numCache>
                <c:formatCode>0%</c:formatCode>
                <c:ptCount val="2"/>
                <c:pt idx="0">
                  <c:v>0.45654032258064525</c:v>
                </c:pt>
                <c:pt idx="1">
                  <c:v>0.54345967741935475</c:v>
                </c:pt>
              </c:numCache>
            </c:numRef>
          </c:val>
          <c:extLst>
            <c:ext xmlns:c16="http://schemas.microsoft.com/office/drawing/2014/chart" uri="{C3380CC4-5D6E-409C-BE32-E72D297353CC}">
              <c16:uniqueId val="{00000004-C242-468C-B6D0-F99F3D27F03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AA59-4B30-9C0F-D9CF8B74AA34}"/>
              </c:ext>
            </c:extLst>
          </c:dPt>
          <c:dPt>
            <c:idx val="1"/>
            <c:bubble3D val="0"/>
            <c:spPr>
              <a:solidFill>
                <a:srgbClr val="F7EBD9"/>
              </a:solidFill>
            </c:spPr>
            <c:extLst>
              <c:ext xmlns:c16="http://schemas.microsoft.com/office/drawing/2014/chart" uri="{C3380CC4-5D6E-409C-BE32-E72D297353CC}">
                <c16:uniqueId val="{00000003-AA59-4B30-9C0F-D9CF8B74AA34}"/>
              </c:ext>
            </c:extLst>
          </c:dPt>
          <c:val>
            <c:numRef>
              <c:f>'Data - Overview'!$E$89:$E$90</c:f>
              <c:numCache>
                <c:formatCode>0%</c:formatCode>
                <c:ptCount val="2"/>
                <c:pt idx="0">
                  <c:v>0.43422580645161285</c:v>
                </c:pt>
                <c:pt idx="1">
                  <c:v>0.56577419354838709</c:v>
                </c:pt>
              </c:numCache>
            </c:numRef>
          </c:val>
          <c:extLst>
            <c:ext xmlns:c16="http://schemas.microsoft.com/office/drawing/2014/chart" uri="{C3380CC4-5D6E-409C-BE32-E72D297353CC}">
              <c16:uniqueId val="{00000004-AA59-4B30-9C0F-D9CF8B74AA3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0B0E-4292-B14A-7721539374E9}"/>
              </c:ext>
            </c:extLst>
          </c:dPt>
          <c:dPt>
            <c:idx val="1"/>
            <c:bubble3D val="0"/>
            <c:extLst>
              <c:ext xmlns:c16="http://schemas.microsoft.com/office/drawing/2014/chart" uri="{C3380CC4-5D6E-409C-BE32-E72D297353CC}">
                <c16:uniqueId val="{00000002-0B0E-4292-B14A-7721539374E9}"/>
              </c:ext>
            </c:extLst>
          </c:dPt>
          <c:val>
            <c:numRef>
              <c:f>'Data - Overview'!$C$89:$C$90</c:f>
              <c:numCache>
                <c:formatCode>0%</c:formatCode>
                <c:ptCount val="2"/>
                <c:pt idx="0">
                  <c:v>0.19824193548387095</c:v>
                </c:pt>
                <c:pt idx="1">
                  <c:v>0.80175806451612908</c:v>
                </c:pt>
              </c:numCache>
            </c:numRef>
          </c:val>
          <c:extLst>
            <c:ext xmlns:c16="http://schemas.microsoft.com/office/drawing/2014/chart" uri="{C3380CC4-5D6E-409C-BE32-E72D297353CC}">
              <c16:uniqueId val="{00000003-0B0E-4292-B14A-7721539374E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0.23651612903225805</c:v>
                </c:pt>
              </c:numCache>
            </c:numRef>
          </c:val>
          <c:extLst>
            <c:ext xmlns:c16="http://schemas.microsoft.com/office/drawing/2014/chart" uri="{C3380CC4-5D6E-409C-BE32-E72D297353CC}">
              <c16:uniqueId val="{00000000-FE16-45E8-BA69-8F35159F7EC0}"/>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FE16-45E8-BA69-8F35159F7EC0}"/>
              </c:ext>
            </c:extLst>
          </c:dPt>
          <c:val>
            <c:numRef>
              <c:f>'Data - Overview'!$D$138</c:f>
              <c:numCache>
                <c:formatCode>0%</c:formatCode>
                <c:ptCount val="1"/>
                <c:pt idx="0">
                  <c:v>0.34805645161290322</c:v>
                </c:pt>
              </c:numCache>
            </c:numRef>
          </c:val>
          <c:extLst>
            <c:ext xmlns:c16="http://schemas.microsoft.com/office/drawing/2014/chart" uri="{C3380CC4-5D6E-409C-BE32-E72D297353CC}">
              <c16:uniqueId val="{00000003-FE16-45E8-BA69-8F35159F7EC0}"/>
            </c:ext>
          </c:extLst>
        </c:ser>
        <c:ser>
          <c:idx val="1"/>
          <c:order val="2"/>
          <c:spPr>
            <a:solidFill>
              <a:srgbClr val="1964C1"/>
            </a:solidFill>
          </c:spPr>
          <c:invertIfNegative val="0"/>
          <c:val>
            <c:numRef>
              <c:f>'Data - Overview'!$D$139</c:f>
              <c:numCache>
                <c:formatCode>0%</c:formatCode>
                <c:ptCount val="1"/>
                <c:pt idx="0">
                  <c:v>0.33070967741935481</c:v>
                </c:pt>
              </c:numCache>
            </c:numRef>
          </c:val>
          <c:extLst>
            <c:ext xmlns:c16="http://schemas.microsoft.com/office/drawing/2014/chart" uri="{C3380CC4-5D6E-409C-BE32-E72D297353CC}">
              <c16:uniqueId val="{00000004-FE16-45E8-BA69-8F35159F7EC0}"/>
            </c:ext>
          </c:extLst>
        </c:ser>
        <c:ser>
          <c:idx val="0"/>
          <c:order val="3"/>
          <c:spPr>
            <a:solidFill>
              <a:srgbClr val="7D38BA"/>
            </a:solidFill>
          </c:spPr>
          <c:invertIfNegative val="0"/>
          <c:val>
            <c:numRef>
              <c:f>'Data - Overview'!$D$140</c:f>
              <c:numCache>
                <c:formatCode>0%</c:formatCode>
                <c:ptCount val="1"/>
                <c:pt idx="0">
                  <c:v>8.4887096774193552E-2</c:v>
                </c:pt>
              </c:numCache>
            </c:numRef>
          </c:val>
          <c:extLst>
            <c:ext xmlns:c16="http://schemas.microsoft.com/office/drawing/2014/chart" uri="{C3380CC4-5D6E-409C-BE32-E72D297353CC}">
              <c16:uniqueId val="{00000005-FE16-45E8-BA69-8F35159F7EC0}"/>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C647-4459-BD61-321B488FC965}"/>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C647-4459-BD61-321B488FC965}"/>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C647-4459-BD61-321B488FC965}"/>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C647-4459-BD61-321B488FC965}"/>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C647-4459-BD61-321B488FC965}"/>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C647-4459-BD61-321B488FC965}"/>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C647-4459-BD61-321B488FC965}"/>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C647-4459-BD61-321B488FC965}"/>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C647-4459-BD61-321B488FC965}"/>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C647-4459-BD61-321B488FC965}"/>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C647-4459-BD61-321B488FC965}"/>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C647-4459-BD61-321B488FC965}"/>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C647-4459-BD61-321B488FC965}"/>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C647-4459-BD61-321B488FC965}"/>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C647-4459-BD61-321B488FC965}"/>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C647-4459-BD61-321B488FC965}"/>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C647-4459-BD61-321B488FC965}"/>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C647-4459-BD61-321B488FC965}"/>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C647-4459-BD61-321B488FC965}"/>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C647-4459-BD61-321B488FC965}"/>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C647-4459-BD61-321B488FC965}"/>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C647-4459-BD61-321B488FC965}"/>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C647-4459-BD61-321B488FC965}"/>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C647-4459-BD61-321B488FC965}"/>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C647-4459-BD61-321B488FC965}"/>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{8D4DC8A1-E8AF-4E30-AFE1-B99D8E2A54C9}</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C647-4459-BD61-321B488FC965}"/>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{8029B214-068F-45CB-A417-FDCAF655B4E4}</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C647-4459-BD61-321B488FC965}"/>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{747C01FE-95BD-4B96-8B01-492DB3B1EEA7}</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C647-4459-BD61-321B488FC965}"/>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{20131A70-89E7-4E03-9D50-F75C995FCDE2}</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C647-4459-BD61-321B488FC965}"/>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{C6B1C1BE-2135-418C-9ACF-07A3358DE6CE}</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C647-4459-BD61-321B488FC965}"/>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{EFF3FAF5-1A5F-436B-A780-AF8D49E3D7B3}</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C647-4459-BD61-321B488FC965}"/>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{3ECAFB9F-6DE3-4FA4-8BE4-2E9DA03E85E2}</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C647-4459-BD61-321B488FC965}"/>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{ADC2EA22-8500-47FC-9290-F90F425CC237}</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C647-4459-BD61-321B488FC965}"/>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{A1D9C00D-731F-441E-81EC-47AF61E45952}</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C647-4459-BD61-321B488FC965}"/>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{3F3EC446-96DA-43F8-9B1E-D3D67999A359}</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C647-4459-BD61-321B488FC965}"/>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{34F2354F-6E82-4BAF-8CA7-0E045296DA3F}</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C647-4459-BD61-321B488FC965}"/>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{365F559E-1574-4C56-9E32-A6C11D4390AF}</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C647-4459-BD61-321B488FC965}"/>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{CBF5632E-EBB0-4E08-BDC3-A181C1BF00EF}</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C647-4459-BD61-321B488FC965}"/>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{48064B78-8720-453F-9548-C40B69FCBE79}</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C647-4459-BD61-321B488FC965}"/>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{A2C288CC-27F1-444E-B0EE-F3224A37EBF3}</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C647-4459-BD61-321B488FC965}"/>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{C868CAC2-C98C-4914-9587-B002BCAB98F2}</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C647-4459-BD61-321B488FC965}"/>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{7EFDC53B-E5F8-4FAF-B4E4-2CC97DD3FF06}</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C647-4459-BD61-321B488FC965}"/>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{5CDBD017-A7B6-4590-8932-94BE94894844}</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C647-4459-BD61-321B488FC965}"/>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{453B2D37-BFF6-4267-875A-D4DA71FE44DA}</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C647-4459-BD61-321B488FC965}"/>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{3BED75E0-1A1A-42C4-BD1E-41B2A93AB126}</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C647-4459-BD61-321B488FC965}"/>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{C1A055A4-2F4E-4E48-8CF4-036DF46F10BF}</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C647-4459-BD61-321B488FC965}"/>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{65270D46-0CE2-4BF9-ABE5-7C6A2B1092CB}</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C647-4459-BD61-321B488FC965}"/>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{F9736D72-B13A-4562-91BE-EA05E2A84E30}</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C647-4459-BD61-321B488FC965}"/>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{D4302E17-45BE-4759-9721-7F432C2ACB9F}</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C647-4459-BD61-321B488FC965}"/>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{4B052035-AF33-4835-9A01-8C2C631A7C1B}</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C647-4459-BD61-321B488FC965}"/>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5.6451612903225805E-2</c:v>
                </c:pt>
                <c:pt idx="1">
                  <c:v>8.0645161290322578E-2</c:v>
                </c:pt>
                <c:pt idx="2">
                  <c:v>0.1</c:v>
                </c:pt>
                <c:pt idx="3">
                  <c:v>8.0645161290322578E-3</c:v>
                </c:pt>
                <c:pt idx="4">
                  <c:v>0</c:v>
                </c:pt>
                <c:pt idx="5">
                  <c:v>0.1</c:v>
                </c:pt>
                <c:pt idx="6">
                  <c:v>8.0645161290322578E-3</c:v>
                </c:pt>
                <c:pt idx="7">
                  <c:v>0</c:v>
                </c:pt>
                <c:pt idx="8">
                  <c:v>8.8709677419354843E-2</c:v>
                </c:pt>
                <c:pt idx="9">
                  <c:v>0.1</c:v>
                </c:pt>
                <c:pt idx="10">
                  <c:v>5.6451612903225805E-2</c:v>
                </c:pt>
                <c:pt idx="11">
                  <c:v>1.6129032258064516E-2</c:v>
                </c:pt>
                <c:pt idx="12">
                  <c:v>2.4193548387096774E-2</c:v>
                </c:pt>
                <c:pt idx="13">
                  <c:v>8.8709677419354843E-2</c:v>
                </c:pt>
                <c:pt idx="14">
                  <c:v>0.1</c:v>
                </c:pt>
                <c:pt idx="15">
                  <c:v>7.2580645161290328E-2</c:v>
                </c:pt>
                <c:pt idx="16">
                  <c:v>0</c:v>
                </c:pt>
                <c:pt idx="17">
                  <c:v>0</c:v>
                </c:pt>
                <c:pt idx="18">
                  <c:v>0</c:v>
                </c:pt>
                <c:pt idx="19">
                  <c:v>0</c:v>
                </c:pt>
                <c:pt idx="20">
                  <c:v>0</c:v>
                </c:pt>
                <c:pt idx="21">
                  <c:v>0</c:v>
                </c:pt>
                <c:pt idx="22">
                  <c:v>1.6129032258064516E-2</c:v>
                </c:pt>
                <c:pt idx="23">
                  <c:v>0</c:v>
                </c:pt>
                <c:pt idx="24">
                  <c:v>0</c:v>
                </c:pt>
              </c:numCache>
            </c:numRef>
          </c:xVal>
          <c:yVal>
            <c:numRef>
              <c:f>'Customer View Chart'!$F$49:$F$73</c:f>
              <c:numCache>
                <c:formatCode>0</c:formatCode>
                <c:ptCount val="25"/>
                <c:pt idx="0">
                  <c:v>200</c:v>
                </c:pt>
                <c:pt idx="1">
                  <c:v>200</c:v>
                </c:pt>
                <c:pt idx="2">
                  <c:v>200</c:v>
                </c:pt>
                <c:pt idx="3">
                  <c:v>19.771458082676897</c:v>
                </c:pt>
                <c:pt idx="4">
                  <c:v>0</c:v>
                </c:pt>
                <c:pt idx="5">
                  <c:v>200</c:v>
                </c:pt>
                <c:pt idx="6">
                  <c:v>39.699366872239466</c:v>
                </c:pt>
                <c:pt idx="7">
                  <c:v>0</c:v>
                </c:pt>
                <c:pt idx="8">
                  <c:v>189.17038702963981</c:v>
                </c:pt>
                <c:pt idx="9">
                  <c:v>200</c:v>
                </c:pt>
                <c:pt idx="10">
                  <c:v>200</c:v>
                </c:pt>
                <c:pt idx="11">
                  <c:v>89.446806544042886</c:v>
                </c:pt>
                <c:pt idx="12">
                  <c:v>113.71522639834271</c:v>
                </c:pt>
                <c:pt idx="13">
                  <c:v>200</c:v>
                </c:pt>
                <c:pt idx="14">
                  <c:v>200</c:v>
                </c:pt>
                <c:pt idx="15">
                  <c:v>112.79706357646198</c:v>
                </c:pt>
                <c:pt idx="16">
                  <c:v>0</c:v>
                </c:pt>
                <c:pt idx="17">
                  <c:v>0</c:v>
                </c:pt>
                <c:pt idx="18">
                  <c:v>0</c:v>
                </c:pt>
                <c:pt idx="19">
                  <c:v>0</c:v>
                </c:pt>
                <c:pt idx="20">
                  <c:v>0</c:v>
                </c:pt>
                <c:pt idx="21">
                  <c:v>0</c:v>
                </c:pt>
                <c:pt idx="22">
                  <c:v>36.81242391965916</c:v>
                </c:pt>
                <c:pt idx="23">
                  <c:v>0</c:v>
                </c:pt>
                <c:pt idx="24">
                  <c:v>0</c:v>
                </c:pt>
              </c:numCache>
            </c:numRef>
          </c:yVal>
          <c:smooth val="0"/>
          <c:extLst>
            <c:ext xmlns:c16="http://schemas.microsoft.com/office/drawing/2014/chart" uri="{C3380CC4-5D6E-409C-BE32-E72D297353CC}">
              <c16:uniqueId val="{00000019-C647-4459-BD61-321B488FC965}"/>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109.8928104310972</c:v>
                </c:pt>
                <c:pt idx="1">
                  <c:v>120.81034053348478</c:v>
                </c:pt>
                <c:pt idx="2">
                  <c:v>106.47643797108013</c:v>
                </c:pt>
                <c:pt idx="3">
                  <c:v>117.50450020389916</c:v>
                </c:pt>
                <c:pt idx="4">
                  <c:v>112.87767508632487</c:v>
                </c:pt>
                <c:pt idx="5">
                  <c:v>120.79313204151983</c:v>
                </c:pt>
                <c:pt idx="6">
                  <c:v>119.54001987469229</c:v>
                </c:pt>
                <c:pt idx="7">
                  <c:v>97.724918984903056</c:v>
                </c:pt>
                <c:pt idx="8">
                  <c:v>125.20499352863675</c:v>
                </c:pt>
                <c:pt idx="9">
                  <c:v>108.91224546206001</c:v>
                </c:pt>
                <c:pt idx="10">
                  <c:v>111.53989190213642</c:v>
                </c:pt>
                <c:pt idx="11">
                  <c:v>100.21502475750759</c:v>
                </c:pt>
                <c:pt idx="12">
                  <c:v>100.33886591526735</c:v>
                </c:pt>
                <c:pt idx="13">
                  <c:v>137.54654043474582</c:v>
                </c:pt>
                <c:pt idx="14">
                  <c:v>103.80918889534736</c:v>
                </c:pt>
                <c:pt idx="15">
                  <c:v>115.27120136163779</c:v>
                </c:pt>
                <c:pt idx="16">
                  <c:v>94.54679198509595</c:v>
                </c:pt>
                <c:pt idx="17">
                  <c:v>87.064800212066743</c:v>
                </c:pt>
                <c:pt idx="18">
                  <c:v>108.89522096094075</c:v>
                </c:pt>
                <c:pt idx="19">
                  <c:v>86.620113158178739</c:v>
                </c:pt>
                <c:pt idx="20">
                  <c:v>82.441950135621028</c:v>
                </c:pt>
                <c:pt idx="21">
                  <c:v>513.32359429968403</c:v>
                </c:pt>
                <c:pt idx="22">
                  <c:v>91.794557030441098</c:v>
                </c:pt>
                <c:pt idx="23">
                  <c:v>93.362587722107179</c:v>
                </c:pt>
                <c:pt idx="24">
                  <c:v>102.18299606471679</c:v>
                </c:pt>
                <c:pt idx="25">
                  <c:v>117.04164895225529</c:v>
                </c:pt>
                <c:pt idx="26">
                  <c:v>105.83769341041706</c:v>
                </c:pt>
                <c:pt idx="27">
                  <c:v>100</c:v>
                </c:pt>
                <c:pt idx="28">
                  <c:v>118.38996884575079</c:v>
                </c:pt>
                <c:pt idx="29">
                  <c:v>116.258619990307</c:v>
                </c:pt>
                <c:pt idx="30">
                  <c:v>149.64308107995245</c:v>
                </c:pt>
                <c:pt idx="31">
                  <c:v>131.06134322545122</c:v>
                </c:pt>
                <c:pt idx="32">
                  <c:v>102.54773807607395</c:v>
                </c:pt>
                <c:pt idx="33">
                  <c:v>125.72234018207966</c:v>
                </c:pt>
                <c:pt idx="34">
                  <c:v>104.54061334532815</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61A1-4696-BB45-47126240DA36}"/>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2E43-4EC8-B39B-13C15221C8F2}"/>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07B3-40DD-BF24-355AB97B7C69}"/>
              </c:ext>
            </c:extLst>
          </c:dPt>
          <c:dPt>
            <c:idx val="1"/>
            <c:invertIfNegative val="0"/>
            <c:bubble3D val="0"/>
            <c:spPr>
              <a:solidFill>
                <a:srgbClr val="89756E"/>
              </a:solidFill>
            </c:spPr>
            <c:extLst>
              <c:ext xmlns:c16="http://schemas.microsoft.com/office/drawing/2014/chart" uri="{C3380CC4-5D6E-409C-BE32-E72D297353CC}">
                <c16:uniqueId val="{00000003-07B3-40DD-BF24-355AB97B7C69}"/>
              </c:ext>
            </c:extLst>
          </c:dPt>
          <c:dPt>
            <c:idx val="2"/>
            <c:invertIfNegative val="0"/>
            <c:bubble3D val="0"/>
            <c:spPr>
              <a:solidFill>
                <a:srgbClr val="30499F"/>
              </a:solidFill>
            </c:spPr>
            <c:extLst>
              <c:ext xmlns:c16="http://schemas.microsoft.com/office/drawing/2014/chart" uri="{C3380CC4-5D6E-409C-BE32-E72D297353CC}">
                <c16:uniqueId val="{00000005-07B3-40DD-BF24-355AB97B7C69}"/>
              </c:ext>
            </c:extLst>
          </c:dPt>
          <c:dPt>
            <c:idx val="3"/>
            <c:invertIfNegative val="0"/>
            <c:bubble3D val="0"/>
            <c:spPr>
              <a:solidFill>
                <a:srgbClr val="C1C630"/>
              </a:solidFill>
            </c:spPr>
            <c:extLst>
              <c:ext xmlns:c16="http://schemas.microsoft.com/office/drawing/2014/chart" uri="{C3380CC4-5D6E-409C-BE32-E72D297353CC}">
                <c16:uniqueId val="{00000007-07B3-40DD-BF24-355AB97B7C69}"/>
              </c:ext>
            </c:extLst>
          </c:dPt>
          <c:dPt>
            <c:idx val="4"/>
            <c:invertIfNegative val="0"/>
            <c:bubble3D val="0"/>
            <c:spPr>
              <a:solidFill>
                <a:srgbClr val="AB347D"/>
              </a:solidFill>
            </c:spPr>
            <c:extLst>
              <c:ext xmlns:c16="http://schemas.microsoft.com/office/drawing/2014/chart" uri="{C3380CC4-5D6E-409C-BE32-E72D297353CC}">
                <c16:uniqueId val="{00000009-07B3-40DD-BF24-355AB97B7C69}"/>
              </c:ext>
            </c:extLst>
          </c:dPt>
          <c:val>
            <c:numRef>
              <c:f>'Wellbeing Acorn Group'!$K$13:$K$17</c:f>
              <c:numCache>
                <c:formatCode>0</c:formatCode>
                <c:ptCount val="5"/>
                <c:pt idx="0">
                  <c:v>163.76448239438565</c:v>
                </c:pt>
                <c:pt idx="1">
                  <c:v>259.95732082561369</c:v>
                </c:pt>
                <c:pt idx="2">
                  <c:v>120.09935281626048</c:v>
                </c:pt>
                <c:pt idx="3">
                  <c:v>3.7613786830915297</c:v>
                </c:pt>
                <c:pt idx="4">
                  <c:v>0</c:v>
                </c:pt>
              </c:numCache>
            </c:numRef>
          </c:val>
          <c:extLst>
            <c:ext xmlns:c16="http://schemas.microsoft.com/office/drawing/2014/chart" uri="{C3380CC4-5D6E-409C-BE32-E72D297353CC}">
              <c16:uniqueId val="{0000000A-07B3-40DD-BF24-355AB97B7C69}"/>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9B70-43A3-84E3-7A716753AA98}"/>
              </c:ext>
            </c:extLst>
          </c:dPt>
          <c:dPt>
            <c:idx val="1"/>
            <c:invertIfNegative val="0"/>
            <c:bubble3D val="0"/>
            <c:spPr>
              <a:solidFill>
                <a:srgbClr val="89756E"/>
              </a:solidFill>
            </c:spPr>
            <c:extLst>
              <c:ext xmlns:c16="http://schemas.microsoft.com/office/drawing/2014/chart" uri="{C3380CC4-5D6E-409C-BE32-E72D297353CC}">
                <c16:uniqueId val="{00000003-9B70-43A3-84E3-7A716753AA98}"/>
              </c:ext>
            </c:extLst>
          </c:dPt>
          <c:dPt>
            <c:idx val="2"/>
            <c:invertIfNegative val="0"/>
            <c:bubble3D val="0"/>
            <c:spPr>
              <a:solidFill>
                <a:srgbClr val="30499F"/>
              </a:solidFill>
            </c:spPr>
            <c:extLst>
              <c:ext xmlns:c16="http://schemas.microsoft.com/office/drawing/2014/chart" uri="{C3380CC4-5D6E-409C-BE32-E72D297353CC}">
                <c16:uniqueId val="{00000005-9B70-43A3-84E3-7A716753AA98}"/>
              </c:ext>
            </c:extLst>
          </c:dPt>
          <c:dPt>
            <c:idx val="3"/>
            <c:invertIfNegative val="0"/>
            <c:bubble3D val="0"/>
            <c:spPr>
              <a:solidFill>
                <a:srgbClr val="C1C630"/>
              </a:solidFill>
            </c:spPr>
            <c:extLst>
              <c:ext xmlns:c16="http://schemas.microsoft.com/office/drawing/2014/chart" uri="{C3380CC4-5D6E-409C-BE32-E72D297353CC}">
                <c16:uniqueId val="{00000007-9B70-43A3-84E3-7A716753AA98}"/>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0.27419354838709675</c:v>
                </c:pt>
                <c:pt idx="1">
                  <c:v>0.44354838709677419</c:v>
                </c:pt>
                <c:pt idx="2">
                  <c:v>0.2661290322580645</c:v>
                </c:pt>
                <c:pt idx="3">
                  <c:v>1.6129032258064516E-2</c:v>
                </c:pt>
              </c:numCache>
            </c:numRef>
          </c:val>
          <c:extLst>
            <c:ext xmlns:c16="http://schemas.microsoft.com/office/drawing/2014/chart" uri="{C3380CC4-5D6E-409C-BE32-E72D297353CC}">
              <c16:uniqueId val="{00000008-9B70-43A3-84E3-7A716753AA98}"/>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9B70-43A3-84E3-7A716753AA98}"/>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519.32055333611584</c:v>
                </c:pt>
                <c:pt idx="1">
                  <c:v>252.29204324249164</c:v>
                </c:pt>
                <c:pt idx="2">
                  <c:v>262.89483067298784</c:v>
                </c:pt>
                <c:pt idx="3">
                  <c:v>19.771458082676897</c:v>
                </c:pt>
                <c:pt idx="4">
                  <c:v>0</c:v>
                </c:pt>
              </c:numCache>
            </c:numRef>
          </c:val>
          <c:extLst>
            <c:ext xmlns:c16="http://schemas.microsoft.com/office/drawing/2014/chart" uri="{C3380CC4-5D6E-409C-BE32-E72D297353CC}">
              <c16:uniqueId val="{00000000-2C7F-4E36-89C3-3862FDCA9D8D}"/>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1337.86866359447</c:v>
                </c:pt>
                <c:pt idx="1">
                  <c:v>39.699366872239466</c:v>
                </c:pt>
                <c:pt idx="2">
                  <c:v>0</c:v>
                </c:pt>
                <c:pt idx="3">
                  <c:v>189.17038702963981</c:v>
                </c:pt>
                <c:pt idx="4">
                  <c:v>349.79135875851438</c:v>
                </c:pt>
                <c:pt idx="5">
                  <c:v>283.95422112097475</c:v>
                </c:pt>
                <c:pt idx="6">
                  <c:v>89.446806544042886</c:v>
                </c:pt>
                <c:pt idx="7">
                  <c:v>113.71522639834271</c:v>
                </c:pt>
              </c:numCache>
            </c:numRef>
          </c:val>
          <c:extLst>
            <c:ext xmlns:c16="http://schemas.microsoft.com/office/drawing/2014/chart" uri="{C3380CC4-5D6E-409C-BE32-E72D297353CC}">
              <c16:uniqueId val="{00000000-F996-47D7-99C9-ADC8F253D684}"/>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235.82423600940294</c:v>
                </c:pt>
                <c:pt idx="1">
                  <c:v>241.60755782317281</c:v>
                </c:pt>
                <c:pt idx="2">
                  <c:v>112.79706357646198</c:v>
                </c:pt>
                <c:pt idx="3">
                  <c:v>0</c:v>
                </c:pt>
                <c:pt idx="4">
                  <c:v>0</c:v>
                </c:pt>
              </c:numCache>
            </c:numRef>
          </c:val>
          <c:extLst>
            <c:ext xmlns:c16="http://schemas.microsoft.com/office/drawing/2014/chart" uri="{C3380CC4-5D6E-409C-BE32-E72D297353CC}">
              <c16:uniqueId val="{00000000-8964-4BF1-AAE3-AAF46401C72D}"/>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0</c:v>
                </c:pt>
                <c:pt idx="1">
                  <c:v>0</c:v>
                </c:pt>
                <c:pt idx="2">
                  <c:v>0</c:v>
                </c:pt>
                <c:pt idx="3">
                  <c:v>0</c:v>
                </c:pt>
                <c:pt idx="4">
                  <c:v>36.81242391965916</c:v>
                </c:pt>
                <c:pt idx="5">
                  <c:v>0</c:v>
                </c:pt>
                <c:pt idx="6">
                  <c:v>0</c:v>
                </c:pt>
              </c:numCache>
            </c:numRef>
          </c:val>
          <c:extLst>
            <c:ext xmlns:c16="http://schemas.microsoft.com/office/drawing/2014/chart" uri="{C3380CC4-5D6E-409C-BE32-E72D297353CC}">
              <c16:uniqueId val="{00000000-1443-4C4E-AAB3-ACCA3B006264}"/>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1A74-4D37-AF60-E8E3F9A2FF3F}"/>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1337.86866359447</c:v>
                </c:pt>
                <c:pt idx="1">
                  <c:v>519.32055333611584</c:v>
                </c:pt>
                <c:pt idx="2">
                  <c:v>349.79135875851438</c:v>
                </c:pt>
                <c:pt idx="3">
                  <c:v>283.95422112097475</c:v>
                </c:pt>
                <c:pt idx="4">
                  <c:v>262.89483067298784</c:v>
                </c:pt>
                <c:pt idx="5">
                  <c:v>252.29204324249164</c:v>
                </c:pt>
                <c:pt idx="6">
                  <c:v>241.60755782317281</c:v>
                </c:pt>
                <c:pt idx="7">
                  <c:v>235.82423600940294</c:v>
                </c:pt>
                <c:pt idx="8">
                  <c:v>189.17038702963981</c:v>
                </c:pt>
                <c:pt idx="9">
                  <c:v>113.71522639834271</c:v>
                </c:pt>
                <c:pt idx="10">
                  <c:v>112.79706357646198</c:v>
                </c:pt>
                <c:pt idx="11">
                  <c:v>89.446806544042886</c:v>
                </c:pt>
                <c:pt idx="12">
                  <c:v>39.699366872239466</c:v>
                </c:pt>
                <c:pt idx="13">
                  <c:v>36.81242391965916</c:v>
                </c:pt>
                <c:pt idx="14">
                  <c:v>19.771458082676897</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8F09-4FDE-A1C0-A22F85FD6FA5}"/>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36DAF6E-DA2A-4F8B-97E1-43594651BA5F}"/>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D5F6CBE7-C1BB-407E-94FF-1743EC9FF9D9}"/>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1954CE6F-F52B-4AAA-9C21-4760DB330D22}"/>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22F20285-A1AE-4CC4-9DB3-8453016ABDDB}"/>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95B82422-863D-4056-B93B-DF8A71837716}"/>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EC326BC6-AA7A-42CA-962E-A251CD289E7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47E2EC37-72C3-4D05-AD36-AE4314D982D8}"/>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FE62E3F-0AA1-4C8F-BEC3-84DCB604345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CBC3322-AB3D-45D5-9A16-60AD5B218E87}"/>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CC04D6DC-6E86-4613-81F3-B830B7F9F524}"/>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A67C8642-DF8F-4E27-B14C-AC4DECBB5A47}"/>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7E2A7AE5-2333-4438-B212-30224DDEA9E9}"/>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2FADA680-3EE8-4D52-A91C-037FE070C196}"/>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811D85B9-0D30-4779-9D60-413BBE9C97D0}"/>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0640C5E2-017F-4410-B4B8-3C1C270D205E}"/>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F93CE3FE-DE18-4366-A117-AC5113237CCF}"/>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BBE35B2E-FDC7-466E-80C1-AA4D9FE20F4B}"/>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6A85CCC7-0BC3-4859-809C-76A92881834F}"/>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295D8FD3-1711-473D-A02A-BAC87F6EB290}"/>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171D4D04-65E9-4351-BC1A-4197846ECBE6}"/>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F517FF56-CF01-4A8E-909D-177A883FD192}"/>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01A7F666-C350-4FB2-A0A5-E667C5781B2F}"/>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76D49880-C5A2-448E-9F6C-C557C023B969}"/>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6ADCC16D-D4E1-4EB9-9F39-0381AF272B33}"/>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42D9FF84-C711-4241-A574-334B1515DDB5}"/>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6F43AFC8-5675-441D-803B-F7244120E9A7}"/>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1F5B8447-998C-4862-A26B-9A09C3224EA8}"/>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170A661F-A4D7-401C-BE7F-404DA482CBCE}"/>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D83AF550-599F-49C0-AF94-55C7DF6D882C}"/>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FE3F33C9-548D-4E7D-84EE-50B608F776E4}"/>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03E1C5AC-CA8B-4F11-9058-ADE3760AB91C}"/>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FFE4B333-3C7F-438C-BDF7-4D1ED65A8344}"/>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67A53BA4-55BA-4586-92D9-B5CEC7262056}"/>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451A17C7-3DB9-418A-AF9E-EF3B653E0C7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0C0EE420-64A4-4E74-9B1D-5BA6E87911C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728284FE-F917-49FC-9B18-5698F2C4C9A2}"/>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D1F9F437-3762-45DE-BCC9-3CFCD995704B}"/>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21AE5772-727A-4500-9730-700F45910C9E}"/>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7089BCC0-8288-402B-B28E-75E984CE4C2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7893FE87-6D69-40EA-BAD1-1245EB9EFC0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C1AF77BF-E7BD-4897-9F08-08101E29CE3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BC565EB6-F4A3-4FAB-8883-59182189E0E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4FE9B80-CB3E-414F-920C-BF2A34BD772D}"/>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68F1993E-02AF-464C-8290-2E1269330536}"/>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F5904757-7FF0-452D-9103-9B577537418A}"/>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B65883DB-50CD-4048-B09B-52DB729CB0A0}"/>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21C3F2BB-797D-4145-BB54-B126E11ACE51}"/>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5D18AC18-961E-4EFC-9118-9FB08AC69D7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7D9B1104-194B-4C02-AF0F-0DC1BA559340}"/>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479710A-90C9-4110-A3B6-68D54560959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233892CE-C3C5-4167-9F01-0DDCCB7BC397}"/>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269C8B69-D71A-4F2C-B230-4E0FF1642A8F}"/>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F570E5C4-28E6-430E-AF29-C7C98038A15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E3AA874-6EFD-411C-8CBF-CBCFD4FC24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4EF44EB0-3BD9-44EE-87E5-5F869EC0E22E}"/>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BF817ACC-BE48-48BF-B159-05BA87F7DD1C}"/>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02EACC25-6299-4875-9EC6-B79D97AC119C}"/>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40F13999-F2B3-4CEF-A8CB-D186D15DA79B}"/>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CE1A3494-3F45-41C7-B54F-7EF6F15F86C2}"/>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B1D58BA9-00BE-460F-AA23-96F7AEA0B3BC}"/>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3BCC13E0-31F9-4D58-844C-959D0D6F812C}"/>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F31D796-7283-492C-925F-65991C0ECBD3}"/>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BBE06F9-FAC7-4CF5-B0C3-7F55DFACDA15}"/>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E8D7B8E-D3D0-4EB4-8E92-0F4716567F64}"/>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8A5289C-AC3B-4618-AC12-D98198A5BABA}"/>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36820F9-BEF6-4281-B53D-6FA4A050A3AD}"/>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DC7438CD-B492-466F-9254-CCED6302493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D4CB7DA-5EC7-4A94-A5C9-04690107D87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5490318F-9A16-43ED-BD43-7868E16C99D1}"/>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4640BEE9-1E7C-46D6-AB4A-F1F72328D20C}"/>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290C7B28-454D-42B0-8DD8-05D8F3466DD0}"/>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Westminster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E0A4F6E4-0A60-480A-BC41-FEA44A9FED7C}"/>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F498B622-049F-4D77-BCA5-E8CE141E9F30}"/>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F4AC9DAF-123C-4672-AFFB-20D6FE72A128}"/>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4B7C295E-A3CE-4EA5-B047-4DF8FCA33FA9}"/>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E9940D85-0CD0-4639-9A2D-EDE3A3A85E38}"/>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7AF8131A-40E1-4B3D-B327-FABDEA278BA2}"/>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2D517E4F-8483-40FA-AAA3-3A5D62BB70E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B61A5C06-4E65-461A-A121-CFB53357502A}"/>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D372B55A-AFAF-48E4-A984-97D8A5E5C354}"/>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2968507B-95E5-46D4-8108-8A696E3CD41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C780F0AA-9C84-4703-8199-7173765A17A3}"/>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64EBDF0F-42DA-4624-9A6D-1AEE1A4AA056}"/>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C2E37AF8-269D-4981-871E-B3805F3628C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4C90B9A6-95C5-4913-AE72-EED91AB3E57F}"/>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FDDC8CCF-73F4-4783-8023-6F4818C45D8B}"/>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34EFF51E-E4A2-4AA0-9662-5ABA57D423C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15AC68A7-7EFD-4CA8-8DBE-C864619656B1}"/>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1BD1049B-EA35-4C98-A27B-D7076C3E1373}"/>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3B891235-0A4C-4B32-92AF-1E0B98BE0982}"/>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3966D8B9-5B0F-4BAD-9934-AEBD8DB4F4F6}"/>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5C7F1682-291C-412F-910E-02215622219D}"/>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14%</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99930C16-D3C3-4F6E-9033-2F76082B9A4B}"/>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FB3E1F5B-27E2-4738-8690-C5CA86CF2F8B}"/>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63631893-31DC-4FB9-BC54-B4F255E3DF75}"/>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2DEA9772-E68E-43CE-918E-7AD4DF720361}"/>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106</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8706C2BA-5EAE-427D-8C9F-0110D1A7D162}"/>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110</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1C339E25-A879-426A-8AE2-EB5A1BC4E06F}"/>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125</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1AA69712-E546-41A1-9E47-9E894AE5D097}"/>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120</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A92B5993-2B5D-410C-ABA6-567F95C61765}"/>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106</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638830A2-A75C-4C2A-9FF4-C3891E126919}"/>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139E400C-1CB5-43F7-8D64-3643723E9B93}"/>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0900AADA-C53A-44BC-8D34-553A3B0BD7F7}"/>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366A96FA-FE02-42EF-B0DD-A3DE1282A299}"/>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A2423B46-BF76-43E9-9DA7-2971753EC6E1}"/>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1793F197-6E20-453B-BF60-8ED3678EC3CD}"/>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1C0B8360-D66C-45D7-8EC6-5C3F9FB3C5A1}"/>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21B533E7-DE69-4966-B7D5-FC81F1BE7A18}"/>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B23F1E0F-7F58-4ED4-B517-3C2B7BB4448D}"/>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9382BEB1-E15C-4B32-A9DB-B324DC69C40B}"/>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E70D8A61-019C-4E5C-BE30-DA48F44095FF}"/>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2BB3799B-9F9F-4A95-BB4C-852963615AE6}"/>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1651C41D-4F8F-412C-9A91-AE12388CC184}"/>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F0688961-3DBE-4846-9B49-009DD8CEFA78}"/>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D7F3858F-C30E-4328-ADE0-D40F80C24DAD}"/>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7AD37975-6BC2-4192-BEAA-E40686CA783F}"/>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5DE25991-0AE6-4D51-A3DB-EAA23F09151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03D7358F-A11F-448B-B2D4-389C8ED17634}"/>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F8353549-70A5-4DC3-9B58-06EAE7508476}"/>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3D59FB0C-746B-476C-8395-C657B734F7EE}"/>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CB9CE0F2-41B3-45F0-89FC-D417A641D049}"/>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B14EC916-687F-4ECE-88CF-4FDE281309D4}"/>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22BD4E28-9A5E-44C7-BC82-3EE086E2E8BF}"/>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100</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434A946C-F732-4A8D-9401-369C978272F1}"/>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BA138862-5D66-4820-A056-B04294B350FE}"/>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3D05F2FA-6109-44FB-BC7F-3A91BB5993AF}"/>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121</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7201AF47-7146-4A93-969B-500AFC24A4CA}"/>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482F3793-535A-42EE-9061-B0E758EFDE95}"/>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26%</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78C8FD85-5539-49D3-B88C-580709285909}"/>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119</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2D2B59A7-B158-4909-B6F3-D61BF81928A5}"/>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41B46C6C-F1EA-442B-ADCE-E170D5CA290C}"/>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8%</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47D8CE53-BF29-4CDD-BB20-8E73FAED7866}"/>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115</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9D9428D3-4E3F-4C01-9854-438482ADB70E}"/>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183FF1FF-C9EC-4219-A144-DD44899631F1}"/>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1D105D67-8273-433A-A1A5-595E7C194414}"/>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109</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95F7A640-4EEC-4EB9-9215-13842DFE5F46}"/>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4A7D813B-A6F4-4D6E-9157-1AC9E9CF52C1}"/>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6%</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41EC594F-677C-4831-80D6-F59F9FCC5D0E}"/>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116</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E2AE8F78-15E0-4F3F-876E-064620E43097}"/>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3175A36C-EF45-43AD-A11E-5B21C775562E}"/>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11%</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655EE585-62E8-47AC-B299-EAA5D0413320}"/>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134</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18F08EDC-2D57-4CDC-9F44-8A0603A08196}"/>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C637C13C-0439-4935-AC1B-218E9A6DDE9F}"/>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28%</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288E579B-1AA7-4350-B50E-30A843AB1B37}"/>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131</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38E34542-2894-4BE7-90E5-F0C357779238}"/>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29F8D3B7-27A8-4C4A-BE14-3B8C78783EDA}"/>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9284E869-AB34-4FDB-94D6-9981B417815F}"/>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112</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85C75A36-B3F4-47AE-A8B7-BCEB571DD966}"/>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6D8E9286-1381-4879-ADB1-96AFECBC2E3D}"/>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12%</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5BD865C3-AFF6-40FA-8271-7F4EF634F7A1}"/>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124</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E23A375C-B526-42F9-A330-C55D0559C93E}"/>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A966281F-7692-4017-B7FB-CC3E98E65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41808126-C7BC-43E0-844A-F7B46282A408}"/>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E45782C9-B0EC-419A-ADF1-7C7AF142D056}"/>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46%</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4D4D3700-0981-4DC6-9D70-ADA3CD0DF83A}"/>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124</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6BA682BC-6704-4438-A772-3C01D382BB31}"/>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D316CCAF-F1D0-48E6-89DD-04E54F71B473}"/>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47%</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5F94DB85-1FAC-4D15-8143-AFB014B9A02C}"/>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122</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38041222-A906-4C2F-9C0F-088A012ADBEE}"/>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066A7886-4FBE-41E6-9439-F1F65A7D2737}"/>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20%</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4C851516-B602-4F31-991D-47FD0B700C94}"/>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149</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B1B76FD6-5BD2-43C9-A774-45A1DEEB8EFB}"/>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D03F83EA-177C-4C9B-9C8A-3E4C8A6EFB39}"/>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0641634D-AA22-47EA-B09E-0F1299640F4B}"/>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AEE3F919-EE4F-475C-8CB8-88275002C280}"/>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206A7CB7-46F6-47EC-B814-DBB2F8BC3EE5}"/>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D616C41E-DE5D-43A0-8095-C5A60A76A529}"/>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40.0</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6B407A61-116C-410C-B46D-F99B6CDB6525}"/>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31026F0E-A87E-4022-89B1-2CA642F1C876}"/>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4B156C9E-CDEC-4E48-B010-7703B713A69D}"/>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6AC5AE9F-CF3E-466C-919D-F65882662A12}"/>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592B14ED-6DA4-4105-9483-B7A86E1AF498}"/>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6E997251-AFE2-4607-B5A8-053C1F2981D4}"/>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5BDF52E7-7A18-4CA0-9BDB-2530844E931F}"/>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FAC3E68A-10EB-4DDE-969A-C8FCC3B5C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15CCA868-371F-45B2-935C-9CA88E1A4639}"/>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FFCBC0C0-525D-4921-A202-848D263D307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3DB1DCFB-35E2-4ADB-B0BD-23C53E44959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1E1D3AE8-C548-4F65-8618-B3D7A76333EF}"/>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B0A1902C-1B0C-4B8B-9824-F9544D484ACD}"/>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89C56211-5A62-4F33-B723-51D68CE74BD7}"/>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AF81437D-6081-48C2-893A-71300F95BB8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EF89DA61-E39E-4E20-A3DB-0331F899BC9C}"/>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A8108D65-0A4B-429B-BFD2-5FD959D0A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ED6F7BF6-70EA-4985-85C6-FFFEF5E5477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726D588D-514A-424A-BEF1-DD1511E7D751}"/>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C5F290A8-4B46-4A51-BAB7-68F2523363B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A2ED5F1E-E020-4DEC-9C74-5A52B9441EE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C786473C-C537-4EE7-A5EB-C25BC0B9F8B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0F2FC82C-FAB3-4402-9FC7-900782A75CC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BD214630-BD38-4276-BABB-0A8B7CB3D2B0}"/>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D014D190-1394-4917-B798-45C01DFBEA98}"/>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9021B09F-4FCD-4C86-A1DD-CF11DA2AC96E}"/>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31C0E491-D365-4B2D-B744-12720CFC9385}"/>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5618E609-E783-4C50-A0C9-E065EFCF7222}"/>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115</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5F88225C-5A39-40A2-BB03-6A27419E65D0}"/>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2AF20078-5D11-4664-B6D4-9D88A67822CB}"/>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123</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C9826054-EB62-407E-8DD7-BA3C22198349}"/>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126</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36E1F952-2B9E-4BF9-B116-E4448FB7A2FF}"/>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8BAEC74F-3036-44D5-ADB0-7248C9AF04A6}"/>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88</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8C6CD221-11FB-4610-86E9-45C2D1F9F8D8}"/>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82</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1EC40E39-86B5-4582-8678-19AED9F578CB}"/>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84</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C7FEF144-AD76-4B2C-909F-73C5896C9F30}"/>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CCA6F435-07CA-4C08-B3EC-02EA2781F1F0}"/>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3035BC91-1A84-49B9-B5C4-649B9E8B75E2}"/>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23%</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6A3036A5-1E02-41DD-8F5D-652DABF6B5FB}"/>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17%</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F5182BC1-AC7C-476E-9702-64B3E17BF5F4}"/>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4%</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F2AADC09-BA00-4597-9E3D-EDC059494231}"/>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22%</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46A9C58A-58CF-4804-A268-FBD1738C3BA0}"/>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33%</a:t>
            </a:fld>
            <a:endParaRPr lang="en-GB" sz="4800" b="1">
              <a:solidFill>
                <a:srgbClr val="92D050"/>
              </a:solidFill>
            </a:endParaRPr>
          </a:p>
        </xdr:txBody>
      </xdr:sp>
      <xdr:pic>
        <xdr:nvPicPr>
          <xdr:cNvPr id="151" name="Picture 150">
            <a:extLst>
              <a:ext uri="{FF2B5EF4-FFF2-40B4-BE49-F238E27FC236}">
                <a16:creationId xmlns:a16="http://schemas.microsoft.com/office/drawing/2014/main" id="{C8D66024-9701-4DA2-BB83-18B06F1FCEE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1F2552B9-DC70-4555-8CBD-4D960C37D596}"/>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7144ED3C-94A5-494C-ACC2-6E481163036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BEC38A16-3999-4592-B21C-83C1C8BB63E5}"/>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7BE40291-BEB0-4E25-A55B-948AA7FC6F52}"/>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21AE6406-A110-4B58-87EC-901C2078BCB5}"/>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4C1D77BC-A1C6-4EC6-A8C8-3C7F14C62F07}"/>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159FAB85-89A9-452D-9BA4-8BD59DDDC373}"/>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F847011C-8323-4BD2-A9A1-B6A80BF73752}"/>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77</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507ACFFB-A14C-4F1A-B616-33B2A8E9AE3F}"/>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92</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92A2E42A-07DB-40B0-A54C-24A64979081B}"/>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141</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4C091FFB-7AF0-4FC8-B70F-7DCD39D58C01}"/>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139</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D2E0B743-0940-451A-B554-0A5CD35A77C8}"/>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103</a:t>
            </a:fld>
            <a:endParaRPr lang="en-GB" sz="500" b="1">
              <a:solidFill>
                <a:schemeClr val="bg1"/>
              </a:solidFill>
            </a:endParaRPr>
          </a:p>
        </xdr:txBody>
      </xdr:sp>
      <xdr:pic>
        <xdr:nvPicPr>
          <xdr:cNvPr id="164" name="Picture 163">
            <a:extLst>
              <a:ext uri="{FF2B5EF4-FFF2-40B4-BE49-F238E27FC236}">
                <a16:creationId xmlns:a16="http://schemas.microsoft.com/office/drawing/2014/main" id="{B7A861FF-E92B-438D-80E5-223BA1962CC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21A72329-03BD-48B3-B132-FBBE1971475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0FA6A426-E77F-4697-B6C1-B15E94775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6528D833-5175-4E39-8870-B26FE9441E22}"/>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A80B3567-8EA4-422B-8119-729866601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5DA79915-796F-4829-BF53-104AEE1486F0}"/>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4B5A9E87-0AEB-406B-ADCA-0D71F6D1CD8E}"/>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261D789E-92BD-4BF3-ABCD-9CEBD4E11A3A}"/>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22657854-8D64-43AF-BFF3-9E5F4048B610}"/>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26DF78FF-7F57-4682-830D-610D64465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A8598B8E-9024-4883-847C-C3C3C423D6AD}"/>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1EAB358C-9161-4735-994A-DB0D3AD5B542}"/>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E3A67078-9669-403A-9967-BFEFCECEB83A}"/>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29%</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E4E1E9FD-1DED-461A-8E93-4A40A2E57515}"/>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43%</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CC97DD3C-5175-49C9-A460-CD0D27D3DB72}"/>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877B6707-8D62-4F70-BB40-0DC941D49320}"/>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103</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D9BC4CD7-DB6D-4C13-8120-876A3DD6E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C95C7055-55F6-47A6-B8B8-D9965D880463}"/>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0F29AC21-095B-4AD6-AC92-AF22C9413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A7344164-1084-4F24-993A-AEE82B3E6D5B}"/>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24%</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7C4E91C8-68C4-4EBA-8F01-51CC37CAFDD0}"/>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5F3921F5-D2E8-40B8-9FCC-595E0A535545}"/>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A2E1BEC8-25A4-4BC4-927A-B349984E601A}"/>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35%</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5A837D60-7D5E-411C-BB81-188872818F73}"/>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33%</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D761A3C6-C379-487D-9102-068B73482F68}"/>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BC8F3118-52CF-4256-ABEE-0FFFFA0A3F16}"/>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6459B1EF-971C-443A-8D2F-7851ADD3124F}"/>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129</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88BBEDD0-A3F5-4C53-870C-4770EF34E04B}"/>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90</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3F544262-EAEA-417F-8C48-CD56D0769776}"/>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95</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6C269D33-D633-4467-B88F-DE2BC324EFB6}"/>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104</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0FC90947-2C29-411E-8883-F49253BDE9DD}"/>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320DA437-B8EE-496C-8F99-326EACB215C6}"/>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46BE05DA-A396-462F-A8EB-704ADECCBDC7}"/>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676F91C5-413A-4CB4-A0CE-8DD4A321838A}"/>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76E7C5C0-08A8-4039-ABAD-C268ED02BEDD}"/>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F0E5E354-A36F-48EC-9B91-8C3D01C4EBCB}"/>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D2C8BFD2-BE07-46EF-95F3-42DD683BA52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FA668277-E441-46F0-8FA4-9F47F047F6E1}"/>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7EC25B68-900A-44C9-AA77-CE02738CC178}"/>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16763540-A938-4911-83BA-96BBFE6FB805}"/>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30E89F33-7802-42E1-A8ED-CB4F7DF5226D}"/>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A8D8A241-68E1-4772-9704-F8985254BAAD}"/>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84ED486D-3957-4D91-B33B-6A3179333235}"/>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4AE7A543-53F4-4CB8-A962-7A093216AE3E}"/>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65C3EC10-5091-4158-A929-F4359FEF631B}"/>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43BC6B4C-8DDD-48D1-9BB1-44A93A87729F}"/>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2166BD44-7E8C-4CA3-97F6-66CAD64819F0}"/>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9A00C1CB-FDB4-4B2E-8F42-4705F953210A}"/>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E0AA13A3-FB66-4BED-8976-41666584D8E3}"/>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8F7361A-67B9-4408-888D-BDE122FDF637}"/>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042B559-5A21-4313-A55F-6C6C67C60E5B}"/>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0D89126-461D-4E8F-BF0D-71E090681713}"/>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AB2B9FE-EF17-4645-BB80-1EAB5F07380B}"/>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E09C10A-6B47-42F6-B3E7-5668BB69481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3A3EC64-1F54-4886-857C-67F28C4EDDC3}"/>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E9B5976-2390-4B1A-A95A-9CCBC1DEC0E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EBA1639-DFC0-4A27-9E9C-23774502697C}"/>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E15F68BF-D810-4379-BCE1-F73E37D3CE30}"/>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D7AE8905-6E16-4DF6-8999-ACF96ED159B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FD98C49-379D-4F93-B28D-06486A51AF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26F6B116-1CD3-4A6A-867E-AA5BA1912449}"/>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6D3010C4-D80E-487B-8369-33E2B2014A29}"/>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Westminster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C903E989-D55F-4CD7-93A7-B6D5704FC197}"/>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EA7037FD-BBC5-4460-A2AB-FC91A0F8B5B7}"/>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E781EF24-48A0-4B1B-A35F-AC6852327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6FEE6A23-D96D-47CF-9279-078B83D14C29}"/>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40E3D51D-D1CB-44A1-B42E-3D5966F27EFB}"/>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CA2B5527-527F-4D72-B72B-D8B34F8B90B1}"/>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BFC2E4BC-9082-4F30-AFCD-92FB310E400C}"/>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B9F845C6-2739-44F6-9353-CB7B83B0F0D1}"/>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58CBD9B4-D9C7-427C-83B4-665632B39619}"/>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1723629A-E336-49E1-B070-F36A44EA4A66}"/>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3ED01DA3-E375-4701-83E4-5063200792D2}"/>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26155C32-8592-40D8-882E-8E35394AEEAC}"/>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0E88DB93-F88F-4826-BCFD-AFA300E51260}"/>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B174CAC-D6A9-4862-8BE7-6E709B83A257}"/>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062AA70-605F-4D6B-87C6-BF2524E47A65}"/>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94C49DF-016D-4B29-876D-B8E8EA722109}"/>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B2BA029-F330-4987-AC03-D29484EA1319}"/>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32F774E-D938-4976-9965-CFF5FC0A2315}"/>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2DD4EF5-F48E-41A3-9BAE-2024274B9BEC}"/>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DA90234-0CF3-41ED-99E0-8E9830FA37B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419B9A52-90F3-4E04-A01A-EE894B72CB1F}"/>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B09AF6D9-E0B9-453B-8478-D8B3E4D8EEDA}"/>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0BF0BB63-3098-417A-88A7-8F8A17D4365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CF71937-8626-4070-96C3-BCF6A4DEBD5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DD8E1F08-90AD-4A92-B835-A39FE3FB4A24}"/>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D6E42D60-2051-4797-A97C-E4D617C97936}"/>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Westminster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A63F8B44-C17F-475C-8DE1-BFF23F0BD13C}"/>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67F877CE-46A0-4F93-8869-840293C3A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0325FC0B-50F5-4F14-BD57-3D7CC6967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9D97BF03-7FA1-4B6D-92EA-06DD15CBE593}"/>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7646B6C-6212-4C40-8445-F1F7D9FCDB6E}"/>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A7AB8002-5B10-4A91-9BED-82F71ED580F8}"/>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EB4DAAF-9D74-4ADD-AA2A-099B4212D8A1}"/>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CD28997-117C-4B94-8C4E-4F43BA9AE6AA}"/>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E4560A8-9B5D-4FC6-8301-CF6DE42B4363}"/>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C9A31E1-C17B-49F4-8C34-3F355C279DE4}"/>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6C4F1D9-42D5-4DE3-ADA7-37693363EE6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3F74D4C7-28CD-4E7C-8AFE-14D5EC2713A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E08A65DC-F59C-465E-9D81-5D9BF6D68641}"/>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F705A8EF-8032-42E8-B4FD-54C6F008B6F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505E6168-A880-4633-9F90-5F562B0BCD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32F0A0D0-CDEA-4972-956E-5225B03669FC}"/>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34CB049D-1F1F-4FA0-BB8F-60824BD352FF}"/>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Westminster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4B00AEE1-B99E-42AE-B318-D87586D050C9}"/>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246B4204-C6B3-46B4-B9EF-755642278209}"/>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957FE096-DE0F-464E-9E44-5513E13D7F27}"/>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4B89C74C-DECB-4A89-B824-2C2A448FC6D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ABBD7E4D-5C8D-40CB-BA95-08DDB2F537A4}"/>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FD4D0DB2-0413-4728-82E6-49A198D6C568}"/>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317757F0-67E7-41C0-9ACC-E8C3894D65D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5FDEE456-5AC7-45C0-B428-D201BA8A8F78}"/>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58E6E2FE-C4B0-4C32-8ECA-295853732416}"/>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51D99650-440D-4303-B383-4EE5091F294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9750F4F7-BC3B-420F-8B1A-1B5DA1B8D2E7}"/>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813A84DD-8804-4799-A67A-613DB9886DEA}"/>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1C2AF55E-63F7-483A-A46A-BA7AFBC5758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E3BBCF91-0805-4417-9CED-8C438CEEAB1B}"/>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8FFA0D17-BB5F-4762-81DE-38FB07C800FB}"/>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11F286A1-DFD3-4AFE-8E72-3F9385E7413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5713DC02-018E-4446-A66B-A1F9FB519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C115C4C7-5312-4D88-B1B5-BBF30D341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3721B29D-8DDD-4597-A668-8DA4F62C3D4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9CC06619-03DA-4E42-AE07-5647FA2CBBD8}"/>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F0130AB-B84D-4685-B352-53C509FE2750}"/>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BAFC313-EB40-443E-AC85-15D62E1D3B32}"/>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EA8CA91-3F88-4F63-8D99-0DE6780B0256}"/>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D7D0E6B-0643-4DCA-B204-DCD7F376E5F9}"/>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296F9BA-A807-4D24-865A-8129ABA35831}"/>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3DA6CF7-616C-4D00-BBF7-A75CC7388377}"/>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78E1266-CA69-4CC4-A18F-26EE73D5A1E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76881C10-AF5C-4456-8E32-D16063C040F5}"/>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C9119A46-80F4-4C08-A6B3-CF46665BD086}"/>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39873DE0-07CF-46F4-ACCB-83AB48AF069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28186FD-5284-4757-8FDB-C655B6797A3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517F4C92-0A41-4837-A62C-AA6C0065C434}"/>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5D96E2C4-2AE7-4EF8-A937-731E760A06E4}"/>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Westminster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C9D67897-CF25-49A9-BFA6-28222970BAAA}"/>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E0CDB478-9496-45D4-A19C-E4164079A53A}"/>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6F8EB5C6-DB67-4AEB-8445-A063827E02CE}"/>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6633D804-FB15-40CB-B1A8-09ABB3BCC8C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E6E89BA0-11D4-49BD-B6A9-1D7467CAA2CA}"/>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D47A9F78-A071-466C-869E-E8AA0A9C3311}"/>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32B250BB-1B88-44D1-B42C-63081E417F4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944786C2-4863-4A0E-B618-D1342A6EA675}"/>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BD35FC5A-EF15-4286-87EC-43887582335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2DAF05D4-2D21-4A75-B45E-B0A808BC177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9EB5F299-94C5-4BE8-85AB-D7AAE36013FA}"/>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27439B0F-DBB8-42C3-B663-C158FEE0499B}"/>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1A66DAE7-1999-4903-8DEB-8BA995DF51F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A2750149-092A-4657-8797-BE0CD8C1C4CC}"/>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ACFC6D0B-2D22-470D-802E-5C8BE52B0CBB}"/>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9E24242C-29E4-4406-BC7C-2396AE59678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46D17B3E-1298-4E9A-9490-160908D95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71901D1C-357B-4F83-AA92-AD187CF99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86A230E3-6165-4595-A5D6-FAF4CC502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7060C512-FE19-408A-864D-E3D47F226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51699BAA-EF2F-4B64-957B-CE3D79C11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49429F74-B94C-4525-A0A7-7FDE523D4BFF}"/>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BAD197B3-AECB-41A2-8209-604379935041}"/>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52E2A538-ABB6-44FC-A404-1184048A3E2A}"/>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F2F415B8-CC87-4BB2-A7F4-92BB1613483D}"/>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53BD8AC9-9F30-4646-9CC4-D84305AF30F2}"/>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A6FE2FB8-89E5-4931-AEB2-DE37FF4A7008}"/>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D843D6FB-0F30-4742-A95A-D4E95E1B1985}"/>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4B1BD099-3154-486A-827D-B7FA2D7CE0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2F25D99A-AFE2-4B66-8FBF-1B9B41831D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95BC55E6-377F-4B86-B098-6AB1A51593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F99C4E6D-5549-44F2-90F2-767E887D63B1}"/>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F636C192-AA0F-4551-B3ED-D8B3E8A352AD}"/>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BA3D071-514F-4A25-B3FA-ED3479AF1BA7}"/>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054CC9C-30C8-445D-BAB9-1F29B6645659}"/>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2649ACE-4CF4-46C6-A4B9-16DA3BBF7DFB}"/>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2C06E49-FD01-42D0-8C77-389063120776}"/>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772BF53-8E5F-400B-95AF-592CAE6DA388}"/>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22A45A54-891F-4F6F-8A80-27BF0106CB53}"/>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E73415E-2DA4-4890-B677-903956FE69C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149CF6C6-3D40-4098-BEF2-24ED64663E89}"/>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7FFB61D8-E9A3-43D5-B83E-51C800B6F035}"/>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16BCBEE5-B03C-4754-981B-F9BA2F8C4E8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2E4127C-178D-4C8D-94B9-52AB61BA001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3EAD56EE-A5AF-4802-A183-445F7D694528}"/>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4719598A-BFDD-4F54-89B0-83220BA71BBE}"/>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Westminster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9C07D44A-3325-427E-94FF-DC670EE15FD9}"/>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BEECDD21-17B7-42CE-9B9C-2E7A54D787BA}"/>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C45EBC9D-27CB-48C0-A817-1BD3F89A5D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ADBC8CD8-3692-4431-BBBB-FB6EA96B5B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900C4CBA-1D46-49E6-8CD8-56636BC5B3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69263407-6158-4AB8-BA81-9BDEA4711489}"/>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4968CC10-2654-4AAB-8889-F7BBF8C78FA8}"/>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20E33E88-D5AF-4CBB-93DE-1B7F3D6EE203}"/>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3EEAF4A5-E465-4BE5-86F1-98F3E5CB90A9}"/>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DB37F079-225C-4B78-A727-8D50CD170157}"/>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DC34B426-57E9-46DF-A214-892BCFC5FB55}"/>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955A640E-7A15-40D2-90A3-7C61A7436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F8CB41D7-21D7-4EEC-91A0-949DC9C8CDFB}"/>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A3593FD00D8A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0.45654032258064525</v>
          </cell>
          <cell r="C89">
            <v>0.19824193548387095</v>
          </cell>
          <cell r="D89">
            <v>0.28879838709677419</v>
          </cell>
          <cell r="E89">
            <v>0.43422580645161285</v>
          </cell>
        </row>
        <row r="90">
          <cell r="A90">
            <v>0.54345967741935475</v>
          </cell>
          <cell r="C90">
            <v>0.80175806451612908</v>
          </cell>
          <cell r="D90">
            <v>0.71120161290322581</v>
          </cell>
          <cell r="E90">
            <v>0.56577419354838709</v>
          </cell>
        </row>
        <row r="96">
          <cell r="C96" t="str">
            <v>0-4</v>
          </cell>
          <cell r="E96">
            <v>6.0782258064516134E-2</v>
          </cell>
        </row>
        <row r="97">
          <cell r="C97" t="str">
            <v>5-17</v>
          </cell>
          <cell r="E97">
            <v>0.15769354838709676</v>
          </cell>
        </row>
        <row r="98">
          <cell r="C98" t="str">
            <v>18-24</v>
          </cell>
          <cell r="E98">
            <v>8.9290322580645134E-2</v>
          </cell>
        </row>
        <row r="99">
          <cell r="C99" t="str">
            <v>25-34</v>
          </cell>
          <cell r="E99">
            <v>0.14867741935483872</v>
          </cell>
        </row>
        <row r="100">
          <cell r="C100" t="str">
            <v>35-49</v>
          </cell>
          <cell r="E100">
            <v>0.18738709677419355</v>
          </cell>
        </row>
        <row r="101">
          <cell r="C101" t="str">
            <v>50-64</v>
          </cell>
          <cell r="E101">
            <v>0.18509677419354839</v>
          </cell>
        </row>
        <row r="102">
          <cell r="C102" t="str">
            <v>65-74</v>
          </cell>
          <cell r="E102">
            <v>9.1725806451612907E-2</v>
          </cell>
        </row>
        <row r="103">
          <cell r="C103" t="str">
            <v>75 plus</v>
          </cell>
          <cell r="E103">
            <v>7.9129032258064516E-2</v>
          </cell>
        </row>
        <row r="115">
          <cell r="C115" t="str">
            <v>Couple - no children</v>
          </cell>
          <cell r="D115">
            <v>0.23394354838709677</v>
          </cell>
        </row>
        <row r="116">
          <cell r="C116" t="str">
            <v>Couple with children</v>
          </cell>
          <cell r="D116">
            <v>0.17404032258064517</v>
          </cell>
        </row>
        <row r="117">
          <cell r="C117" t="str">
            <v>Lone parent</v>
          </cell>
          <cell r="D117">
            <v>4.2983870967741936E-2</v>
          </cell>
        </row>
        <row r="118">
          <cell r="C118" t="str">
            <v>Single person - no children</v>
          </cell>
          <cell r="D118">
            <v>0.22301612903225806</v>
          </cell>
        </row>
        <row r="119">
          <cell r="C119" t="str">
            <v>Other: two or more adults</v>
          </cell>
          <cell r="D119">
            <v>0.32645161290322572</v>
          </cell>
        </row>
        <row r="128">
          <cell r="D128">
            <v>0.7009193548387096</v>
          </cell>
          <cell r="L128" t="str">
            <v>0 
Index: 97</v>
          </cell>
        </row>
        <row r="129">
          <cell r="D129">
            <v>0.14050000000000001</v>
          </cell>
          <cell r="L129" t="str">
            <v>1 
Index: 111</v>
          </cell>
        </row>
        <row r="130">
          <cell r="D130">
            <v>0.10950806451612903</v>
          </cell>
          <cell r="L130" t="str">
            <v>2 
Index: 102</v>
          </cell>
        </row>
        <row r="131">
          <cell r="D131">
            <v>4.9290322580645161E-2</v>
          </cell>
          <cell r="L131" t="str">
            <v>3+ 
Index: 122</v>
          </cell>
        </row>
        <row r="137">
          <cell r="D137">
            <v>0.23651612903225805</v>
          </cell>
        </row>
        <row r="138">
          <cell r="D138">
            <v>0.34805645161290322</v>
          </cell>
        </row>
        <row r="139">
          <cell r="D139">
            <v>0.33070967741935481</v>
          </cell>
        </row>
        <row r="140">
          <cell r="D140">
            <v>8.4887096774193552E-2</v>
          </cell>
        </row>
        <row r="146">
          <cell r="D146">
            <v>0.23278225806451613</v>
          </cell>
          <cell r="L146" t="str">
            <v>&lt;20k 
Index: 144</v>
          </cell>
        </row>
        <row r="147">
          <cell r="D147">
            <v>0.35183064516129037</v>
          </cell>
          <cell r="L147" t="str">
            <v>20k - 40k 
Index: 113</v>
          </cell>
        </row>
        <row r="148">
          <cell r="D148">
            <v>0.20804032258064517</v>
          </cell>
          <cell r="L148" t="str">
            <v>40k - 60k 
Index: 98</v>
          </cell>
        </row>
        <row r="149">
          <cell r="D149">
            <v>0.11762096774193549</v>
          </cell>
          <cell r="L149" t="str">
            <v>60k - 80k 
Index: 83</v>
          </cell>
        </row>
        <row r="150">
          <cell r="D150">
            <v>4.570967741935484E-2</v>
          </cell>
          <cell r="L150" t="str">
            <v>80k - 100k 
Index: 60</v>
          </cell>
        </row>
        <row r="151">
          <cell r="D151">
            <v>4.3999999999999997E-2</v>
          </cell>
          <cell r="L151" t="str">
            <v>100k+ 
Index: 45</v>
          </cell>
        </row>
      </sheetData>
      <sheetData sheetId="4"/>
      <sheetData sheetId="5"/>
      <sheetData sheetId="6">
        <row r="48">
          <cell r="F48" t="str">
            <v>Capped Index</v>
          </cell>
        </row>
        <row r="49">
          <cell r="E49">
            <v>5.6451612903225805E-2</v>
          </cell>
          <cell r="F49">
            <v>200</v>
          </cell>
          <cell r="G49">
            <v>1.1000000000000001</v>
          </cell>
        </row>
        <row r="50">
          <cell r="E50">
            <v>8.0645161290322578E-2</v>
          </cell>
          <cell r="F50">
            <v>200</v>
          </cell>
          <cell r="G50">
            <v>1.2</v>
          </cell>
        </row>
        <row r="51">
          <cell r="E51">
            <v>0.1</v>
          </cell>
          <cell r="F51">
            <v>200</v>
          </cell>
          <cell r="G51">
            <v>1.3</v>
          </cell>
        </row>
        <row r="52">
          <cell r="E52">
            <v>8.0645161290322578E-3</v>
          </cell>
          <cell r="F52">
            <v>19.771458082676897</v>
          </cell>
          <cell r="G52">
            <v>1.4</v>
          </cell>
        </row>
        <row r="53">
          <cell r="E53">
            <v>0</v>
          </cell>
          <cell r="F53">
            <v>0</v>
          </cell>
          <cell r="G53">
            <v>1.5</v>
          </cell>
        </row>
        <row r="54">
          <cell r="E54">
            <v>0.1</v>
          </cell>
          <cell r="F54">
            <v>200</v>
          </cell>
          <cell r="G54">
            <v>2.6</v>
          </cell>
        </row>
        <row r="55">
          <cell r="E55">
            <v>8.0645161290322578E-3</v>
          </cell>
          <cell r="F55">
            <v>39.699366872239466</v>
          </cell>
          <cell r="G55">
            <v>2.7</v>
          </cell>
        </row>
        <row r="56">
          <cell r="E56">
            <v>0</v>
          </cell>
          <cell r="F56">
            <v>0</v>
          </cell>
          <cell r="G56">
            <v>2.8</v>
          </cell>
        </row>
        <row r="57">
          <cell r="E57">
            <v>8.8709677419354843E-2</v>
          </cell>
          <cell r="F57">
            <v>189.17038702963981</v>
          </cell>
          <cell r="G57">
            <v>2.9</v>
          </cell>
        </row>
        <row r="58">
          <cell r="E58">
            <v>0.1</v>
          </cell>
          <cell r="F58">
            <v>200</v>
          </cell>
          <cell r="G58">
            <v>2.1</v>
          </cell>
        </row>
        <row r="59">
          <cell r="E59">
            <v>5.6451612903225805E-2</v>
          </cell>
          <cell r="F59">
            <v>200</v>
          </cell>
          <cell r="G59">
            <v>2.11</v>
          </cell>
        </row>
        <row r="60">
          <cell r="E60">
            <v>1.6129032258064516E-2</v>
          </cell>
          <cell r="F60">
            <v>89.446806544042886</v>
          </cell>
          <cell r="G60">
            <v>2.12</v>
          </cell>
        </row>
        <row r="61">
          <cell r="E61">
            <v>2.4193548387096774E-2</v>
          </cell>
          <cell r="F61">
            <v>113.71522639834271</v>
          </cell>
          <cell r="G61">
            <v>2.13</v>
          </cell>
        </row>
        <row r="62">
          <cell r="E62">
            <v>8.8709677419354843E-2</v>
          </cell>
          <cell r="F62">
            <v>200</v>
          </cell>
          <cell r="G62">
            <v>3.14</v>
          </cell>
        </row>
        <row r="63">
          <cell r="E63">
            <v>0.1</v>
          </cell>
          <cell r="F63">
            <v>200</v>
          </cell>
          <cell r="G63">
            <v>3.15</v>
          </cell>
        </row>
        <row r="64">
          <cell r="E64">
            <v>7.2580645161290328E-2</v>
          </cell>
          <cell r="F64">
            <v>112.79706357646198</v>
          </cell>
          <cell r="G64">
            <v>3.16</v>
          </cell>
        </row>
        <row r="65">
          <cell r="E65">
            <v>0</v>
          </cell>
          <cell r="F65">
            <v>0</v>
          </cell>
          <cell r="G65">
            <v>3.17</v>
          </cell>
        </row>
        <row r="66">
          <cell r="E66">
            <v>0</v>
          </cell>
          <cell r="F66">
            <v>0</v>
          </cell>
          <cell r="G66">
            <v>3.18</v>
          </cell>
        </row>
        <row r="67">
          <cell r="E67">
            <v>0</v>
          </cell>
          <cell r="F67">
            <v>0</v>
          </cell>
          <cell r="G67">
            <v>4.1900000000000004</v>
          </cell>
        </row>
        <row r="68">
          <cell r="E68">
            <v>0</v>
          </cell>
          <cell r="F68">
            <v>0</v>
          </cell>
          <cell r="G68">
            <v>4.2</v>
          </cell>
        </row>
        <row r="69">
          <cell r="E69">
            <v>0</v>
          </cell>
          <cell r="F69">
            <v>0</v>
          </cell>
          <cell r="G69">
            <v>4.21</v>
          </cell>
        </row>
        <row r="70">
          <cell r="E70">
            <v>0</v>
          </cell>
          <cell r="F70">
            <v>0</v>
          </cell>
          <cell r="G70">
            <v>4.22</v>
          </cell>
        </row>
        <row r="71">
          <cell r="E71">
            <v>1.6129032258064516E-2</v>
          </cell>
          <cell r="F71">
            <v>36.81242391965916</v>
          </cell>
          <cell r="G71">
            <v>4.2300000000000004</v>
          </cell>
        </row>
        <row r="72">
          <cell r="E72">
            <v>0</v>
          </cell>
          <cell r="F72">
            <v>0</v>
          </cell>
          <cell r="G72">
            <v>4.24</v>
          </cell>
        </row>
        <row r="73">
          <cell r="E73">
            <v>0</v>
          </cell>
          <cell r="F73">
            <v>0</v>
          </cell>
          <cell r="G73">
            <v>4.25</v>
          </cell>
        </row>
      </sheetData>
      <sheetData sheetId="7">
        <row r="19">
          <cell r="A19">
            <v>109.8928104310972</v>
          </cell>
        </row>
        <row r="20">
          <cell r="A20">
            <v>120.81034053348478</v>
          </cell>
        </row>
        <row r="21">
          <cell r="A21">
            <v>106.47643797108013</v>
          </cell>
        </row>
        <row r="22">
          <cell r="A22">
            <v>117.50450020389916</v>
          </cell>
        </row>
        <row r="23">
          <cell r="A23">
            <v>112.87767508632487</v>
          </cell>
        </row>
        <row r="24">
          <cell r="A24">
            <v>120.79313204151983</v>
          </cell>
        </row>
        <row r="25">
          <cell r="A25">
            <v>119.54001987469229</v>
          </cell>
        </row>
        <row r="26">
          <cell r="A26">
            <v>97.724918984903056</v>
          </cell>
        </row>
        <row r="27">
          <cell r="A27">
            <v>125.20499352863675</v>
          </cell>
        </row>
        <row r="28">
          <cell r="A28">
            <v>108.91224546206001</v>
          </cell>
        </row>
        <row r="29">
          <cell r="A29">
            <v>111.53989190213642</v>
          </cell>
        </row>
        <row r="30">
          <cell r="A30">
            <v>100.21502475750759</v>
          </cell>
        </row>
        <row r="31">
          <cell r="A31">
            <v>100.33886591526735</v>
          </cell>
        </row>
        <row r="32">
          <cell r="A32">
            <v>137.54654043474582</v>
          </cell>
        </row>
        <row r="33">
          <cell r="A33">
            <v>103.80918889534736</v>
          </cell>
        </row>
        <row r="34">
          <cell r="A34">
            <v>115.27120136163779</v>
          </cell>
        </row>
        <row r="35">
          <cell r="A35">
            <v>94.54679198509595</v>
          </cell>
        </row>
        <row r="36">
          <cell r="A36">
            <v>87.064800212066743</v>
          </cell>
        </row>
        <row r="37">
          <cell r="A37">
            <v>108.89522096094075</v>
          </cell>
        </row>
        <row r="38">
          <cell r="A38">
            <v>86.620113158178739</v>
          </cell>
        </row>
        <row r="39">
          <cell r="A39">
            <v>82.441950135621028</v>
          </cell>
        </row>
        <row r="40">
          <cell r="A40">
            <v>513.32359429968403</v>
          </cell>
        </row>
        <row r="41">
          <cell r="A41">
            <v>91.794557030441098</v>
          </cell>
        </row>
        <row r="42">
          <cell r="A42">
            <v>93.362587722107179</v>
          </cell>
        </row>
        <row r="43">
          <cell r="A43">
            <v>102.18299606471679</v>
          </cell>
        </row>
        <row r="44">
          <cell r="A44">
            <v>117.04164895225529</v>
          </cell>
        </row>
        <row r="45">
          <cell r="A45">
            <v>105.83769341041706</v>
          </cell>
        </row>
        <row r="46">
          <cell r="A46">
            <v>100</v>
          </cell>
        </row>
        <row r="47">
          <cell r="A47">
            <v>118.38996884575079</v>
          </cell>
        </row>
        <row r="48">
          <cell r="A48">
            <v>116.258619990307</v>
          </cell>
        </row>
        <row r="49">
          <cell r="A49">
            <v>149.64308107995245</v>
          </cell>
        </row>
        <row r="50">
          <cell r="A50">
            <v>131.06134322545122</v>
          </cell>
        </row>
        <row r="51">
          <cell r="A51">
            <v>102.54773807607395</v>
          </cell>
        </row>
        <row r="52">
          <cell r="A52">
            <v>125.72234018207966</v>
          </cell>
        </row>
        <row r="53">
          <cell r="A53">
            <v>104.54061334532815</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163.76448239438565</v>
          </cell>
        </row>
        <row r="14">
          <cell r="K14">
            <v>259.95732082561369</v>
          </cell>
        </row>
        <row r="15">
          <cell r="K15">
            <v>120.09935281626048</v>
          </cell>
        </row>
        <row r="16">
          <cell r="K16">
            <v>3.7613786830915297</v>
          </cell>
        </row>
        <row r="17">
          <cell r="K17">
            <v>0</v>
          </cell>
        </row>
        <row r="24">
          <cell r="A24" t="str">
            <v>Health Challenges</v>
          </cell>
          <cell r="B24">
            <v>0.27419354838709675</v>
          </cell>
          <cell r="C24">
            <v>0.16743163375729445</v>
          </cell>
        </row>
        <row r="25">
          <cell r="A25" t="str">
            <v>At Risk</v>
          </cell>
          <cell r="B25">
            <v>0.44354838709677419</v>
          </cell>
          <cell r="C25">
            <v>0.17062354146753123</v>
          </cell>
        </row>
        <row r="26">
          <cell r="A26" t="str">
            <v>Caution</v>
          </cell>
          <cell r="B26">
            <v>0.2661290322580645</v>
          </cell>
          <cell r="C26">
            <v>0.22159072968962143</v>
          </cell>
        </row>
        <row r="27">
          <cell r="A27" t="str">
            <v>Healthy</v>
          </cell>
          <cell r="B27">
            <v>1.6129032258064516E-2</v>
          </cell>
          <cell r="C27">
            <v>0.42880639300076639</v>
          </cell>
        </row>
      </sheetData>
      <sheetData sheetId="9">
        <row r="14">
          <cell r="K14">
            <v>519.32055333611584</v>
          </cell>
        </row>
        <row r="15">
          <cell r="K15">
            <v>252.29204324249164</v>
          </cell>
        </row>
        <row r="16">
          <cell r="K16">
            <v>262.89483067298784</v>
          </cell>
        </row>
        <row r="17">
          <cell r="K17">
            <v>19.771458082676897</v>
          </cell>
        </row>
        <row r="18">
          <cell r="K18">
            <v>0</v>
          </cell>
        </row>
        <row r="21">
          <cell r="K21">
            <v>1337.86866359447</v>
          </cell>
        </row>
        <row r="22">
          <cell r="K22">
            <v>39.699366872239466</v>
          </cell>
        </row>
        <row r="23">
          <cell r="K23">
            <v>0</v>
          </cell>
        </row>
        <row r="24">
          <cell r="K24">
            <v>189.17038702963981</v>
          </cell>
        </row>
        <row r="25">
          <cell r="K25">
            <v>349.79135875851438</v>
          </cell>
        </row>
        <row r="26">
          <cell r="K26">
            <v>283.95422112097475</v>
          </cell>
        </row>
        <row r="27">
          <cell r="K27">
            <v>89.446806544042886</v>
          </cell>
        </row>
        <row r="28">
          <cell r="K28">
            <v>113.71522639834271</v>
          </cell>
        </row>
        <row r="31">
          <cell r="K31">
            <v>235.82423600940294</v>
          </cell>
        </row>
        <row r="32">
          <cell r="K32">
            <v>241.60755782317281</v>
          </cell>
        </row>
        <row r="33">
          <cell r="K33">
            <v>112.79706357646198</v>
          </cell>
        </row>
        <row r="34">
          <cell r="K34">
            <v>0</v>
          </cell>
        </row>
        <row r="35">
          <cell r="K35">
            <v>0</v>
          </cell>
        </row>
        <row r="38">
          <cell r="K38">
            <v>0</v>
          </cell>
        </row>
        <row r="39">
          <cell r="K39">
            <v>0</v>
          </cell>
        </row>
        <row r="40">
          <cell r="K40">
            <v>0</v>
          </cell>
        </row>
        <row r="41">
          <cell r="K41">
            <v>0</v>
          </cell>
        </row>
        <row r="42">
          <cell r="K42">
            <v>36.81242391965916</v>
          </cell>
        </row>
        <row r="43">
          <cell r="K43">
            <v>0</v>
          </cell>
        </row>
        <row r="44">
          <cell r="K44">
            <v>0</v>
          </cell>
        </row>
        <row r="47">
          <cell r="K47">
            <v>0</v>
          </cell>
        </row>
        <row r="48">
          <cell r="K48">
            <v>0</v>
          </cell>
        </row>
        <row r="49">
          <cell r="K49">
            <v>0</v>
          </cell>
        </row>
      </sheetData>
      <sheetData sheetId="10">
        <row r="13">
          <cell r="V13">
            <v>1337.86866359447</v>
          </cell>
        </row>
        <row r="14">
          <cell r="V14">
            <v>519.32055333611584</v>
          </cell>
        </row>
        <row r="15">
          <cell r="V15">
            <v>349.79135875851438</v>
          </cell>
        </row>
        <row r="16">
          <cell r="V16">
            <v>283.95422112097475</v>
          </cell>
        </row>
        <row r="17">
          <cell r="V17">
            <v>262.89483067298784</v>
          </cell>
        </row>
        <row r="18">
          <cell r="V18">
            <v>252.29204324249164</v>
          </cell>
        </row>
        <row r="19">
          <cell r="V19">
            <v>241.60755782317281</v>
          </cell>
        </row>
        <row r="20">
          <cell r="V20">
            <v>235.82423600940294</v>
          </cell>
        </row>
        <row r="21">
          <cell r="V21">
            <v>189.17038702963981</v>
          </cell>
        </row>
        <row r="22">
          <cell r="V22">
            <v>113.71522639834271</v>
          </cell>
        </row>
        <row r="23">
          <cell r="V23">
            <v>112.79706357646198</v>
          </cell>
        </row>
        <row r="24">
          <cell r="V24">
            <v>89.446806544042886</v>
          </cell>
        </row>
        <row r="25">
          <cell r="V25">
            <v>39.699366872239466</v>
          </cell>
        </row>
        <row r="26">
          <cell r="V26">
            <v>36.81242391965916</v>
          </cell>
        </row>
        <row r="27">
          <cell r="V27">
            <v>19.771458082676897</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62817-BBF8-46C3-8649-60519018F0BF}">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224ED-2C86-40CF-A1C6-DC7DDDE38B2A}">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4BF36-4950-4BA1-AC0A-900D6D48D9A9}">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25%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Stroke are 21%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28% Feels downhearted / depressed in the past 4 weeks. This is 34%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20% are likely to be current cigarette smokers.  This is 49%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5% smoke 20+ cigarettes per day, which is 56%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11% are likely to say they never eat fruit and 47% never do moderate intensity sports, which are 46% above and 22%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17%, 31% above the base average, with white bread being eaten by about 37%, which is 25%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35.2%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D4C8D-C001-4DF6-8E93-FE9A78896511}">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25% above the base average.</v>
      </c>
    </row>
    <row r="5" spans="1:2">
      <c r="A5" s="1" t="s">
        <v>49</v>
      </c>
      <c r="B5" s="1" t="str">
        <f>"• Incidents of "&amp;A55&amp;" are "&amp;TEXT(B55,"0%")&amp;" "&amp;C55&amp;" in this profile than in the base."</f>
        <v>• Incidents of Stroke are 21% above in this profile than in the base.</v>
      </c>
    </row>
    <row r="6" spans="1:2">
      <c r="A6" s="55" t="s">
        <v>50</v>
      </c>
      <c r="B6" s="54" t="str">
        <f>"• Approximately "&amp;TEXT(B68,"0%")&amp;" "&amp;A68&amp;". This is "&amp;TEXT(C68,"0%")&amp;" "&amp;D68&amp;" the base."</f>
        <v>• Approximately 28% Feels downhearted / depressed in the past 4 weeks. This is 34%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20% are likely to be current cigarette smokers.  This is 49% above the base average.</v>
      </c>
    </row>
    <row r="10" spans="1:2">
      <c r="A10" s="1" t="s">
        <v>51</v>
      </c>
      <c r="B10" s="48" t="str">
        <f>"• Circa "&amp;TEXT(D81,"0%")&amp;" smoke 20+ cigarettes per day, which is "&amp;TEXT(ABS(I81/100),"0%")&amp;" "&amp;J81&amp;" the base."</f>
        <v>• Circa 5% smoke 20+ cigarettes per day, which is 56%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11% are likely to say they never eat fruit and 47% never do moderate intensity sports, which are 46% above and 22%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17%, 31% above the base average, with white bread being eaten by about 37%, which is 25%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35.2%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1.9758064516129031E-2</v>
      </c>
      <c r="E27" s="63">
        <f>RANK('Data - Overview'!$D27,'Data - Overview'!$D$27:$D$31)</f>
        <v>3</v>
      </c>
      <c r="F27" s="62">
        <f>INDEX('Data - Knowledge'!$G:$G,MATCH('Data - Overview'!$A27,'Data - Knowledge'!$A:$A,0))</f>
        <v>1.8556278640252298E-2</v>
      </c>
      <c r="G27" s="64">
        <f>INDEX('Data - Knowledge'!$J:$J,MATCH('Data - Overview'!$A27,'Data - Knowledge'!$A:$A,0))</f>
        <v>106.47643797108013</v>
      </c>
      <c r="H27" s="64">
        <f>RANK('Data - Overview'!$G27,'Data - Overview'!$G$27:$G$31)</f>
        <v>4</v>
      </c>
      <c r="I27" s="65">
        <f>G27-100</f>
        <v>6.4764379710801308</v>
      </c>
      <c r="J27" s="65" t="str">
        <f>IF(I27&gt;0,"above","below")</f>
        <v>above</v>
      </c>
      <c r="K27" s="66" t="str">
        <f>"" &amp;TEXT('Data - Overview'!$C27,"0")&amp;" "</f>
        <v xml:space="preserve">Coronary heart disease </v>
      </c>
      <c r="L27" s="67" t="str">
        <f>"Index: "&amp;TEXT('Data - Overview'!$G27,"0")&amp;""</f>
        <v>Index: 106</v>
      </c>
      <c r="M27" s="61" t="str">
        <f>'Data - Overview'!$K27&amp;CHAR(10)&amp;'Data - Overview'!$L27</f>
        <v>Coronary heart disease 
Index: 106</v>
      </c>
      <c r="N27" s="61">
        <v>1</v>
      </c>
    </row>
    <row r="28" spans="1:14">
      <c r="A28" s="1" t="s">
        <v>71</v>
      </c>
      <c r="B28" s="1" t="str">
        <f>INDEX('Data - Knowledge'!$D:$D,MATCH('Data - Overview'!$A28,'Data - Knowledge'!$A:$A,0))</f>
        <v>Asthma</v>
      </c>
      <c r="C28" s="1" t="s">
        <v>72</v>
      </c>
      <c r="D28" s="68">
        <f>INDEX('Data - Knowledge'!$E:$E,MATCH('Data - Overview'!$A28,'Data - Knowledge'!$A:$A,0))</f>
        <v>0.14266935483870966</v>
      </c>
      <c r="E28" s="69">
        <f>RANK('Data - Overview'!$D28,'Data - Overview'!$D$27:$D$31)</f>
        <v>2</v>
      </c>
      <c r="F28" s="68">
        <f>INDEX('Data - Knowledge'!$G:$G,MATCH('Data - Overview'!$A28,'Data - Knowledge'!$A:$A,0))</f>
        <v>0.12982592244118041</v>
      </c>
      <c r="G28" s="70">
        <f>INDEX('Data - Knowledge'!$J:$J,MATCH('Data - Overview'!$A28,'Data - Knowledge'!$A:$A,0))</f>
        <v>109.8928104310972</v>
      </c>
      <c r="H28" s="70">
        <f>RANK('Data - Overview'!$G28,'Data - Overview'!$G$27:$G$31)</f>
        <v>3</v>
      </c>
      <c r="I28" s="71">
        <f>G28-100</f>
        <v>9.8928104310972031</v>
      </c>
      <c r="J28" s="71" t="str">
        <f>IF(I28&gt;0,"above","below")</f>
        <v>above</v>
      </c>
      <c r="K28" s="1" t="str">
        <f>"" &amp;TEXT('Data - Overview'!$C28,"0")&amp;" "</f>
        <v xml:space="preserve">Asthma </v>
      </c>
      <c r="L28" s="1" t="str">
        <f>"Index: "&amp;TEXT('Data - Overview'!$G28,"0")&amp;""</f>
        <v>Index: 110</v>
      </c>
      <c r="M28" s="1" t="str">
        <f>'Data - Overview'!$K28&amp;CHAR(10)&amp;'Data - Overview'!$L28</f>
        <v>Asthma 
Index: 110</v>
      </c>
      <c r="N28" s="1">
        <v>2</v>
      </c>
    </row>
    <row r="29" spans="1:14">
      <c r="A29" s="72" t="s">
        <v>73</v>
      </c>
      <c r="B29" s="72" t="str">
        <f>INDEX('Data - Knowledge'!$D:$D,MATCH('Data - Overview'!$A29,'Data - Knowledge'!$A:$A,0))</f>
        <v>Chronic bronchitis</v>
      </c>
      <c r="C29" s="72" t="s">
        <v>74</v>
      </c>
      <c r="D29" s="73">
        <f>INDEX('Data - Knowledge'!$E:$E,MATCH('Data - Overview'!$A29,'Data - Knowledge'!$A:$A,0))</f>
        <v>1.1024193548387096E-2</v>
      </c>
      <c r="E29" s="74">
        <f>RANK('Data - Overview'!$D29,'Data - Overview'!$D$27:$D$31)</f>
        <v>4</v>
      </c>
      <c r="F29" s="73">
        <f>INDEX('Data - Knowledge'!$G:$G,MATCH('Data - Overview'!$A29,'Data - Knowledge'!$A:$A,0))</f>
        <v>8.80491523356507E-3</v>
      </c>
      <c r="G29" s="75">
        <f>INDEX('Data - Knowledge'!$J:$J,MATCH('Data - Overview'!$A29,'Data - Knowledge'!$A:$A,0))</f>
        <v>125.20499352863675</v>
      </c>
      <c r="H29" s="75">
        <f>RANK('Data - Overview'!$G29,'Data - Overview'!$G$27:$G$31)</f>
        <v>1</v>
      </c>
      <c r="I29" s="75">
        <f>G29-100</f>
        <v>25.204993528636749</v>
      </c>
      <c r="J29" s="75" t="str">
        <f>IF(I29&gt;0,"above","below")</f>
        <v>above</v>
      </c>
      <c r="K29" s="55" t="str">
        <f>"" &amp;TEXT('Data - Overview'!$C29,"0")&amp;" "</f>
        <v xml:space="preserve">Chronic bronchitis </v>
      </c>
      <c r="L29" s="72" t="str">
        <f>"Index: "&amp;TEXT('Data - Overview'!$G29,"0")&amp;""</f>
        <v>Index: 125</v>
      </c>
      <c r="M29" s="72" t="str">
        <f>'Data - Overview'!$K29&amp;CHAR(10)&amp;'Data - Overview'!$L29</f>
        <v>Chronic bronchitis 
Index: 125</v>
      </c>
      <c r="N29" s="72">
        <v>3</v>
      </c>
    </row>
    <row r="30" spans="1:14">
      <c r="A30" s="1" t="s">
        <v>75</v>
      </c>
      <c r="B30" s="1" t="str">
        <f>INDEX('Data - Knowledge'!$D:$D,MATCH('Data - Overview'!$A30,'Data - Knowledge'!$A:$A,0))</f>
        <v>Emphysema</v>
      </c>
      <c r="C30" s="1" t="s">
        <v>76</v>
      </c>
      <c r="D30" s="68">
        <f>INDEX('Data - Knowledge'!$E:$E,MATCH('Data - Overview'!$A30,'Data - Knowledge'!$A:$A,0))</f>
        <v>6.0403225806451629E-3</v>
      </c>
      <c r="E30" s="69">
        <f>RANK('Data - Overview'!$D30,'Data - Overview'!$D$27:$D$31)</f>
        <v>5</v>
      </c>
      <c r="F30" s="68">
        <f>INDEX('Data - Knowledge'!$G:$G,MATCH('Data - Overview'!$A30,'Data - Knowledge'!$A:$A,0))</f>
        <v>5.0529710359567661E-3</v>
      </c>
      <c r="G30" s="70">
        <f>INDEX('Data - Knowledge'!$J:$J,MATCH('Data - Overview'!$A30,'Data - Knowledge'!$A:$A,0))</f>
        <v>119.54001987469229</v>
      </c>
      <c r="H30" s="70">
        <f>RANK('Data - Overview'!$G30,'Data - Overview'!$G$27:$G$31)</f>
        <v>2</v>
      </c>
      <c r="I30" s="71">
        <f>G30-100</f>
        <v>19.540019874692291</v>
      </c>
      <c r="J30" s="71" t="str">
        <f>IF(I30&gt;0,"above","below")</f>
        <v>above</v>
      </c>
      <c r="K30" s="1" t="str">
        <f>"" &amp;TEXT('Data - Overview'!$C30,"0")&amp;" "</f>
        <v xml:space="preserve">Emphysema </v>
      </c>
      <c r="L30" s="1" t="str">
        <f>"Index: "&amp;TEXT('Data - Overview'!$G30,"0")&amp;""</f>
        <v>Index: 120</v>
      </c>
      <c r="M30" s="1" t="str">
        <f>'Data - Overview'!$K30&amp;CHAR(10)&amp;'Data - Overview'!$L30</f>
        <v>Emphysema 
Index: 120</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0.1805403225806452</v>
      </c>
      <c r="E31" s="79">
        <f>RANK('Data - Overview'!$D31,'Data - Overview'!$D$27:$D$31)</f>
        <v>1</v>
      </c>
      <c r="F31" s="78">
        <f>INDEX('Data - Knowledge'!$G:$G,MATCH('Data - Overview'!$A31,'Data - Knowledge'!$A:$A,0))</f>
        <v>0.17084342457558702</v>
      </c>
      <c r="G31" s="80">
        <f>INDEX('Data - Knowledge'!$J:$J,MATCH('Data - Overview'!$A31,'Data - Knowledge'!$A:$A,0))</f>
        <v>105.67589769939782</v>
      </c>
      <c r="H31" s="81">
        <f>RANK('Data - Overview'!$G31,'Data - Overview'!$G$27:$G$31)</f>
        <v>5</v>
      </c>
      <c r="I31" s="80">
        <f>G31-100</f>
        <v>5.6758976993978223</v>
      </c>
      <c r="J31" s="80" t="str">
        <f>IF(I31&gt;0,"above","below")</f>
        <v>above</v>
      </c>
      <c r="K31" s="77" t="str">
        <f>"" &amp;TEXT('Data - Overview'!$C31,"0")&amp;" "</f>
        <v xml:space="preserve">Cholesterol (taking medication for) </v>
      </c>
      <c r="L31" s="57" t="str">
        <f>"Index: "&amp;TEXT('Data - Overview'!$G31,"0")&amp;""</f>
        <v>Index: 106</v>
      </c>
      <c r="M31" s="57" t="str">
        <f>'Data - Overview'!$K31&amp;CHAR(10)&amp;'Data - Overview'!$L31</f>
        <v>Cholesterol (taking medication for) 
Index: 106</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0.25204993528636749</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0.17510483870967744</v>
      </c>
      <c r="E40" s="63">
        <f>RANK('Data - Overview'!$D40,'Data - Overview'!$D$40:$D$44)</f>
        <v>2</v>
      </c>
      <c r="F40" s="62">
        <f>INDEX('Data - Knowledge'!$G:$G,MATCH('Data - Overview'!$A40,'Data - Knowledge'!$A:$A,0))</f>
        <v>0.17472912782627387</v>
      </c>
      <c r="G40" s="64">
        <f>INDEX('Data - Knowledge'!$J:$J,MATCH('Data - Overview'!$A40,'Data - Knowledge'!$A:$A,0))</f>
        <v>100.21502475750759</v>
      </c>
      <c r="H40" s="64">
        <f>RANK('Data - Overview'!$G40,'Data - Overview'!$G$40:$G$44)</f>
        <v>5</v>
      </c>
      <c r="I40" s="64">
        <f>'Data - Overview'!$G40-100</f>
        <v>0.21502475750759231</v>
      </c>
      <c r="J40" s="64" t="str">
        <f>IF(I27&gt;0,"above","below")</f>
        <v>above</v>
      </c>
      <c r="K40" s="61" t="str">
        <f>"" &amp;TEXT('Data - Overview'!$C40,"0")&amp;" "</f>
        <v xml:space="preserve">High blood pressure </v>
      </c>
      <c r="L40" s="61" t="str">
        <f>"Index: "&amp;TEXT('Data - Overview'!$G40,"0")&amp;""</f>
        <v>Index: 100</v>
      </c>
      <c r="M40" s="72" t="str">
        <f>'Data - Overview'!$K40&amp;CHAR(10)&amp;'Data - Overview'!$L40</f>
        <v>High blood pressure 
Index: 100</v>
      </c>
      <c r="N40" s="61">
        <v>1</v>
      </c>
    </row>
    <row r="41" spans="1:14">
      <c r="A41" s="1" t="s">
        <v>85</v>
      </c>
      <c r="B41" s="1" t="str">
        <f>INDEX('Data - Knowledge'!$D:$D,MATCH('Data - Overview'!$A41,'Data - Knowledge'!$A:$A,0))</f>
        <v>Stroke</v>
      </c>
      <c r="C41" s="1" t="s">
        <v>86</v>
      </c>
      <c r="D41" s="68">
        <f>INDEX('Data - Knowledge'!$E:$E,MATCH('Data - Overview'!$A41,'Data - Knowledge'!$A:$A,0))</f>
        <v>2.3233870967741939E-2</v>
      </c>
      <c r="E41" s="69">
        <f>RANK('Data - Overview'!$D41,'Data - Overview'!$D$40:$D$44)</f>
        <v>4</v>
      </c>
      <c r="F41" s="68">
        <f>INDEX('Data - Knowledge'!$G:$G,MATCH('Data - Overview'!$A41,'Data - Knowledge'!$A:$A,0))</f>
        <v>1.9234430447383249E-2</v>
      </c>
      <c r="G41" s="70">
        <f>INDEX('Data - Knowledge'!$J:$J,MATCH('Data - Overview'!$A41,'Data - Knowledge'!$A:$A,0))</f>
        <v>120.79313204151983</v>
      </c>
      <c r="H41" s="70">
        <f>RANK('Data - Overview'!$G41,'Data - Overview'!$G$40:$G$44)</f>
        <v>1</v>
      </c>
      <c r="I41" s="70">
        <f>'Data - Overview'!$G41-100</f>
        <v>20.793132041519826</v>
      </c>
      <c r="J41" s="70" t="str">
        <f>IF(I28&gt;0,"above","below")</f>
        <v>above</v>
      </c>
      <c r="K41" s="1" t="str">
        <f>"" &amp;TEXT('Data - Overview'!$C41,"0")&amp;" "</f>
        <v xml:space="preserve">Stroke </v>
      </c>
      <c r="L41" s="1" t="str">
        <f>"Index: "&amp;TEXT('Data - Overview'!$G41,"0")&amp;""</f>
        <v>Index: 121</v>
      </c>
      <c r="M41" s="1" t="str">
        <f>'Data - Overview'!$K41&amp;CHAR(10)&amp;'Data - Overview'!$L41</f>
        <v>Stroke 
Index: 121</v>
      </c>
      <c r="N41" s="1">
        <v>2</v>
      </c>
    </row>
    <row r="42" spans="1:14">
      <c r="A42" s="55" t="s">
        <v>87</v>
      </c>
      <c r="B42" s="72" t="str">
        <f>INDEX('Data - Knowledge'!$D:$D,MATCH('Data - Overview'!$A42,'Data - Knowledge'!$A:$A,0))</f>
        <v>BMI &gt; 30</v>
      </c>
      <c r="C42" s="72" t="s">
        <v>88</v>
      </c>
      <c r="D42" s="84">
        <f>INDEX('Data - Knowledge'!$E:$E,MATCH('Data - Overview'!$A42,'Data - Knowledge'!$A:$A,0))</f>
        <v>0.25603225806451613</v>
      </c>
      <c r="E42" s="85">
        <f>RANK('Data - Overview'!$D42,'Data - Overview'!$D$40:$D$44)</f>
        <v>1</v>
      </c>
      <c r="F42" s="84">
        <f>INDEX('Data - Knowledge'!$G:$G,MATCH('Data - Overview'!$A42,'Data - Knowledge'!$A:$A,0))</f>
        <v>0.2151952735234843</v>
      </c>
      <c r="G42" s="75">
        <f>INDEX('Data - Knowledge'!$J:$J,MATCH('Data - Overview'!$A42,'Data - Knowledge'!$A:$A,0))</f>
        <v>118.97671072063545</v>
      </c>
      <c r="H42" s="75">
        <f>RANK('Data - Overview'!$G42,'Data - Overview'!$G$40:$G$44)</f>
        <v>2</v>
      </c>
      <c r="I42" s="75">
        <f>'Data - Overview'!$G42-100</f>
        <v>18.976710720635452</v>
      </c>
      <c r="J42" s="75" t="str">
        <f>IF(I29&gt;0,"above","below")</f>
        <v>above</v>
      </c>
      <c r="K42" s="72" t="str">
        <f>"" &amp;TEXT('Data - Overview'!$C42,"0")&amp;" "</f>
        <v xml:space="preserve">BMI &gt; 30 </v>
      </c>
      <c r="L42" s="72" t="str">
        <f>"Index: "&amp;TEXT('Data - Overview'!$G42,"0")&amp;""</f>
        <v>Index: 119</v>
      </c>
      <c r="M42" s="72" t="str">
        <f>'Data - Overview'!$K42&amp;CHAR(10)&amp;'Data - Overview'!$L42</f>
        <v>BMI &gt; 30 
Index: 119</v>
      </c>
      <c r="N42" s="72">
        <v>3</v>
      </c>
    </row>
    <row r="43" spans="1:14">
      <c r="A43" s="86"/>
      <c r="B43" s="1" t="s">
        <v>89</v>
      </c>
      <c r="C43" s="1" t="s">
        <v>89</v>
      </c>
      <c r="D43" s="68">
        <f>SUM(D49:D51)</f>
        <v>7.7475806451612908E-2</v>
      </c>
      <c r="E43" s="69">
        <f>RANK('Data - Overview'!$D43,'Data - Overview'!$D$40:$D$44)</f>
        <v>3</v>
      </c>
      <c r="F43" s="68">
        <f>SUM(E49:E51)</f>
        <v>6.7355635704702668E-2</v>
      </c>
      <c r="G43" s="70">
        <f>D43/F43*100</f>
        <v>115.0249799308236</v>
      </c>
      <c r="H43" s="70">
        <f>RANK('Data - Overview'!$G43,'Data - Overview'!$G$40:$G$44)</f>
        <v>3</v>
      </c>
      <c r="I43" s="70">
        <f>'Data - Overview'!$G43-100</f>
        <v>15.024979930823605</v>
      </c>
      <c r="J43" s="70" t="str">
        <f>IF(I30&gt;0,"above","below")</f>
        <v>above</v>
      </c>
      <c r="K43" s="1" t="str">
        <f>"" &amp;TEXT('Data - Overview'!$C43,"0")&amp;" "</f>
        <v xml:space="preserve">Diabetes </v>
      </c>
      <c r="L43" s="1" t="str">
        <f>"Index: "&amp;TEXT('Data - Overview'!$G43,"0")&amp;""</f>
        <v>Index: 115</v>
      </c>
      <c r="M43" s="1" t="str">
        <f>'Data - Overview'!$K43&amp;CHAR(10)&amp;'Data - Overview'!$L43</f>
        <v>Diabetes 
Index: 115</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1.5620967741935483E-2</v>
      </c>
      <c r="E44" s="89">
        <f>RANK('Data - Overview'!$D44,'Data - Overview'!$D$40:$D$44)</f>
        <v>5</v>
      </c>
      <c r="F44" s="88">
        <f>INDEX('Data - Knowledge'!$G:$G,MATCH('Data - Overview'!$A44,'Data - Knowledge'!$A:$A,0))</f>
        <v>1.434271020275411E-2</v>
      </c>
      <c r="G44" s="80">
        <f>INDEX('Data - Knowledge'!$J:$J,MATCH('Data - Overview'!$A44,'Data - Knowledge'!$A:$A,0))</f>
        <v>108.91224546206001</v>
      </c>
      <c r="H44" s="80">
        <f>RANK('Data - Overview'!$G44,'Data - Overview'!$G$40:$G$44)</f>
        <v>4</v>
      </c>
      <c r="I44" s="80">
        <f>'Data - Overview'!$G44-100</f>
        <v>8.9122454620600138</v>
      </c>
      <c r="J44" s="80" t="str">
        <f>IF(I31&gt;0,"above","below")</f>
        <v>above</v>
      </c>
      <c r="K44" s="57" t="str">
        <f>"" &amp;TEXT('Data - Overview'!$C44,"0")&amp;" "</f>
        <v xml:space="preserve">Any kind of liver condition </v>
      </c>
      <c r="L44" s="57" t="str">
        <f>"Index: "&amp;TEXT('Data - Overview'!$G44,"0")&amp;""</f>
        <v>Index: 109</v>
      </c>
      <c r="M44" s="58" t="str">
        <f>'Data - Overview'!$K44&amp;CHAR(10)&amp;'Data - Overview'!$L44</f>
        <v>Any kind of liver condition 
Index: 109</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8.1693548387096766E-3</v>
      </c>
      <c r="E49" s="84">
        <f>INDEX('Data - Knowledge'!$G:$G,MATCH('Data - Overview'!$A49,'Data - Knowledge'!$A:$A,0))</f>
        <v>7.9948280568478153E-3</v>
      </c>
      <c r="F49" s="75">
        <f>INDEX('Data - Knowledge'!$J:$J,MATCH('Data - Overview'!$A49,'Data - Knowledge'!$A:$A,0))</f>
        <v>102.18299606471679</v>
      </c>
    </row>
    <row r="50" spans="1:14">
      <c r="A50" s="1" t="s">
        <v>95</v>
      </c>
      <c r="B50" s="1" t="str">
        <f>INDEX('Data - Knowledge'!$D:$D,MATCH('Data - Overview'!$A50,'Data - Knowledge'!$A:$A,0))</f>
        <v>Type 2 diabetes</v>
      </c>
      <c r="C50" s="1" t="s">
        <v>96</v>
      </c>
      <c r="D50" s="68">
        <f>INDEX('Data - Knowledge'!$E:$E,MATCH('Data - Overview'!$A50,'Data - Knowledge'!$A:$A,0))</f>
        <v>6.8306451612903232E-2</v>
      </c>
      <c r="E50" s="68">
        <f>INDEX('Data - Knowledge'!$G:$G,MATCH('Data - Overview'!$A50,'Data - Knowledge'!$A:$A,0))</f>
        <v>5.8360807647854854E-2</v>
      </c>
      <c r="F50" s="70">
        <f>INDEX('Data - Knowledge'!$J:$J,MATCH('Data - Overview'!$A50,'Data - Knowledge'!$A:$A,0))</f>
        <v>117.04164895225529</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Stroke</v>
      </c>
      <c r="B55" s="95">
        <f>ABS(INDEX('Data - Overview'!$I$40:$I$44,MATCH(1,'Data - Overview'!$H$40:$H$44,0))/100)</f>
        <v>0.20793132041519827</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5.5540322580645146E-2</v>
      </c>
      <c r="E61" s="63">
        <f>RANK('Data - Overview'!$D61,'Data - Overview'!$D$61:$D$65)</f>
        <v>5</v>
      </c>
      <c r="F61" s="62">
        <f>INDEX('Data - Knowledge'!$G:$G,MATCH('Data - Overview'!$A61,'Data - Knowledge'!$A:$A,0))</f>
        <v>4.7773079179226276E-2</v>
      </c>
      <c r="G61" s="64">
        <f>INDEX('Data - Knowledge'!$J:$J,MATCH('Data - Overview'!$A61,'Data - Knowledge'!$A:$A,0))</f>
        <v>116.258619990307</v>
      </c>
      <c r="H61" s="64">
        <f>RANK('Data - Overview'!$G61,'Data - Overview'!$G$61:$G$65)</f>
        <v>4</v>
      </c>
      <c r="I61" s="64">
        <f>'Data - Overview'!$G61-100</f>
        <v>16.258619990306997</v>
      </c>
      <c r="J61" s="64" t="str">
        <f>IF(I61&gt;0,"above","below")</f>
        <v>above</v>
      </c>
      <c r="K61" s="61" t="str">
        <f>"" &amp;TEXT('Data - Overview'!$C61,"0")&amp;" "</f>
        <v xml:space="preserve">Has Depression </v>
      </c>
      <c r="L61" s="61" t="str">
        <f>"Index: "&amp;TEXT('Data - Overview'!$G61,"0")&amp;""</f>
        <v>Index: 116</v>
      </c>
      <c r="M61" s="61" t="str">
        <f>'Data - Overview'!$K61&amp;CHAR(10)&amp;'Data - Overview'!$L61</f>
        <v>Has Depression 
Index: 116</v>
      </c>
      <c r="N61" s="61">
        <v>1</v>
      </c>
    </row>
    <row r="62" spans="1:14">
      <c r="A62" s="86" t="s">
        <v>104</v>
      </c>
      <c r="B62" s="1" t="str">
        <f>INDEX('Data - Knowledge'!$D:$D,MATCH('Data - Overview'!$A62,'Data - Knowledge'!$A:$A,0))</f>
        <v>Poor general health</v>
      </c>
      <c r="C62" s="48" t="s">
        <v>105</v>
      </c>
      <c r="D62" s="68">
        <f>INDEX('Data - Knowledge'!$E:$E,MATCH('Data - Overview'!$A62,'Data - Knowledge'!$A:$A,0))</f>
        <v>0.2788951612903226</v>
      </c>
      <c r="E62" s="69">
        <f>RANK('Data - Overview'!$D62,'Data - Overview'!$D$61:$D$65)</f>
        <v>1</v>
      </c>
      <c r="F62" s="68">
        <f>INDEX('Data - Knowledge'!$G:$G,MATCH('Data - Overview'!$A62,'Data - Knowledge'!$A:$A,0))</f>
        <v>0.21211815900893838</v>
      </c>
      <c r="G62" s="70">
        <f>INDEX('Data - Knowledge'!$J:$J,MATCH('Data - Overview'!$A62,'Data - Knowledge'!$A:$A,0))</f>
        <v>131.4810399040708</v>
      </c>
      <c r="H62" s="70">
        <f>RANK('Data - Overview'!$G62,'Data - Overview'!$G$61:$G$65)</f>
        <v>2</v>
      </c>
      <c r="I62" s="70">
        <f>'Data - Overview'!$G62-100</f>
        <v>31.481039904070798</v>
      </c>
      <c r="J62" s="70" t="str">
        <f>IF(I62&gt;0,"above","below")</f>
        <v>above</v>
      </c>
      <c r="K62" s="1" t="str">
        <f>"" &amp;TEXT('Data - Overview'!$C62,"0")&amp;" "</f>
        <v xml:space="preserve">Poor general health </v>
      </c>
      <c r="L62" s="1" t="str">
        <f>"Index: "&amp;TEXT('Data - Overview'!$G62,"0")&amp;""</f>
        <v>Index: 131</v>
      </c>
      <c r="M62" s="1" t="str">
        <f>'Data - Overview'!$K62&amp;CHAR(10)&amp;'Data - Overview'!$L62</f>
        <v>Poor general health 
Index: 131</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0.11458064516129032</v>
      </c>
      <c r="E63" s="85">
        <f>RANK('Data - Overview'!$D63,'Data - Overview'!$D$61:$D$65)</f>
        <v>4</v>
      </c>
      <c r="F63" s="84">
        <f>INDEX('Data - Knowledge'!$G:$G,MATCH('Data - Overview'!$A63,'Data - Knowledge'!$A:$A,0))</f>
        <v>8.5511563547238614E-2</v>
      </c>
      <c r="G63" s="75">
        <f>INDEX('Data - Knowledge'!$J:$J,MATCH('Data - Overview'!$A63,'Data - Knowledge'!$A:$A,0))</f>
        <v>133.99432826180669</v>
      </c>
      <c r="H63" s="75">
        <f>RANK('Data - Overview'!$G63,'Data - Overview'!$G$61:$G$65)</f>
        <v>1</v>
      </c>
      <c r="I63" s="75">
        <f>'Data - Overview'!$G63-100</f>
        <v>33.994328261806686</v>
      </c>
      <c r="J63" s="75" t="str">
        <f>IF(I63&gt;0,"above","below")</f>
        <v>above</v>
      </c>
      <c r="K63" s="72" t="str">
        <f>"" &amp;TEXT('Data - Overview'!$C63,"0")&amp;" "</f>
        <v xml:space="preserve">Feels downhearted / depressed in the past 4 weeks </v>
      </c>
      <c r="L63" s="72" t="str">
        <f>"Index: "&amp;TEXT('Data - Overview'!$G63,"0")&amp;""</f>
        <v>Index: 134</v>
      </c>
      <c r="M63" s="72" t="str">
        <f>'Data - Overview'!$K63&amp;CHAR(10)&amp;'Data - Overview'!$L63</f>
        <v>Feels downhearted / depressed in the past 4 weeks 
Index: 134</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0.16699193548387095</v>
      </c>
      <c r="E64" s="69">
        <f>RANK('Data - Overview'!$D64,'Data - Overview'!$D$61:$D$65)</f>
        <v>2</v>
      </c>
      <c r="F64" s="68">
        <f>INDEX('Data - Knowledge'!$G:$G,MATCH('Data - Overview'!$A64,'Data - Knowledge'!$A:$A,0))</f>
        <v>0.14893117337189785</v>
      </c>
      <c r="G64" s="70">
        <f>INDEX('Data - Knowledge'!$J:$J,MATCH('Data - Overview'!$A64,'Data - Knowledge'!$A:$A,0))</f>
        <v>112.12691856450587</v>
      </c>
      <c r="H64" s="70">
        <f>RANK('Data - Overview'!$G64,'Data - Overview'!$G$61:$G$65)</f>
        <v>5</v>
      </c>
      <c r="I64" s="70">
        <f>'Data - Overview'!$G64-100</f>
        <v>12.126918564505871</v>
      </c>
      <c r="J64" s="70" t="str">
        <f>IF(I64&gt;0,"above","below")</f>
        <v>above</v>
      </c>
      <c r="K64" s="1" t="str">
        <f>"" &amp;TEXT('Data - Overview'!$C64,"0")&amp;" "</f>
        <v xml:space="preserve">Does not enjoy general happiness </v>
      </c>
      <c r="L64" s="1" t="str">
        <f>"Index: "&amp;TEXT('Data - Overview'!$G64,"0")&amp;""</f>
        <v>Index: 112</v>
      </c>
      <c r="M64" s="1" t="str">
        <f>'Data - Overview'!$K64&amp;CHAR(10)&amp;'Data - Overview'!$L64</f>
        <v>Does not enjoy general happiness 
Index: 112</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0.11811290322580648</v>
      </c>
      <c r="E65" s="89">
        <f>RANK('Data - Overview'!$D65,'Data - Overview'!$D$61:$D$65)</f>
        <v>3</v>
      </c>
      <c r="F65" s="88">
        <f>INDEX('Data - Knowledge'!$G:$G,MATCH('Data - Overview'!$A65,'Data - Knowledge'!$A:$A,0))</f>
        <v>9.5531618257743381E-2</v>
      </c>
      <c r="G65" s="80">
        <f>INDEX('Data - Knowledge'!$J:$J,MATCH('Data - Overview'!$A65,'Data - Knowledge'!$A:$A,0))</f>
        <v>123.63749864169473</v>
      </c>
      <c r="H65" s="80">
        <f>RANK('Data - Overview'!$G65,'Data - Overview'!$G$61:$G$65)</f>
        <v>3</v>
      </c>
      <c r="I65" s="80">
        <f>'Data - Overview'!$G65-100</f>
        <v>23.637498641694734</v>
      </c>
      <c r="J65" s="80" t="str">
        <f>IF(I65&gt;0,"above","below")</f>
        <v>above</v>
      </c>
      <c r="K65" s="57" t="str">
        <f>"" &amp;TEXT('Data - Overview'!$C65,"0")&amp;" "</f>
        <v xml:space="preserve">Does not feel a sense of self-worth </v>
      </c>
      <c r="L65" s="57" t="str">
        <f>"Index: "&amp;TEXT('Data - Overview'!$G65,"0")&amp;""</f>
        <v>Index: 124</v>
      </c>
      <c r="M65" s="57" t="str">
        <f>'Data - Overview'!$K65&amp;CHAR(10)&amp;'Data - Overview'!$L65</f>
        <v>Does not feel a sense of self-worth 
Index: 124</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0.2788951612903226</v>
      </c>
      <c r="C68" s="102">
        <f>ABS(INDEX('Data - Overview'!$I$61:$I$65,MATCH(1,'Data - Overview'!$H$61:$H$65,0))/100)</f>
        <v>0.33994328261806683</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0.45654032258064525</v>
      </c>
      <c r="E74" s="63">
        <f>RANK('Data - Overview'!$D74,'Data - Overview'!$D$74:$D$83)</f>
        <v>3</v>
      </c>
      <c r="F74" s="62">
        <f>INDEX('Data - Knowledge'!$G:$G,MATCH('Data - Overview'!$A74,'Data - Knowledge'!$A:$A,0))</f>
        <v>0.36675228686425176</v>
      </c>
      <c r="G74" s="64">
        <f>INDEX('Data - Knowledge'!$J:$J,MATCH('Data - Overview'!$A74,'Data - Knowledge'!$A:$A,0))</f>
        <v>124.48192933821494</v>
      </c>
      <c r="H74" s="64">
        <f>RANK('Data - Overview'!$G74,'Data - Overview'!$G$74:$G$83)</f>
        <v>6</v>
      </c>
      <c r="I74" s="64">
        <f>'Data - Overview'!$G74-100</f>
        <v>24.48192933821494</v>
      </c>
      <c r="J74" s="64" t="str">
        <f t="shared" ref="J74:J83" si="0">IF(I74&gt;0,"above","below")</f>
        <v>above</v>
      </c>
      <c r="K74" s="61" t="str">
        <f>"" &amp;TEXT('Data - Overview'!$C74,"0")&amp;" "</f>
        <v xml:space="preserve">Eats fruit 3 or less days per week </v>
      </c>
      <c r="L74" s="61" t="str">
        <f>"Index: "&amp;TEXT('Data - Overview'!$G74,"0")&amp;""</f>
        <v>Index: 124</v>
      </c>
      <c r="M74" s="61" t="str">
        <f>'Data - Overview'!$K74&amp;CHAR(10)&amp;'Data - Overview'!$L74</f>
        <v>Eats fruit 3 or less days per week 
Index: 124</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0.4676209677419354</v>
      </c>
      <c r="E75" s="69">
        <f>RANK('Data - Overview'!$D75,'Data - Overview'!$D$74:$D$83)</f>
        <v>2</v>
      </c>
      <c r="F75" s="68">
        <f>INDEX('Data - Knowledge'!$G:$G,MATCH('Data - Overview'!$A75,'Data - Knowledge'!$A:$A,0))</f>
        <v>0.38215443230591417</v>
      </c>
      <c r="G75" s="70">
        <f>INDEX('Data - Knowledge'!$J:$J,MATCH('Data - Overview'!$A75,'Data - Knowledge'!$A:$A,0))</f>
        <v>122.36439727267256</v>
      </c>
      <c r="H75" s="70">
        <f>RANK('Data - Overview'!$G75,'Data - Overview'!$G$74:$G$83)</f>
        <v>7</v>
      </c>
      <c r="I75" s="70">
        <f>'Data - Overview'!$G75-100</f>
        <v>22.364397272672562</v>
      </c>
      <c r="J75" s="70" t="str">
        <f t="shared" si="0"/>
        <v>above</v>
      </c>
      <c r="K75" s="1" t="str">
        <f>"" &amp;TEXT('Data - Overview'!$C75,"0")&amp;" "</f>
        <v xml:space="preserve">Never does moderate intensity sports </v>
      </c>
      <c r="L75" s="1" t="str">
        <f>"Index: "&amp;TEXT('Data - Overview'!$G75,"0")&amp;""</f>
        <v>Index: 122</v>
      </c>
      <c r="M75" s="1" t="str">
        <f>'Data - Overview'!$K75&amp;CHAR(10)&amp;'Data - Overview'!$L75</f>
        <v>Never does moderate intensity sports 
Index: 122</v>
      </c>
      <c r="N75" s="1">
        <v>2</v>
      </c>
    </row>
    <row r="76" spans="1:14">
      <c r="A76" s="56" t="s">
        <v>118</v>
      </c>
      <c r="B76" s="72" t="str">
        <f>INDEX('Data - Knowledge'!$D:$D,MATCH('Data - Overview'!$A76,'Data - Knowledge'!$A:$A,0))</f>
        <v>Current cigarette smoker</v>
      </c>
      <c r="C76" s="72" t="s">
        <v>119</v>
      </c>
      <c r="D76" s="103">
        <f>INDEX('Data - Knowledge'!$E:$E,MATCH('Data - Overview'!$A76,'Data - Knowledge'!$A:$A,0))</f>
        <v>0.19824193548387095</v>
      </c>
      <c r="E76" s="104">
        <f>RANK('Data - Overview'!$D76,'Data - Overview'!$D$74:$D$83)</f>
        <v>7</v>
      </c>
      <c r="F76" s="84">
        <f>INDEX('Data - Knowledge'!$G:$G,MATCH('Data - Overview'!$A76,'Data - Knowledge'!$A:$A,0))</f>
        <v>0.13318458697053651</v>
      </c>
      <c r="G76" s="75">
        <f>INDEX('Data - Knowledge'!$J:$J,MATCH('Data - Overview'!$A76,'Data - Knowledge'!$A:$A,0))</f>
        <v>148.84750555086876</v>
      </c>
      <c r="H76" s="75">
        <f>RANK('Data - Overview'!$G76,'Data - Overview'!$G$74:$G$83)</f>
        <v>2</v>
      </c>
      <c r="I76" s="75">
        <f>'Data - Overview'!$G76-100</f>
        <v>48.84750555086876</v>
      </c>
      <c r="J76" s="75" t="str">
        <f t="shared" si="0"/>
        <v>above</v>
      </c>
      <c r="K76" s="72" t="str">
        <f>"" &amp;TEXT('Data - Overview'!$C76,"0")&amp;" "</f>
        <v xml:space="preserve">Current cigarette smoker </v>
      </c>
      <c r="L76" s="72" t="str">
        <f>"Index: "&amp;TEXT('Data - Overview'!$G76,"0")&amp;""</f>
        <v>Index: 149</v>
      </c>
      <c r="M76" s="72" t="str">
        <f>'Data - Overview'!$K76&amp;CHAR(10)&amp;'Data - Overview'!$L76</f>
        <v>Current cigarette smoker 
Index: 149</v>
      </c>
      <c r="N76" s="72">
        <v>3</v>
      </c>
    </row>
    <row r="77" spans="1:14">
      <c r="A77" s="86" t="s">
        <v>120</v>
      </c>
      <c r="B77" s="1" t="str">
        <f>INDEX('Data - Knowledge'!$D:$D,MATCH('Data - Overview'!$A77,'Data - Knowledge'!$A:$A,0))</f>
        <v>Never eats fruit</v>
      </c>
      <c r="C77" s="1" t="s">
        <v>121</v>
      </c>
      <c r="D77" s="105">
        <f>INDEX('Data - Knowledge'!$E:$E,MATCH('Data - Overview'!$A77,'Data - Knowledge'!$A:$A,0))</f>
        <v>0.11254032258064516</v>
      </c>
      <c r="E77" s="106">
        <f>RANK('Data - Overview'!$D77,'Data - Overview'!$D$74:$D$83)</f>
        <v>9</v>
      </c>
      <c r="F77" s="68">
        <f>INDEX('Data - Knowledge'!$G:$G,MATCH('Data - Overview'!$A77,'Data - Knowledge'!$A:$A,0))</f>
        <v>7.7028603952863012E-2</v>
      </c>
      <c r="G77" s="70">
        <f>INDEX('Data - Knowledge'!$J:$J,MATCH('Data - Overview'!$A77,'Data - Knowledge'!$A:$A,0))</f>
        <v>146.10198913836376</v>
      </c>
      <c r="H77" s="70">
        <f>RANK('Data - Overview'!$G77,'Data - Overview'!$G$74:$G$83)</f>
        <v>3</v>
      </c>
      <c r="I77" s="70">
        <f>'Data - Overview'!$G77-100</f>
        <v>46.101989138363763</v>
      </c>
      <c r="J77" s="70" t="str">
        <f t="shared" si="0"/>
        <v>above</v>
      </c>
      <c r="K77" s="1" t="str">
        <f>"" &amp;TEXT('Data - Overview'!$C77,"0")&amp;" "</f>
        <v xml:space="preserve">Never eats fruit </v>
      </c>
      <c r="L77" s="1" t="str">
        <f>"Index: "&amp;TEXT('Data - Overview'!$G77,"0")&amp;""</f>
        <v>Index: 146</v>
      </c>
      <c r="M77" s="1" t="str">
        <f>'Data - Overview'!$K77&amp;CHAR(10)&amp;'Data - Overview'!$L77</f>
        <v>Never eats fruit 
Index: 146</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0.1737983870967742</v>
      </c>
      <c r="E78" s="104">
        <f>RANK('Data - Overview'!$D78,'Data - Overview'!$D$74:$D$83)</f>
        <v>8</v>
      </c>
      <c r="F78" s="84">
        <f>INDEX('Data - Knowledge'!$G:$G,MATCH('Data - Overview'!$A78,'Data - Knowledge'!$A:$A,0))</f>
        <v>0.13266256337880927</v>
      </c>
      <c r="G78" s="75">
        <f>INDEX('Data - Knowledge'!$J:$J,MATCH('Data - Overview'!$A78,'Data - Knowledge'!$A:$A,0))</f>
        <v>131.0078613515889</v>
      </c>
      <c r="H78" s="75">
        <f>RANK('Data - Overview'!$G78,'Data - Overview'!$G$74:$G$83)</f>
        <v>4</v>
      </c>
      <c r="I78" s="75">
        <f>'Data - Overview'!$G78-100</f>
        <v>31.0078613515889</v>
      </c>
      <c r="J78" s="75" t="str">
        <f t="shared" si="0"/>
        <v>above</v>
      </c>
      <c r="K78" s="72" t="str">
        <f>"" &amp;TEXT('Data - Overview'!$C78,"0")&amp;" "</f>
        <v xml:space="preserve">Drinks whole fat milk </v>
      </c>
      <c r="L78" s="72" t="str">
        <f>"Index: "&amp;TEXT('Data - Overview'!$G78,"0")&amp;""</f>
        <v>Index: 131</v>
      </c>
      <c r="M78" s="72" t="str">
        <f>'Data - Overview'!$K78&amp;CHAR(10)&amp;'Data - Overview'!$L78</f>
        <v>Drinks whole fat milk 
Index: 131</v>
      </c>
      <c r="N78" s="72">
        <v>5</v>
      </c>
    </row>
    <row r="79" spans="1:14">
      <c r="A79" s="86" t="s">
        <v>124</v>
      </c>
      <c r="B79" s="1" t="str">
        <f>INDEX('Data - Knowledge'!$D:$D,MATCH('Data - Overview'!$A79,'Data - Knowledge'!$A:$A,0))</f>
        <v>Usually eats white bread</v>
      </c>
      <c r="C79" s="1" t="s">
        <v>125</v>
      </c>
      <c r="D79" s="105">
        <f>INDEX('Data - Knowledge'!$E:$E,MATCH('Data - Overview'!$A79,'Data - Knowledge'!$A:$A,0))</f>
        <v>0.37254032258064518</v>
      </c>
      <c r="E79" s="106">
        <f>RANK('Data - Overview'!$D79,'Data - Overview'!$D$74:$D$83)</f>
        <v>5</v>
      </c>
      <c r="F79" s="68">
        <f>INDEX('Data - Knowledge'!$G:$G,MATCH('Data - Overview'!$A79,'Data - Knowledge'!$A:$A,0))</f>
        <v>0.29718134325324225</v>
      </c>
      <c r="G79" s="70">
        <f>INDEX('Data - Knowledge'!$J:$J,MATCH('Data - Overview'!$A79,'Data - Knowledge'!$A:$A,0))</f>
        <v>125.35791059507595</v>
      </c>
      <c r="H79" s="70">
        <f>RANK('Data - Overview'!$G79,'Data - Overview'!$G$74:$G$83)</f>
        <v>5</v>
      </c>
      <c r="I79" s="70">
        <f>'Data - Overview'!$G79-100</f>
        <v>25.35791059507595</v>
      </c>
      <c r="J79" s="70" t="str">
        <f t="shared" si="0"/>
        <v>above</v>
      </c>
      <c r="K79" s="1" t="str">
        <f>"" &amp;TEXT('Data - Overview'!$C79,"0")&amp;" "</f>
        <v xml:space="preserve">Eats white bread </v>
      </c>
      <c r="L79" s="1" t="str">
        <f>"Index: "&amp;TEXT('Data - Overview'!$G79,"0")&amp;""</f>
        <v>Index: 125</v>
      </c>
      <c r="M79" s="1" t="str">
        <f>'Data - Overview'!$K79&amp;CHAR(10)&amp;'Data - Overview'!$L79</f>
        <v>Eats white bread 
Index: 125</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0.49192741935483869</v>
      </c>
      <c r="E80" s="104">
        <f>RANK('Data - Overview'!$D80,'Data - Overview'!$D$74:$D$83)</f>
        <v>1</v>
      </c>
      <c r="F80" s="84">
        <f>INDEX('Data - Knowledge'!$G:$G,MATCH('Data - Overview'!$A80,'Data - Knowledge'!$A:$A,0))</f>
        <v>0.40501082303881425</v>
      </c>
      <c r="G80" s="75">
        <f>INDEX('Data - Knowledge'!$J:$J,MATCH('Data - Overview'!$A80,'Data - Knowledge'!$A:$A,0))</f>
        <v>121.46031448342178</v>
      </c>
      <c r="H80" s="75">
        <f>RANK('Data - Overview'!$G80,'Data - Overview'!$G$74:$G$83)</f>
        <v>8</v>
      </c>
      <c r="I80" s="75">
        <f>'Data - Overview'!$G80-100</f>
        <v>21.460314483421783</v>
      </c>
      <c r="J80" s="75" t="str">
        <f t="shared" si="0"/>
        <v>above</v>
      </c>
      <c r="K80" s="72" t="str">
        <f>"" &amp;TEXT('Data - Overview'!$C80,"0")&amp;" "</f>
        <v xml:space="preserve">Never does mild intensity sports </v>
      </c>
      <c r="L80" s="72" t="str">
        <f>"Index: "&amp;TEXT('Data - Overview'!$G80,"0")&amp;""</f>
        <v>Index: 121</v>
      </c>
      <c r="M80" s="72" t="str">
        <f>'Data - Overview'!$K80&amp;CHAR(10)&amp;'Data - Overview'!$L80</f>
        <v>Never does mild intensity sports 
Index: 121</v>
      </c>
      <c r="N80" s="72">
        <v>7</v>
      </c>
    </row>
    <row r="81" spans="1:14">
      <c r="A81" s="86" t="s">
        <v>128</v>
      </c>
      <c r="B81" s="1" t="str">
        <f>INDEX('Data - Knowledge'!$D:$D,MATCH('Data - Overview'!$A81,'Data - Knowledge'!$A:$A,0))</f>
        <v>Smokes 20+ per day</v>
      </c>
      <c r="C81" s="1" t="s">
        <v>129</v>
      </c>
      <c r="D81" s="105">
        <f>INDEX('Data - Knowledge'!$E:$E,MATCH('Data - Overview'!$A81,'Data - Knowledge'!$A:$A,0))</f>
        <v>4.6911290322580637E-2</v>
      </c>
      <c r="E81" s="106">
        <f>RANK('Data - Overview'!$D81,'Data - Overview'!$D$74:$D$83)</f>
        <v>10</v>
      </c>
      <c r="F81" s="68">
        <f>INDEX('Data - Knowledge'!$G:$G,MATCH('Data - Overview'!$A81,'Data - Knowledge'!$A:$A,0))</f>
        <v>3.0152416961418051E-2</v>
      </c>
      <c r="G81" s="70">
        <f>INDEX('Data - Knowledge'!$J:$J,MATCH('Data - Overview'!$A81,'Data - Knowledge'!$A:$A,0))</f>
        <v>155.58053068384748</v>
      </c>
      <c r="H81" s="70">
        <f>RANK('Data - Overview'!$G81,'Data - Overview'!$G$74:$G$83)</f>
        <v>1</v>
      </c>
      <c r="I81" s="70">
        <f>'Data - Overview'!$G81-100</f>
        <v>55.580530683847485</v>
      </c>
      <c r="J81" s="70" t="str">
        <f t="shared" si="0"/>
        <v>above</v>
      </c>
      <c r="K81" s="1" t="str">
        <f>"" &amp;TEXT('Data - Overview'!$C81,"0")&amp;" "</f>
        <v xml:space="preserve">Smokes 20+ per day </v>
      </c>
      <c r="L81" s="1" t="str">
        <f>"Index: "&amp;TEXT('Data - Overview'!$G81,"0")&amp;""</f>
        <v>Index: 156</v>
      </c>
      <c r="M81" s="1" t="str">
        <f>'Data - Overview'!$K81&amp;CHAR(10)&amp;'Data - Overview'!$L81</f>
        <v>Smokes 20+ per day 
Index: 156</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0.28879838709677419</v>
      </c>
      <c r="E82" s="104">
        <f>RANK('Data - Overview'!$D82,'Data - Overview'!$D$74:$D$83)</f>
        <v>6</v>
      </c>
      <c r="F82" s="84">
        <f>INDEX('Data - Knowledge'!$G:$G,MATCH('Data - Overview'!$A82,'Data - Knowledge'!$A:$A,0))</f>
        <v>0.30211903600322926</v>
      </c>
      <c r="G82" s="75">
        <f>INDEX('Data - Knowledge'!$J:$J,MATCH('Data - Overview'!$A82,'Data - Knowledge'!$A:$A,0))</f>
        <v>95.590926979419905</v>
      </c>
      <c r="H82" s="75">
        <f>RANK('Data - Overview'!$G82,'Data - Overview'!$G$74:$G$83)</f>
        <v>10</v>
      </c>
      <c r="I82" s="75">
        <f>'Data - Overview'!$G82-100</f>
        <v>-4.4090730205800952</v>
      </c>
      <c r="J82" s="75" t="str">
        <f t="shared" si="0"/>
        <v>below</v>
      </c>
      <c r="K82" s="72" t="str">
        <f>"" &amp;TEXT('Data - Overview'!$C82,"0")&amp;" "</f>
        <v xml:space="preserve">&gt; 3 units per day (Women) </v>
      </c>
      <c r="L82" s="72" t="str">
        <f>"Index: "&amp;TEXT('Data - Overview'!$G82,"0")&amp;""</f>
        <v>Index: 96</v>
      </c>
      <c r="M82" s="72" t="str">
        <f>'Data - Overview'!$K82&amp;CHAR(10)&amp;'Data - Overview'!$L82</f>
        <v>&gt; 3 units per day (Women) 
Index: 96</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0.43422580645161285</v>
      </c>
      <c r="E83" s="110">
        <f>RANK('Data - Overview'!$D83,'Data - Overview'!$D$74:$D$83)</f>
        <v>4</v>
      </c>
      <c r="F83" s="111">
        <f>INDEX('Data - Knowledge'!$G:$G,MATCH('Data - Overview'!$A83,'Data - Knowledge'!$A:$A,0))</f>
        <v>0.42035953281178312</v>
      </c>
      <c r="G83" s="112">
        <f>INDEX('Data - Knowledge'!$J:$J,MATCH('Data - Overview'!$A83,'Data - Knowledge'!$A:$A,0))</f>
        <v>103.29866996165838</v>
      </c>
      <c r="H83" s="112">
        <f>RANK('Data - Overview'!$G83,'Data - Overview'!$G$74:$G$83)</f>
        <v>9</v>
      </c>
      <c r="I83" s="112">
        <f>'Data - Overview'!$G83-100</f>
        <v>3.2986699616583763</v>
      </c>
      <c r="J83" s="112" t="str">
        <f t="shared" si="0"/>
        <v>above</v>
      </c>
      <c r="K83" s="108" t="str">
        <f>"" &amp;TEXT('Data - Overview'!$C83,"0")&amp;" "</f>
        <v xml:space="preserve">&gt; 4 units per day (Men) </v>
      </c>
      <c r="L83" s="108" t="str">
        <f>"Index: "&amp;TEXT('Data - Overview'!$G83,"0")&amp;""</f>
        <v>Index: 103</v>
      </c>
      <c r="M83" s="108" t="str">
        <f>'Data - Overview'!$K83&amp;CHAR(10)&amp;'Data - Overview'!$L83</f>
        <v>&gt; 4 units per day (Men) 
Index: 103</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0.45654032258064525</v>
      </c>
      <c r="B89" s="62">
        <f>D75</f>
        <v>0.4676209677419354</v>
      </c>
      <c r="C89" s="62">
        <f>D76</f>
        <v>0.19824193548387095</v>
      </c>
      <c r="D89" s="62">
        <f>D82</f>
        <v>0.28879838709677419</v>
      </c>
      <c r="E89" s="62">
        <f>D83</f>
        <v>0.43422580645161285</v>
      </c>
      <c r="F89" s="68"/>
      <c r="G89" s="69"/>
      <c r="H89" s="68"/>
      <c r="I89" s="70"/>
      <c r="J89" s="70"/>
    </row>
    <row r="90" spans="1:14" ht="15" thickBot="1">
      <c r="A90" s="113">
        <f>1-A89</f>
        <v>0.54345967741935475</v>
      </c>
      <c r="B90" s="113">
        <f>1-B89</f>
        <v>0.5323790322580646</v>
      </c>
      <c r="C90" s="113">
        <f>1-C89</f>
        <v>0.80175806451612908</v>
      </c>
      <c r="D90" s="113">
        <f>1-D89</f>
        <v>0.71120161290322581</v>
      </c>
      <c r="E90" s="113">
        <f>1-E89</f>
        <v>0.56577419354838709</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6.0782258064516134E-2</v>
      </c>
      <c r="F96" s="63">
        <f>RANK('Data - Overview'!$E96,'Data - Overview'!$E$96:$E$103)</f>
        <v>8</v>
      </c>
      <c r="G96" s="62">
        <f>INDEX('Data - Knowledge'!$G:$G,MATCH('Data - Overview'!$A96,'Data - Knowledge'!$A:$A,0))</f>
        <v>5.268175271084162E-2</v>
      </c>
      <c r="H96" s="64">
        <f>INDEX('Data - Knowledge'!$J:$J,MATCH('Data - Overview'!$A96,'Data - Knowledge'!$A:$A,0))</f>
        <v>115.37630192020447</v>
      </c>
      <c r="I96" s="64">
        <f>RANK('Data - Overview'!$H96,'Data - Overview'!$H$96:$H$103)</f>
        <v>3</v>
      </c>
      <c r="J96" s="64">
        <f>'Data - Overview'!$H96-100</f>
        <v>15.376301920204469</v>
      </c>
      <c r="K96" s="61" t="str">
        <f>"" &amp;TEXT('Data - Overview'!$B96,"0")&amp;" "</f>
        <v xml:space="preserve">Age 0-4 </v>
      </c>
      <c r="L96" s="61" t="str">
        <f>"Index: "&amp;TEXT('Data - Overview'!$H96,"0")&amp;""</f>
        <v>Index: 115</v>
      </c>
      <c r="M96" s="61" t="str">
        <f>'Data - Overview'!$K96&amp;CHAR(10)&amp;'Data - Overview'!$L96</f>
        <v>Age 0-4 
Index: 115</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0.15769354838709676</v>
      </c>
      <c r="F97" s="69">
        <f>RANK('Data - Overview'!$E97,'Data - Overview'!$E$96:$E$103)</f>
        <v>3</v>
      </c>
      <c r="G97" s="68">
        <f>INDEX('Data - Knowledge'!$G:$G,MATCH('Data - Overview'!$A97,'Data - Knowledge'!$A:$A,0))</f>
        <v>0.15599186602315032</v>
      </c>
      <c r="H97" s="70">
        <f>INDEX('Data - Knowledge'!$J:$J,MATCH('Data - Overview'!$A97,'Data - Knowledge'!$A:$A,0))</f>
        <v>101.090878907554</v>
      </c>
      <c r="I97" s="70">
        <f>RANK('Data - Overview'!$H97,'Data - Overview'!$H$96:$H$103)</f>
        <v>5</v>
      </c>
      <c r="J97" s="70">
        <f>'Data - Overview'!$H97-100</f>
        <v>1.090878907554</v>
      </c>
      <c r="K97" s="1" t="str">
        <f>"" &amp;TEXT('Data - Overview'!$B97,"0")&amp;" "</f>
        <v xml:space="preserve">Age 5-17 </v>
      </c>
      <c r="L97" s="1" t="str">
        <f>"Index: "&amp;TEXT('Data - Overview'!$H97,"0")&amp;""</f>
        <v>Index: 101</v>
      </c>
      <c r="M97" s="1" t="str">
        <f>'Data - Overview'!$K97&amp;CHAR(10)&amp;'Data - Overview'!$L97</f>
        <v>Age 5-17 
Index: 101</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8.9290322580645134E-2</v>
      </c>
      <c r="F98" s="85">
        <f>RANK('Data - Overview'!$E98,'Data - Overview'!$E$96:$E$103)</f>
        <v>6</v>
      </c>
      <c r="G98" s="84">
        <f>INDEX('Data - Knowledge'!$G:$G,MATCH('Data - Overview'!$A98,'Data - Knowledge'!$A:$A,0))</f>
        <v>7.2341385999454069E-2</v>
      </c>
      <c r="H98" s="75">
        <f>INDEX('Data - Knowledge'!$J:$J,MATCH('Data - Overview'!$A98,'Data - Knowledge'!$A:$A,0))</f>
        <v>123.42910126344411</v>
      </c>
      <c r="I98" s="75">
        <f>RANK('Data - Overview'!$H98,'Data - Overview'!$H$96:$H$103)</f>
        <v>2</v>
      </c>
      <c r="J98" s="75">
        <f>'Data - Overview'!$H98-100</f>
        <v>23.42910126344411</v>
      </c>
      <c r="K98" s="72" t="str">
        <f>"" &amp;TEXT('Data - Overview'!$B98,"0")&amp;" "</f>
        <v xml:space="preserve">Age 18-24 </v>
      </c>
      <c r="L98" s="72" t="str">
        <f>"Index: "&amp;TEXT('Data - Overview'!$H98,"0")&amp;""</f>
        <v>Index: 123</v>
      </c>
      <c r="M98" s="72" t="str">
        <f>'Data - Overview'!$K98&amp;CHAR(10)&amp;'Data - Overview'!$L98</f>
        <v>Age 18-24 
Index: 123</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0.14867741935483872</v>
      </c>
      <c r="F99" s="69">
        <f>RANK('Data - Overview'!$E99,'Data - Overview'!$E$96:$E$103)</f>
        <v>4</v>
      </c>
      <c r="G99" s="68">
        <f>INDEX('Data - Knowledge'!$G:$G,MATCH('Data - Overview'!$A99,'Data - Knowledge'!$A:$A,0))</f>
        <v>0.11770483043809059</v>
      </c>
      <c r="H99" s="70">
        <f>INDEX('Data - Knowledge'!$J:$J,MATCH('Data - Overview'!$A99,'Data - Knowledge'!$A:$A,0))</f>
        <v>126.31377896851808</v>
      </c>
      <c r="I99" s="70">
        <f>RANK('Data - Overview'!$H99,'Data - Overview'!$H$96:$H$103)</f>
        <v>1</v>
      </c>
      <c r="J99" s="70">
        <f>'Data - Overview'!$H99-100</f>
        <v>26.313778968518079</v>
      </c>
      <c r="K99" s="1" t="str">
        <f>"" &amp;TEXT('Data - Overview'!$B99,"0")&amp;" "</f>
        <v xml:space="preserve">Age 25-34 </v>
      </c>
      <c r="L99" s="1" t="str">
        <f>"Index: "&amp;TEXT('Data - Overview'!$H99,"0")&amp;""</f>
        <v>Index: 126</v>
      </c>
      <c r="M99" s="1" t="str">
        <f>'Data - Overview'!$K99&amp;CHAR(10)&amp;'Data - Overview'!$L99</f>
        <v>Age 25-34 
Index: 126</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0.18738709677419355</v>
      </c>
      <c r="F100" s="85">
        <f>RANK('Data - Overview'!$E100,'Data - Overview'!$E$96:$E$103)</f>
        <v>1</v>
      </c>
      <c r="G100" s="84">
        <f>INDEX('Data - Knowledge'!$G:$G,MATCH('Data - Overview'!$A100,'Data - Knowledge'!$A:$A,0))</f>
        <v>0.18513943338037742</v>
      </c>
      <c r="H100" s="75">
        <f>INDEX('Data - Knowledge'!$J:$J,MATCH('Data - Overview'!$A100,'Data - Knowledge'!$A:$A,0))</f>
        <v>101.21403817262322</v>
      </c>
      <c r="I100" s="75">
        <f>RANK('Data - Overview'!$H100,'Data - Overview'!$H$96:$H$103)</f>
        <v>4</v>
      </c>
      <c r="J100" s="75">
        <f>'Data - Overview'!$H100-100</f>
        <v>1.2140381726232192</v>
      </c>
      <c r="K100" s="72" t="str">
        <f>"" &amp;TEXT('Data - Overview'!$B100,"0")&amp;" "</f>
        <v xml:space="preserve">Age 35-49 </v>
      </c>
      <c r="L100" s="72" t="str">
        <f>"Index: "&amp;TEXT('Data - Overview'!$H100,"0")&amp;""</f>
        <v>Index: 101</v>
      </c>
      <c r="M100" s="72" t="str">
        <f>'Data - Overview'!$K100&amp;CHAR(10)&amp;'Data - Overview'!$L100</f>
        <v>Age 35-49 
Index: 101</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0.18509677419354839</v>
      </c>
      <c r="F101" s="69">
        <f>RANK('Data - Overview'!$E101,'Data - Overview'!$E$96:$E$103)</f>
        <v>2</v>
      </c>
      <c r="G101" s="68">
        <f>INDEX('Data - Knowledge'!$G:$G,MATCH('Data - Overview'!$A101,'Data - Knowledge'!$A:$A,0))</f>
        <v>0.20978183169840689</v>
      </c>
      <c r="H101" s="70">
        <f>INDEX('Data - Knowledge'!$J:$J,MATCH('Data - Overview'!$A101,'Data - Knowledge'!$A:$A,0))</f>
        <v>88.232986000261931</v>
      </c>
      <c r="I101" s="70">
        <f>RANK('Data - Overview'!$H101,'Data - Overview'!$H$96:$H$103)</f>
        <v>6</v>
      </c>
      <c r="J101" s="70">
        <f>'Data - Overview'!$H101-100</f>
        <v>-11.767013999738069</v>
      </c>
      <c r="K101" s="1" t="str">
        <f>"" &amp;TEXT('Data - Overview'!$B101,"0")&amp;" "</f>
        <v xml:space="preserve">Age 50-64 </v>
      </c>
      <c r="L101" s="1" t="str">
        <f>"Index: "&amp;TEXT('Data - Overview'!$H101,"0")&amp;""</f>
        <v>Index: 88</v>
      </c>
      <c r="M101" s="1" t="str">
        <f>'Data - Overview'!$K101&amp;CHAR(10)&amp;'Data - Overview'!$L101</f>
        <v>Age 50-64 
Index: 88</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9.1725806451612907E-2</v>
      </c>
      <c r="F102" s="85">
        <f>RANK('Data - Overview'!$E102,'Data - Overview'!$E$96:$E$103)</f>
        <v>5</v>
      </c>
      <c r="G102" s="84">
        <f>INDEX('Data - Knowledge'!$G:$G,MATCH('Data - Overview'!$A102,'Data - Knowledge'!$A:$A,0))</f>
        <v>0.11245917039824832</v>
      </c>
      <c r="H102" s="75">
        <f>INDEX('Data - Knowledge'!$J:$J,MATCH('Data - Overview'!$A102,'Data - Knowledge'!$A:$A,0))</f>
        <v>81.563652058597825</v>
      </c>
      <c r="I102" s="75">
        <f>RANK('Data - Overview'!$H102,'Data - Overview'!$H$96:$H$103)</f>
        <v>8</v>
      </c>
      <c r="J102" s="75">
        <f>'Data - Overview'!$H102-100</f>
        <v>-18.436347941402175</v>
      </c>
      <c r="K102" s="72" t="str">
        <f>"" &amp;TEXT('Data - Overview'!$B102,"0")&amp;" "</f>
        <v xml:space="preserve">Aged 65-74 </v>
      </c>
      <c r="L102" s="72" t="str">
        <f>"Index: "&amp;TEXT('Data - Overview'!$H102,"0")&amp;""</f>
        <v>Index: 82</v>
      </c>
      <c r="M102" s="72" t="str">
        <f>'Data - Overview'!$K102&amp;CHAR(10)&amp;'Data - Overview'!$L102</f>
        <v>Aged 65-74 
Index: 82</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7.9129032258064516E-2</v>
      </c>
      <c r="F103" s="115">
        <f>RANK('Data - Overview'!$E103,'Data - Overview'!$E$96:$E$103)</f>
        <v>7</v>
      </c>
      <c r="G103" s="111">
        <f>INDEX('Data - Knowledge'!$G:$G,MATCH('Data - Overview'!$A103,'Data - Knowledge'!$A:$A,0))</f>
        <v>9.4001954361449411E-2</v>
      </c>
      <c r="H103" s="112">
        <f>INDEX('Data - Knowledge'!$J:$J,MATCH('Data - Overview'!$A103,'Data - Knowledge'!$A:$A,0))</f>
        <v>84.178071398178986</v>
      </c>
      <c r="I103" s="112">
        <f>RANK('Data - Overview'!$H103,'Data - Overview'!$H$96:$H$103)</f>
        <v>7</v>
      </c>
      <c r="J103" s="112">
        <f>'Data - Overview'!$H103-100</f>
        <v>-15.821928601821014</v>
      </c>
      <c r="K103" s="108" t="str">
        <f>"" &amp;TEXT('Data - Overview'!$B103,"0")&amp;" "</f>
        <v xml:space="preserve">Aged 75 plus </v>
      </c>
      <c r="L103" s="108" t="str">
        <f>"Index: "&amp;TEXT('Data - Overview'!$H103,"0")&amp;""</f>
        <v>Index: 84</v>
      </c>
      <c r="M103" s="108" t="str">
        <f>'Data - Overview'!$K103&amp;CHAR(10)&amp;'Data - Overview'!$L103</f>
        <v>Aged 75 plus 
Index: 84</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40.034604838709676</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0.23394354838709677</v>
      </c>
      <c r="E115" s="63">
        <f>RANK('Data - Overview'!$D115,'Data - Overview'!$D$115:$D$119)</f>
        <v>2</v>
      </c>
      <c r="F115" s="62">
        <f>INDEX('Data - Knowledge'!$G:$G,MATCH('Data - Overview'!$A115,'Data - Knowledge'!$A:$A,0))</f>
        <v>0.30298150180916372</v>
      </c>
      <c r="G115" s="64">
        <f>INDEX('Data - Knowledge'!$J:$J,MATCH('Data - Overview'!$A115,'Data - Knowledge'!$A:$A,0))</f>
        <v>77.213805790179464</v>
      </c>
      <c r="H115" s="64">
        <f>RANK('Data - Overview'!$G115,'Data - Overview'!$G$115:$G$119)</f>
        <v>5</v>
      </c>
      <c r="I115" s="64">
        <f>'Data - Overview'!$G115-100</f>
        <v>-22.786194209820536</v>
      </c>
      <c r="J115" s="61" t="str">
        <f>"" &amp;TEXT('Data - Overview'!$B115,"0")&amp;" "</f>
        <v xml:space="preserve">Couple, no children </v>
      </c>
      <c r="K115" s="61" t="str">
        <f>"Index: "&amp;TEXT('Data - Overview'!$G115,"0")&amp;""</f>
        <v>Index: 77</v>
      </c>
      <c r="L115" s="61" t="str">
        <f>'Data - Overview'!$J115&amp;CHAR(10)&amp;'Data - Overview'!$K115</f>
        <v>Couple, no children 
Index: 77</v>
      </c>
      <c r="M115" s="61">
        <v>1</v>
      </c>
    </row>
    <row r="116" spans="1:13">
      <c r="A116" s="86" t="s">
        <v>159</v>
      </c>
      <c r="B116" s="1" t="str">
        <f>INDEX('Data - Knowledge'!$D:$D,MATCH('Data - Overview'!$A116,'Data - Knowledge'!$A:$A,0))</f>
        <v>Couple with children</v>
      </c>
      <c r="C116" s="1" t="s">
        <v>160</v>
      </c>
      <c r="D116" s="68">
        <f>INDEX('Data - Knowledge'!$E:$E,MATCH('Data - Overview'!$A116,'Data - Knowledge'!$A:$A,0))</f>
        <v>0.17404032258064517</v>
      </c>
      <c r="E116" s="69">
        <f>RANK('Data - Overview'!$D116,'Data - Overview'!$D$115:$D$119)</f>
        <v>4</v>
      </c>
      <c r="F116" s="68">
        <f>INDEX('Data - Knowledge'!$G:$G,MATCH('Data - Overview'!$A116,'Data - Knowledge'!$A:$A,0))</f>
        <v>0.18888569744277756</v>
      </c>
      <c r="G116" s="70">
        <f>INDEX('Data - Knowledge'!$J:$J,MATCH('Data - Overview'!$A116,'Data - Knowledge'!$A:$A,0))</f>
        <v>92.140551104124896</v>
      </c>
      <c r="H116" s="70">
        <f>RANK('Data - Overview'!$G116,'Data - Overview'!$G$115:$G$119)</f>
        <v>4</v>
      </c>
      <c r="I116" s="70">
        <f>'Data - Overview'!$G116-100</f>
        <v>-7.8594488958751043</v>
      </c>
      <c r="J116" s="1" t="str">
        <f>"" &amp;TEXT('Data - Overview'!$B116,"0")&amp;" "</f>
        <v xml:space="preserve">Couple with children </v>
      </c>
      <c r="K116" s="1" t="str">
        <f>"Index: "&amp;TEXT('Data - Overview'!$G116,"0")&amp;""</f>
        <v>Index: 92</v>
      </c>
      <c r="L116" s="1" t="str">
        <f>'Data - Overview'!$J116&amp;CHAR(10)&amp;'Data - Overview'!$K116</f>
        <v>Couple with children 
Index: 92</v>
      </c>
      <c r="M116" s="1">
        <v>2</v>
      </c>
    </row>
    <row r="117" spans="1:13">
      <c r="A117" s="56" t="s">
        <v>161</v>
      </c>
      <c r="B117" s="72" t="str">
        <f>INDEX('Data - Knowledge'!$D:$D,MATCH('Data - Overview'!$A117,'Data - Knowledge'!$A:$A,0))</f>
        <v>Single parent</v>
      </c>
      <c r="C117" s="72" t="s">
        <v>162</v>
      </c>
      <c r="D117" s="84">
        <f>INDEX('Data - Knowledge'!$E:$E,MATCH('Data - Overview'!$A117,'Data - Knowledge'!$A:$A,0))</f>
        <v>4.2983870967741936E-2</v>
      </c>
      <c r="E117" s="85">
        <f>RANK('Data - Overview'!$D117,'Data - Overview'!$D$115:$D$119)</f>
        <v>5</v>
      </c>
      <c r="F117" s="84">
        <f>INDEX('Data - Knowledge'!$G:$G,MATCH('Data - Overview'!$A117,'Data - Knowledge'!$A:$A,0))</f>
        <v>3.043571225294606E-2</v>
      </c>
      <c r="G117" s="75">
        <f>INDEX('Data - Knowledge'!$J:$J,MATCH('Data - Overview'!$A117,'Data - Knowledge'!$A:$A,0))</f>
        <v>141.22840500826874</v>
      </c>
      <c r="H117" s="75">
        <f>RANK('Data - Overview'!$G117,'Data - Overview'!$G$115:$G$119)</f>
        <v>1</v>
      </c>
      <c r="I117" s="75">
        <f>'Data - Overview'!$G117-100</f>
        <v>41.228405008268737</v>
      </c>
      <c r="J117" s="72" t="str">
        <f>"" &amp;TEXT('Data - Overview'!$B117,"0")&amp;" "</f>
        <v xml:space="preserve">Single parent </v>
      </c>
      <c r="K117" s="72" t="str">
        <f>"Index: "&amp;TEXT('Data - Overview'!$G117,"0")&amp;""</f>
        <v>Index: 141</v>
      </c>
      <c r="L117" s="72" t="str">
        <f>'Data - Overview'!$J117&amp;CHAR(10)&amp;'Data - Overview'!$K117</f>
        <v>Single parent 
Index: 141</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0.22301612903225806</v>
      </c>
      <c r="E118" s="69">
        <f>RANK('Data - Overview'!$D118,'Data - Overview'!$D$115:$D$119)</f>
        <v>3</v>
      </c>
      <c r="F118" s="68">
        <f>INDEX('Data - Knowledge'!$G:$G,MATCH('Data - Overview'!$A118,'Data - Knowledge'!$A:$A,0))</f>
        <v>0.16054127681076091</v>
      </c>
      <c r="G118" s="70">
        <f>INDEX('Data - Knowledge'!$J:$J,MATCH('Data - Overview'!$A118,'Data - Knowledge'!$A:$A,0))</f>
        <v>138.91513351743166</v>
      </c>
      <c r="H118" s="70">
        <f>RANK('Data - Overview'!$G118,'Data - Overview'!$G$115:$G$119)</f>
        <v>2</v>
      </c>
      <c r="I118" s="70">
        <f>'Data - Overview'!$G118-100</f>
        <v>38.915133517431656</v>
      </c>
      <c r="J118" s="1" t="str">
        <f>"" &amp;TEXT('Data - Overview'!$B118,"0")&amp;" "</f>
        <v xml:space="preserve">Single person, no children </v>
      </c>
      <c r="K118" s="1" t="str">
        <f>"Index: "&amp;TEXT('Data - Overview'!$G118,"0")&amp;""</f>
        <v>Index: 139</v>
      </c>
      <c r="L118" s="1" t="str">
        <f>'Data - Overview'!$J118&amp;CHAR(10)&amp;'Data - Overview'!$K118</f>
        <v>Single person, no children 
Index: 139</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0.32645161290322572</v>
      </c>
      <c r="E119" s="89">
        <f>RANK('Data - Overview'!$D119,'Data - Overview'!$D$115:$D$119)</f>
        <v>1</v>
      </c>
      <c r="F119" s="88">
        <f>INDEX('Data - Knowledge'!$G:$G,MATCH('Data - Overview'!$A119,'Data - Knowledge'!$A:$A,0))</f>
        <v>0.31733822940079798</v>
      </c>
      <c r="G119" s="80">
        <f>INDEX('Data - Knowledge'!$J:$J,MATCH('Data - Overview'!$A119,'Data - Knowledge'!$A:$A,0))</f>
        <v>102.87182024039012</v>
      </c>
      <c r="H119" s="80">
        <f>RANK('Data - Overview'!$G119,'Data - Overview'!$G$115:$G$119)</f>
        <v>3</v>
      </c>
      <c r="I119" s="80">
        <f>'Data - Overview'!$G119-100</f>
        <v>2.8718202403901216</v>
      </c>
      <c r="J119" s="57" t="str">
        <f>"" &amp;TEXT('Data - Overview'!$B119,"0")&amp;" "</f>
        <v xml:space="preserve">Other: two or more adults, may include a couple, may have children </v>
      </c>
      <c r="K119" s="57" t="str">
        <f>"Index: "&amp;TEXT('Data - Overview'!$G119,"0")&amp;""</f>
        <v>Index: 103</v>
      </c>
      <c r="L119" s="57" t="str">
        <f>'Data - Overview'!$J119&amp;CHAR(10)&amp;'Data - Overview'!$K119</f>
        <v>Other: two or more adults, may include a couple, may have children 
Index: 103</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41.228405008268737</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0.7009193548387096</v>
      </c>
      <c r="E128" s="63">
        <f>RANK('Data - Overview'!$D128,'Data - Overview'!$D$128:$D$131)</f>
        <v>1</v>
      </c>
      <c r="F128" s="62">
        <f>INDEX('Data - Knowledge'!$G:$G,MATCH('Data - Overview'!$A128,'Data - Knowledge'!$A:$A,0))</f>
        <v>0.72502948385110844</v>
      </c>
      <c r="G128" s="64">
        <f>INDEX('Data - Knowledge'!$J:$J,MATCH('Data - Overview'!$A128,'Data - Knowledge'!$A:$A,0))</f>
        <v>96.674600199107203</v>
      </c>
      <c r="H128" s="64">
        <f>RANK('Data - Overview'!$G128,'Data - Overview'!$G$128:$G$131)</f>
        <v>4</v>
      </c>
      <c r="I128" s="64">
        <f>'Data - Overview'!$G128 - 100</f>
        <v>-3.3253998008927965</v>
      </c>
      <c r="J128" s="61" t="str">
        <f>"" &amp;TEXT('Data - Overview'!$C128,"0")&amp;" "</f>
        <v xml:space="preserve">0 </v>
      </c>
      <c r="K128" s="61" t="str">
        <f>"Index: "&amp;TEXT('Data - Overview'!$G128,"0")&amp;""</f>
        <v>Index: 97</v>
      </c>
      <c r="L128" s="61" t="str">
        <f>'Data - Overview'!$J128&amp;CHAR(10)&amp;'Data - Overview'!$K128</f>
        <v>0 
Index: 97</v>
      </c>
      <c r="M128" s="61">
        <v>1</v>
      </c>
    </row>
    <row r="129" spans="1:13">
      <c r="A129" s="86" t="s">
        <v>170</v>
      </c>
      <c r="B129" s="1" t="str">
        <f>INDEX('Data - Knowledge'!$D:$D,MATCH('Data - Overview'!$A129,'Data - Knowledge'!$A:$A,0))</f>
        <v>Children at home : 1</v>
      </c>
      <c r="C129" s="1">
        <v>1</v>
      </c>
      <c r="D129" s="68">
        <f>INDEX('Data - Knowledge'!$E:$E,MATCH('Data - Overview'!$A129,'Data - Knowledge'!$A:$A,0))</f>
        <v>0.14050000000000001</v>
      </c>
      <c r="E129" s="69">
        <f>RANK('Data - Overview'!$D129,'Data - Overview'!$D$128:$D$131)</f>
        <v>2</v>
      </c>
      <c r="F129" s="68">
        <f>INDEX('Data - Knowledge'!$G:$G,MATCH('Data - Overview'!$A129,'Data - Knowledge'!$A:$A,0))</f>
        <v>0.12684393857555221</v>
      </c>
      <c r="G129" s="70">
        <f>INDEX('Data - Knowledge'!$J:$J,MATCH('Data - Overview'!$A129,'Data - Knowledge'!$A:$A,0))</f>
        <v>110.76603389787824</v>
      </c>
      <c r="H129" s="70">
        <f>RANK('Data - Overview'!$G129,'Data - Overview'!$G$128:$G$131)</f>
        <v>2</v>
      </c>
      <c r="I129" s="70">
        <f>'Data - Overview'!$G129 - 100</f>
        <v>10.766033897878245</v>
      </c>
      <c r="J129" s="1" t="str">
        <f>"" &amp;TEXT('Data - Overview'!$C129,"0")&amp;" "</f>
        <v xml:space="preserve">1 </v>
      </c>
      <c r="K129" s="1" t="str">
        <f>"Index: "&amp;TEXT('Data - Overview'!$G129,"0")&amp;""</f>
        <v>Index: 111</v>
      </c>
      <c r="L129" s="1" t="str">
        <f>'Data - Overview'!$J129&amp;CHAR(10)&amp;'Data - Overview'!$K129</f>
        <v>1 
Index: 111</v>
      </c>
      <c r="M129" s="1">
        <v>2</v>
      </c>
    </row>
    <row r="130" spans="1:13">
      <c r="A130" s="56" t="s">
        <v>171</v>
      </c>
      <c r="B130" s="72" t="str">
        <f>INDEX('Data - Knowledge'!$D:$D,MATCH('Data - Overview'!$A130,'Data - Knowledge'!$A:$A,0))</f>
        <v>Children at home : 2</v>
      </c>
      <c r="C130" s="72">
        <v>2</v>
      </c>
      <c r="D130" s="84">
        <f>INDEX('Data - Knowledge'!$E:$E,MATCH('Data - Overview'!$A130,'Data - Knowledge'!$A:$A,0))</f>
        <v>0.10950806451612903</v>
      </c>
      <c r="E130" s="85">
        <f>RANK('Data - Overview'!$D130,'Data - Overview'!$D$128:$D$131)</f>
        <v>3</v>
      </c>
      <c r="F130" s="84">
        <f>INDEX('Data - Knowledge'!$G:$G,MATCH('Data - Overview'!$A130,'Data - Knowledge'!$A:$A,0))</f>
        <v>0.10787175846067174</v>
      </c>
      <c r="G130" s="75">
        <f>INDEX('Data - Knowledge'!$J:$J,MATCH('Data - Overview'!$A130,'Data - Knowledge'!$A:$A,0))</f>
        <v>101.51689939870023</v>
      </c>
      <c r="H130" s="75">
        <f>RANK('Data - Overview'!$G130,'Data - Overview'!$G$128:$G$131)</f>
        <v>3</v>
      </c>
      <c r="I130" s="75">
        <f>'Data - Overview'!$G130 - 100</f>
        <v>1.5168993987002324</v>
      </c>
      <c r="J130" s="72" t="str">
        <f>"" &amp;TEXT('Data - Overview'!$C130,"0")&amp;" "</f>
        <v xml:space="preserve">2 </v>
      </c>
      <c r="K130" s="72" t="str">
        <f>"Index: "&amp;TEXT('Data - Overview'!$G130,"0")&amp;""</f>
        <v>Index: 102</v>
      </c>
      <c r="L130" s="72" t="str">
        <f>'Data - Overview'!$J130&amp;CHAR(10)&amp;'Data - Overview'!$K130</f>
        <v>2 
Index: 102</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4.9290322580645161E-2</v>
      </c>
      <c r="E131" s="115">
        <f>RANK('Data - Overview'!$D131,'Data - Overview'!$D$128:$D$131)</f>
        <v>4</v>
      </c>
      <c r="F131" s="111">
        <f>INDEX('Data - Knowledge'!$G:$G,MATCH('Data - Overview'!$A131,'Data - Knowledge'!$A:$A,0))</f>
        <v>4.0459208149658213E-2</v>
      </c>
      <c r="G131" s="112">
        <f>INDEX('Data - Knowledge'!$J:$J,MATCH('Data - Overview'!$A131,'Data - Knowledge'!$A:$A,0))</f>
        <v>121.82720531336338</v>
      </c>
      <c r="H131" s="112">
        <f>RANK('Data - Overview'!$G131,'Data - Overview'!$G$128:$G$131)</f>
        <v>1</v>
      </c>
      <c r="I131" s="112">
        <f>'Data - Overview'!$G131 - 100</f>
        <v>21.827205313363379</v>
      </c>
      <c r="J131" s="108" t="str">
        <f>"" &amp;TEXT('Data - Overview'!$C131,"0")&amp;" "</f>
        <v xml:space="preserve">3+ </v>
      </c>
      <c r="K131" s="108" t="str">
        <f>"Index: "&amp;TEXT('Data - Overview'!$G131,"0")&amp;""</f>
        <v>Index: 122</v>
      </c>
      <c r="L131" s="108" t="str">
        <f>'Data - Overview'!$J131&amp;CHAR(10)&amp;'Data - Overview'!$K131</f>
        <v>3+ 
Index: 122</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0.23651612903225805</v>
      </c>
      <c r="E137" s="63">
        <f>RANK('Data - Overview'!$D137,'Data - Overview'!$D$137:$D$140)</f>
        <v>3</v>
      </c>
      <c r="F137" s="62">
        <f>INDEX('Data - Knowledge'!$G:$G,MATCH('Data - Overview'!$A137,'Data - Knowledge'!$A:$A,0))</f>
        <v>0.18364006353852674</v>
      </c>
      <c r="G137" s="64">
        <f>INDEX('Data - Knowledge'!$J:$J,MATCH('Data - Overview'!$A137,'Data - Knowledge'!$A:$A,0))</f>
        <v>128.7933169238085</v>
      </c>
      <c r="H137" s="64">
        <f>RANK('Data - Overview'!$G137,'Data - Overview'!$G$137:$G$140)</f>
        <v>1</v>
      </c>
      <c r="I137" s="61">
        <v>1</v>
      </c>
      <c r="J137" s="61" t="str">
        <f>"" &amp;TEXT('Data - Overview'!$C137,"0")&amp;" "</f>
        <v xml:space="preserve">1 person </v>
      </c>
      <c r="K137" s="61" t="str">
        <f>"Index: "&amp;TEXT('Data - Overview'!$G137,"0")&amp;""</f>
        <v>Index: 129</v>
      </c>
      <c r="L137" s="61" t="str">
        <f>'Data - Overview'!$J137&amp;CHAR(10)&amp;'Data - Overview'!$K137</f>
        <v>1 person 
Index: 129</v>
      </c>
    </row>
    <row r="138" spans="1:13">
      <c r="A138" s="1" t="s">
        <v>177</v>
      </c>
      <c r="B138" s="1" t="str">
        <f>INDEX('Data - Knowledge'!$D:$D,MATCH('Data - Overview'!$A138,'Data - Knowledge'!$A:$A,0))</f>
        <v>Household size : 2 persons</v>
      </c>
      <c r="C138" s="1" t="s">
        <v>178</v>
      </c>
      <c r="D138" s="68">
        <f>INDEX('Data - Knowledge'!$E:$E,MATCH('Data - Overview'!$A138,'Data - Knowledge'!$A:$A,0))</f>
        <v>0.34805645161290322</v>
      </c>
      <c r="E138" s="69">
        <f>RANK('Data - Overview'!$D138,'Data - Overview'!$D$137:$D$140)</f>
        <v>1</v>
      </c>
      <c r="F138" s="68">
        <f>INDEX('Data - Knowledge'!$G:$G,MATCH('Data - Overview'!$A138,'Data - Knowledge'!$A:$A,0))</f>
        <v>0.38787418326276724</v>
      </c>
      <c r="G138" s="70">
        <f>INDEX('Data - Knowledge'!$J:$J,MATCH('Data - Overview'!$A138,'Data - Knowledge'!$A:$A,0))</f>
        <v>89.734369192886106</v>
      </c>
      <c r="H138" s="70">
        <f>RANK('Data - Overview'!$G138,'Data - Overview'!$G$137:$G$140)</f>
        <v>4</v>
      </c>
      <c r="I138" s="1">
        <v>2</v>
      </c>
      <c r="J138" s="1" t="str">
        <f>"" &amp;TEXT('Data - Overview'!$C138,"0")&amp;" "</f>
        <v xml:space="preserve">2 people </v>
      </c>
      <c r="K138" s="1" t="str">
        <f>"Index: "&amp;TEXT('Data - Overview'!$G138,"0")&amp;""</f>
        <v>Index: 90</v>
      </c>
      <c r="L138" s="1" t="str">
        <f>'Data - Overview'!$J138&amp;CHAR(10)&amp;'Data - Overview'!$K138</f>
        <v>2 people 
Index: 90</v>
      </c>
    </row>
    <row r="139" spans="1:13">
      <c r="A139" s="72" t="s">
        <v>179</v>
      </c>
      <c r="B139" s="72" t="str">
        <f>INDEX('Data - Knowledge'!$D:$D,MATCH('Data - Overview'!$A139,'Data - Knowledge'!$A:$A,0))</f>
        <v>Household size : 3-4 persons</v>
      </c>
      <c r="C139" s="72" t="s">
        <v>180</v>
      </c>
      <c r="D139" s="84">
        <f>INDEX('Data - Knowledge'!$E:$E,MATCH('Data - Overview'!$A139,'Data - Knowledge'!$A:$A,0))</f>
        <v>0.33070967741935481</v>
      </c>
      <c r="E139" s="85">
        <f>RANK('Data - Overview'!$D139,'Data - Overview'!$D$137:$D$140)</f>
        <v>2</v>
      </c>
      <c r="F139" s="84">
        <f>INDEX('Data - Knowledge'!$G:$G,MATCH('Data - Overview'!$A139,'Data - Knowledge'!$A:$A,0))</f>
        <v>0.3470210449590253</v>
      </c>
      <c r="G139" s="75">
        <f>INDEX('Data - Knowledge'!$J:$J,MATCH('Data - Overview'!$A139,'Data - Knowledge'!$A:$A,0))</f>
        <v>95.299602782996502</v>
      </c>
      <c r="H139" s="75">
        <f>RANK('Data - Overview'!$G139,'Data - Overview'!$G$137:$G$140)</f>
        <v>3</v>
      </c>
      <c r="I139" s="72">
        <v>3</v>
      </c>
      <c r="J139" s="72" t="str">
        <f>"" &amp;TEXT('Data - Overview'!$C139,"0")&amp;" "</f>
        <v xml:space="preserve">3-4 people </v>
      </c>
      <c r="K139" s="72" t="str">
        <f>"Index: "&amp;TEXT('Data - Overview'!$G139,"0")&amp;""</f>
        <v>Index: 95</v>
      </c>
      <c r="L139" s="72" t="str">
        <f>'Data - Overview'!$J139&amp;CHAR(10)&amp;'Data - Overview'!$K139</f>
        <v>3-4 people 
Index: 95</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8.4887096774193552E-2</v>
      </c>
      <c r="E140" s="115">
        <f>RANK('Data - Overview'!$D140,'Data - Overview'!$D$137:$D$140)</f>
        <v>4</v>
      </c>
      <c r="F140" s="111">
        <f>INDEX('Data - Knowledge'!$G:$G,MATCH('Data - Overview'!$A140,'Data - Knowledge'!$A:$A,0))</f>
        <v>8.1627077053531491E-2</v>
      </c>
      <c r="G140" s="112">
        <f>INDEX('Data - Knowledge'!$J:$J,MATCH('Data - Overview'!$A140,'Data - Knowledge'!$A:$A,0))</f>
        <v>103.99379695848243</v>
      </c>
      <c r="H140" s="112">
        <f>RANK('Data - Overview'!$G140,'Data - Overview'!$G$137:$G$140)</f>
        <v>2</v>
      </c>
      <c r="I140" s="108">
        <v>4</v>
      </c>
      <c r="J140" s="108" t="str">
        <f>"" &amp;TEXT('Data - Overview'!$C140,"0")&amp;" "</f>
        <v xml:space="preserve">5+ people </v>
      </c>
      <c r="K140" s="108" t="str">
        <f>"Index: "&amp;TEXT('Data - Overview'!$G140,"0")&amp;""</f>
        <v>Index: 104</v>
      </c>
      <c r="L140" s="108" t="str">
        <f>'Data - Overview'!$J140&amp;CHAR(10)&amp;'Data - Overview'!$K140</f>
        <v>5+ people 
Index: 104</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0.23278225806451613</v>
      </c>
      <c r="E146" s="63">
        <f>RANK('Data - Overview'!$D146,'Data - Overview'!$D$146:$D$151)</f>
        <v>2</v>
      </c>
      <c r="F146" s="62">
        <f>INDEX('Data - Knowledge'!$G:$G,MATCH('Data - Overview'!$A146,'Data - Knowledge'!$A:$A,0))</f>
        <v>0.16121802891177203</v>
      </c>
      <c r="G146" s="64">
        <f>INDEX('Data - Knowledge'!$J:$J,MATCH('Data - Overview'!$A146,'Data - Knowledge'!$A:$A,0))</f>
        <v>144.38971846747256</v>
      </c>
      <c r="H146" s="64">
        <f>RANK('Data - Overview'!$G146,'Data - Overview'!$G$146:$G$151)</f>
        <v>1</v>
      </c>
      <c r="I146" s="64">
        <f xml:space="preserve"> 'Data - Overview'!$G146 - 100</f>
        <v>44.389718467472562</v>
      </c>
      <c r="J146" s="61" t="str">
        <f>"" &amp;TEXT('Data - Overview'!$C146,"0")&amp;" "</f>
        <v xml:space="preserve">&lt;20k </v>
      </c>
      <c r="K146" s="61" t="str">
        <f>"Index: "&amp;TEXT('Data - Overview'!$G146,"0")&amp;""</f>
        <v>Index: 144</v>
      </c>
      <c r="L146" s="61" t="str">
        <f>'Data - Overview'!$J146&amp;CHAR(10)&amp;'Data - Overview'!$K146</f>
        <v>&lt;20k 
Index: 144</v>
      </c>
      <c r="M146" s="61">
        <v>1</v>
      </c>
    </row>
    <row r="147" spans="1:13">
      <c r="A147" s="86" t="s">
        <v>186</v>
      </c>
      <c r="B147" s="1" t="str">
        <f>INDEX('Data - Knowledge'!$D:$D,MATCH('Data - Overview'!$A147,'Data - Knowledge'!$A:$A,0))</f>
        <v>£20,000-£40,000</v>
      </c>
      <c r="C147" s="1" t="s">
        <v>187</v>
      </c>
      <c r="D147" s="68">
        <f>INDEX('Data - Knowledge'!$E:$E,MATCH('Data - Overview'!$A147,'Data - Knowledge'!$A:$A,0))</f>
        <v>0.35183064516129037</v>
      </c>
      <c r="E147" s="69">
        <f>RANK('Data - Overview'!$D147,'Data - Overview'!$D$146:$D$151)</f>
        <v>1</v>
      </c>
      <c r="F147" s="68">
        <f>INDEX('Data - Knowledge'!$G:$G,MATCH('Data - Overview'!$A147,'Data - Knowledge'!$A:$A,0))</f>
        <v>0.31110931065925584</v>
      </c>
      <c r="G147" s="70">
        <f>INDEX('Data - Knowledge'!$J:$J,MATCH('Data - Overview'!$A147,'Data - Knowledge'!$A:$A,0))</f>
        <v>113.08907612431913</v>
      </c>
      <c r="H147" s="70">
        <f>RANK('Data - Overview'!$G147,'Data - Overview'!$G$146:$G$151)</f>
        <v>2</v>
      </c>
      <c r="I147" s="70">
        <f xml:space="preserve"> 'Data - Overview'!$G147 - 100</f>
        <v>13.089076124319135</v>
      </c>
      <c r="J147" s="1" t="str">
        <f>"" &amp;TEXT('Data - Overview'!$C147,"0")&amp;" "</f>
        <v xml:space="preserve">20k - 40k </v>
      </c>
      <c r="K147" s="1" t="str">
        <f>"Index: "&amp;TEXT('Data - Overview'!$G147,"0")&amp;""</f>
        <v>Index: 113</v>
      </c>
      <c r="L147" s="1" t="str">
        <f>'Data - Overview'!$J147&amp;CHAR(10)&amp;'Data - Overview'!$K147</f>
        <v>20k - 40k 
Index: 113</v>
      </c>
      <c r="M147" s="1">
        <v>2</v>
      </c>
    </row>
    <row r="148" spans="1:13">
      <c r="A148" s="56" t="s">
        <v>188</v>
      </c>
      <c r="B148" s="72" t="str">
        <f>INDEX('Data - Knowledge'!$D:$D,MATCH('Data - Overview'!$A148,'Data - Knowledge'!$A:$A,0))</f>
        <v>£40,000-£60,000</v>
      </c>
      <c r="C148" s="72" t="s">
        <v>189</v>
      </c>
      <c r="D148" s="84">
        <f>INDEX('Data - Knowledge'!$E:$E,MATCH('Data - Overview'!$A148,'Data - Knowledge'!$A:$A,0))</f>
        <v>0.20804032258064517</v>
      </c>
      <c r="E148" s="85">
        <f>RANK('Data - Overview'!$D148,'Data - Overview'!$D$146:$D$151)</f>
        <v>3</v>
      </c>
      <c r="F148" s="84">
        <f>INDEX('Data - Knowledge'!$G:$G,MATCH('Data - Overview'!$A148,'Data - Knowledge'!$A:$A,0))</f>
        <v>0.21309835113457506</v>
      </c>
      <c r="G148" s="75">
        <f>INDEX('Data - Knowledge'!$J:$J,MATCH('Data - Overview'!$A148,'Data - Knowledge'!$A:$A,0))</f>
        <v>97.626434682858871</v>
      </c>
      <c r="H148" s="75">
        <f>RANK('Data - Overview'!$G148,'Data - Overview'!$G$146:$G$151)</f>
        <v>3</v>
      </c>
      <c r="I148" s="75">
        <f xml:space="preserve"> 'Data - Overview'!$G148 - 100</f>
        <v>-2.3735653171411286</v>
      </c>
      <c r="J148" s="72" t="str">
        <f>"" &amp;TEXT('Data - Overview'!$C148,"0")&amp;" "</f>
        <v xml:space="preserve">40k - 60k </v>
      </c>
      <c r="K148" s="72" t="str">
        <f>"Index: "&amp;TEXT('Data - Overview'!$G148,"0")&amp;""</f>
        <v>Index: 98</v>
      </c>
      <c r="L148" s="72" t="str">
        <f>'Data - Overview'!$J148&amp;CHAR(10)&amp;'Data - Overview'!$K148</f>
        <v>40k - 60k 
Index: 98</v>
      </c>
      <c r="M148" s="72">
        <v>3</v>
      </c>
    </row>
    <row r="149" spans="1:13">
      <c r="A149" s="86" t="s">
        <v>190</v>
      </c>
      <c r="B149" s="1" t="str">
        <f>INDEX('Data - Knowledge'!$D:$D,MATCH('Data - Overview'!$A149,'Data - Knowledge'!$A:$A,0))</f>
        <v>£60,000-£80,000</v>
      </c>
      <c r="C149" s="1" t="s">
        <v>191</v>
      </c>
      <c r="D149" s="68">
        <f>INDEX('Data - Knowledge'!$E:$E,MATCH('Data - Overview'!$A149,'Data - Knowledge'!$A:$A,0))</f>
        <v>0.11762096774193549</v>
      </c>
      <c r="E149" s="69">
        <f>RANK('Data - Overview'!$D149,'Data - Overview'!$D$146:$D$151)</f>
        <v>4</v>
      </c>
      <c r="F149" s="68">
        <f>INDEX('Data - Knowledge'!$G:$G,MATCH('Data - Overview'!$A149,'Data - Knowledge'!$A:$A,0))</f>
        <v>0.14212792500827628</v>
      </c>
      <c r="G149" s="70">
        <f>INDEX('Data - Knowledge'!$J:$J,MATCH('Data - Overview'!$A149,'Data - Knowledge'!$A:$A,0))</f>
        <v>82.757113167652506</v>
      </c>
      <c r="H149" s="70">
        <f>RANK('Data - Overview'!$G149,'Data - Overview'!$G$146:$G$151)</f>
        <v>4</v>
      </c>
      <c r="I149" s="70">
        <f xml:space="preserve"> 'Data - Overview'!$G149 - 100</f>
        <v>-17.242886832347494</v>
      </c>
      <c r="J149" s="1" t="str">
        <f>"" &amp;TEXT('Data - Overview'!$C149,"0")&amp;" "</f>
        <v xml:space="preserve">60k - 80k </v>
      </c>
      <c r="K149" s="1" t="str">
        <f>"Index: "&amp;TEXT('Data - Overview'!$G149,"0")&amp;""</f>
        <v>Index: 83</v>
      </c>
      <c r="L149" s="1" t="str">
        <f>'Data - Overview'!$J149&amp;CHAR(10)&amp;'Data - Overview'!$K149</f>
        <v>60k - 80k 
Index: 83</v>
      </c>
      <c r="M149" s="1">
        <v>4</v>
      </c>
    </row>
    <row r="150" spans="1:13">
      <c r="A150" s="56" t="s">
        <v>192</v>
      </c>
      <c r="B150" s="72" t="str">
        <f>INDEX('Data - Knowledge'!$D:$D,MATCH('Data - Overview'!$A150,'Data - Knowledge'!$A:$A,0))</f>
        <v>£80,000-£100,000</v>
      </c>
      <c r="C150" s="72" t="s">
        <v>193</v>
      </c>
      <c r="D150" s="84">
        <f>INDEX('Data - Knowledge'!$E:$E,MATCH('Data - Overview'!$A150,'Data - Knowledge'!$A:$A,0))</f>
        <v>4.570967741935484E-2</v>
      </c>
      <c r="E150" s="85">
        <f>RANK('Data - Overview'!$D150,'Data - Overview'!$D$146:$D$151)</f>
        <v>5</v>
      </c>
      <c r="F150" s="84">
        <f>INDEX('Data - Knowledge'!$G:$G,MATCH('Data - Overview'!$A150,'Data - Knowledge'!$A:$A,0))</f>
        <v>7.5628836850022363E-2</v>
      </c>
      <c r="G150" s="75">
        <f>INDEX('Data - Knowledge'!$J:$J,MATCH('Data - Overview'!$A150,'Data - Knowledge'!$A:$A,0))</f>
        <v>60.439482244055334</v>
      </c>
      <c r="H150" s="75">
        <f>RANK('Data - Overview'!$G150,'Data - Overview'!$G$146:$G$151)</f>
        <v>5</v>
      </c>
      <c r="I150" s="75">
        <f xml:space="preserve"> 'Data - Overview'!$G150 - 100</f>
        <v>-39.560517755944666</v>
      </c>
      <c r="J150" s="72" t="str">
        <f>"" &amp;TEXT('Data - Overview'!$C150,"0")&amp;" "</f>
        <v xml:space="preserve">80k - 100k </v>
      </c>
      <c r="K150" s="72" t="str">
        <f>"Index: "&amp;TEXT('Data - Overview'!$G150,"0")&amp;""</f>
        <v>Index: 60</v>
      </c>
      <c r="L150" s="72" t="str">
        <f>'Data - Overview'!$J150&amp;CHAR(10)&amp;'Data - Overview'!$K150</f>
        <v>80k - 100k 
Index: 60</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4.3999999999999997E-2</v>
      </c>
      <c r="E151" s="115">
        <f>RANK('Data - Overview'!$D151,'Data - Overview'!$D$146:$D$151)</f>
        <v>6</v>
      </c>
      <c r="F151" s="111">
        <f>INDEX('Data - Knowledge'!$G:$G,MATCH('Data - Overview'!$A151,'Data - Knowledge'!$A:$A,0))</f>
        <v>9.6759790682952054E-2</v>
      </c>
      <c r="G151" s="112">
        <f>INDEX('Data - Knowledge'!$J:$J,MATCH('Data - Overview'!$A151,'Data - Knowledge'!$A:$A,0))</f>
        <v>45.473434460159787</v>
      </c>
      <c r="H151" s="112">
        <f>RANK('Data - Overview'!$G151,'Data - Overview'!$G$146:$G$151)</f>
        <v>6</v>
      </c>
      <c r="I151" s="112">
        <f xml:space="preserve"> 'Data - Overview'!$G151 - 100</f>
        <v>-54.526565539840213</v>
      </c>
      <c r="J151" s="108" t="str">
        <f>"" &amp;TEXT('Data - Overview'!$C151,"0")&amp;" "</f>
        <v xml:space="preserve">100k+ </v>
      </c>
      <c r="K151" s="108" t="str">
        <f>"Index: "&amp;TEXT('Data - Overview'!$G151,"0")&amp;""</f>
        <v>Index: 45</v>
      </c>
      <c r="L151" s="108" t="str">
        <f>'Data - Overview'!$J151&amp;CHAR(10)&amp;'Data - Overview'!$K151</f>
        <v>100k+ 
Index: 45</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0.35183064516129037</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EEF12-2C8B-405D-A919-8D8FDD1A9E63}">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124</v>
      </c>
      <c r="K2" s="123">
        <f>'Input Sheet'!B8</f>
        <v>7</v>
      </c>
      <c r="L2" s="123">
        <f>'Input Sheet'!B9</f>
        <v>10</v>
      </c>
      <c r="M2" s="123">
        <f>'Input Sheet'!B10</f>
        <v>16</v>
      </c>
      <c r="N2" s="123">
        <f>'Input Sheet'!B11</f>
        <v>1</v>
      </c>
      <c r="O2" s="123">
        <f>'Input Sheet'!B12</f>
        <v>0</v>
      </c>
      <c r="P2" s="123">
        <f>'Input Sheet'!B13</f>
        <v>16</v>
      </c>
      <c r="Q2" s="123">
        <f>'Input Sheet'!B14</f>
        <v>1</v>
      </c>
      <c r="R2" s="123">
        <f>'Input Sheet'!B15</f>
        <v>0</v>
      </c>
      <c r="S2" s="123">
        <f>'Input Sheet'!B16</f>
        <v>11</v>
      </c>
      <c r="T2" s="123">
        <f>'Input Sheet'!B17</f>
        <v>15</v>
      </c>
      <c r="U2" s="123">
        <f>'Input Sheet'!B18</f>
        <v>7</v>
      </c>
      <c r="V2" s="123">
        <f>'Input Sheet'!B19</f>
        <v>2</v>
      </c>
      <c r="W2" s="123">
        <f>'Input Sheet'!B20</f>
        <v>3</v>
      </c>
      <c r="X2" s="123">
        <f>'Input Sheet'!B21</f>
        <v>11</v>
      </c>
      <c r="Y2" s="123">
        <f>'Input Sheet'!B22</f>
        <v>13</v>
      </c>
      <c r="Z2" s="123">
        <f>'Input Sheet'!B23</f>
        <v>9</v>
      </c>
      <c r="AA2" s="123">
        <f>'Input Sheet'!B24</f>
        <v>0</v>
      </c>
      <c r="AB2" s="123">
        <f>'Input Sheet'!B25</f>
        <v>0</v>
      </c>
      <c r="AC2" s="123">
        <f>'Input Sheet'!B26</f>
        <v>0</v>
      </c>
      <c r="AD2" s="123">
        <f>'Input Sheet'!B27</f>
        <v>0</v>
      </c>
      <c r="AE2" s="123">
        <f>'Input Sheet'!B28</f>
        <v>0</v>
      </c>
      <c r="AF2" s="123">
        <f>'Input Sheet'!B29</f>
        <v>0</v>
      </c>
      <c r="AG2" s="123">
        <f>'Input Sheet'!B30</f>
        <v>2</v>
      </c>
      <c r="AH2" s="123">
        <f>'Input Sheet'!B31</f>
        <v>0</v>
      </c>
      <c r="AI2" s="123">
        <f>'Input Sheet'!B32</f>
        <v>0</v>
      </c>
      <c r="AJ2" s="123">
        <f>'Input Sheet'!B32</f>
        <v>0</v>
      </c>
      <c r="AK2" s="123">
        <f>'Input Sheet'!B32</f>
        <v>0</v>
      </c>
      <c r="AL2" s="123">
        <f>'Input Sheet'!B32</f>
        <v>0</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5.6451612903225805E-2</v>
      </c>
      <c r="L4" s="126">
        <f t="shared" si="0"/>
        <v>8.0645161290322578E-2</v>
      </c>
      <c r="M4" s="126">
        <f t="shared" si="0"/>
        <v>0.12903225806451613</v>
      </c>
      <c r="N4" s="126">
        <f t="shared" si="0"/>
        <v>8.0645161290322578E-3</v>
      </c>
      <c r="O4" s="126">
        <f t="shared" si="0"/>
        <v>0</v>
      </c>
      <c r="P4" s="126">
        <f t="shared" si="0"/>
        <v>0.12903225806451613</v>
      </c>
      <c r="Q4" s="126">
        <f t="shared" si="0"/>
        <v>8.0645161290322578E-3</v>
      </c>
      <c r="R4" s="126">
        <f t="shared" si="0"/>
        <v>0</v>
      </c>
      <c r="S4" s="126">
        <f t="shared" si="0"/>
        <v>8.8709677419354843E-2</v>
      </c>
      <c r="T4" s="126">
        <f t="shared" si="0"/>
        <v>0.12096774193548387</v>
      </c>
      <c r="U4" s="126">
        <f t="shared" si="0"/>
        <v>5.6451612903225805E-2</v>
      </c>
      <c r="V4" s="126">
        <f t="shared" si="0"/>
        <v>1.6129032258064516E-2</v>
      </c>
      <c r="W4" s="126">
        <f t="shared" si="0"/>
        <v>2.4193548387096774E-2</v>
      </c>
      <c r="X4" s="126">
        <f t="shared" si="0"/>
        <v>8.8709677419354843E-2</v>
      </c>
      <c r="Y4" s="126">
        <f t="shared" si="0"/>
        <v>0.10483870967741936</v>
      </c>
      <c r="Z4" s="126">
        <f t="shared" si="0"/>
        <v>7.2580645161290328E-2</v>
      </c>
      <c r="AA4" s="126">
        <f t="shared" si="0"/>
        <v>0</v>
      </c>
      <c r="AB4" s="126">
        <f t="shared" si="0"/>
        <v>0</v>
      </c>
      <c r="AC4" s="126">
        <f t="shared" si="0"/>
        <v>0</v>
      </c>
      <c r="AD4" s="126">
        <f t="shared" si="0"/>
        <v>0</v>
      </c>
      <c r="AE4" s="126">
        <f t="shared" si="0"/>
        <v>0</v>
      </c>
      <c r="AF4" s="126">
        <f t="shared" si="0"/>
        <v>0</v>
      </c>
      <c r="AG4" s="126">
        <f t="shared" si="0"/>
        <v>1.6129032258064516E-2</v>
      </c>
      <c r="AH4" s="126">
        <f t="shared" si="0"/>
        <v>0</v>
      </c>
      <c r="AI4" s="126">
        <f t="shared" si="0"/>
        <v>0</v>
      </c>
      <c r="AJ4" s="126">
        <f t="shared" si="0"/>
        <v>0</v>
      </c>
      <c r="AK4" s="126">
        <f t="shared" si="0"/>
        <v>0</v>
      </c>
      <c r="AL4" s="126">
        <f t="shared" si="0"/>
        <v>0</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0.14266935483870966</v>
      </c>
      <c r="F9" s="128">
        <f t="shared" ref="F9:F72" si="2">SUMPRODUCT($K$2:$AI$2,$K9:$AI9)</f>
        <v>17.690999999999999</v>
      </c>
      <c r="G9" s="122">
        <f t="shared" ref="G9:G72" si="3">SUMPRODUCT($K$3:$AI$3,$K9:$AI9)/$J$3</f>
        <v>0.12982592244118041</v>
      </c>
      <c r="H9" s="128">
        <f t="shared" ref="H9:H72" si="4">SUMPRODUCT($K$3:$AI$3,$K9:$AI9)</f>
        <v>44706.595000000001</v>
      </c>
      <c r="I9" s="122">
        <f t="shared" ref="I9:I72" si="5">CORREL($K$4:$AI$4,$K9:$AI9)</f>
        <v>0.38310041755303748</v>
      </c>
      <c r="J9" s="128">
        <f>$E9/$G9*100</f>
        <v>109.8928104310972</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8.5403225806451617E-3</v>
      </c>
      <c r="F10" s="128">
        <f t="shared" si="2"/>
        <v>1.0589999999999999</v>
      </c>
      <c r="G10" s="122">
        <f t="shared" si="3"/>
        <v>7.0691983342916383E-3</v>
      </c>
      <c r="H10" s="128">
        <f t="shared" si="4"/>
        <v>2434.335</v>
      </c>
      <c r="I10" s="122">
        <f t="shared" si="5"/>
        <v>0.27650411848861534</v>
      </c>
      <c r="J10" s="128">
        <f t="shared" ref="J10:J73" si="6">$E10/$G10*100</f>
        <v>120.81034053348478</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1.9758064516129031E-2</v>
      </c>
      <c r="F11" s="128">
        <f t="shared" si="2"/>
        <v>2.4499999999999997</v>
      </c>
      <c r="G11" s="122">
        <f t="shared" si="3"/>
        <v>1.8556278640252298E-2</v>
      </c>
      <c r="H11" s="128">
        <f t="shared" si="4"/>
        <v>6390.0030000000006</v>
      </c>
      <c r="I11" s="122">
        <f t="shared" si="5"/>
        <v>0.14229698200072405</v>
      </c>
      <c r="J11" s="128">
        <f t="shared" si="6"/>
        <v>106.47643797108013</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2.379032258064516E-2</v>
      </c>
      <c r="F12" s="128">
        <f t="shared" si="2"/>
        <v>2.9499999999999997</v>
      </c>
      <c r="G12" s="122">
        <f t="shared" si="3"/>
        <v>2.0246307621719261E-2</v>
      </c>
      <c r="H12" s="128">
        <f t="shared" si="4"/>
        <v>6971.978000000001</v>
      </c>
      <c r="I12" s="122">
        <f t="shared" si="5"/>
        <v>0.34000346001072551</v>
      </c>
      <c r="J12" s="128">
        <f t="shared" si="6"/>
        <v>117.50450020389916</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2.1733870967741938E-2</v>
      </c>
      <c r="F13" s="128">
        <f t="shared" si="2"/>
        <v>2.6950000000000003</v>
      </c>
      <c r="G13" s="122">
        <f t="shared" si="3"/>
        <v>1.9254357383885378E-2</v>
      </c>
      <c r="H13" s="128">
        <f t="shared" si="4"/>
        <v>6630.3920000000007</v>
      </c>
      <c r="I13" s="122">
        <f t="shared" si="5"/>
        <v>0.43859403948018749</v>
      </c>
      <c r="J13" s="128">
        <f t="shared" si="6"/>
        <v>112.87767508632487</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2.3233870967741939E-2</v>
      </c>
      <c r="F14" s="128">
        <f t="shared" si="2"/>
        <v>2.8810000000000002</v>
      </c>
      <c r="G14" s="122">
        <f t="shared" si="3"/>
        <v>1.9234430447383249E-2</v>
      </c>
      <c r="H14" s="128">
        <f t="shared" si="4"/>
        <v>6623.5300000000007</v>
      </c>
      <c r="I14" s="122">
        <f t="shared" si="5"/>
        <v>0.20853600330212593</v>
      </c>
      <c r="J14" s="128">
        <f t="shared" si="6"/>
        <v>120.79313204151983</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6.0403225806451629E-3</v>
      </c>
      <c r="F15" s="128">
        <f t="shared" si="2"/>
        <v>0.74900000000000022</v>
      </c>
      <c r="G15" s="122">
        <f t="shared" si="3"/>
        <v>5.0529710359567661E-3</v>
      </c>
      <c r="H15" s="128">
        <f t="shared" si="4"/>
        <v>1740.0309999999999</v>
      </c>
      <c r="I15" s="122">
        <f t="shared" si="5"/>
        <v>0.29092131781707486</v>
      </c>
      <c r="J15" s="128">
        <f t="shared" si="6"/>
        <v>119.54001987469229</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3.8056451612903226E-2</v>
      </c>
      <c r="F16" s="128">
        <f t="shared" si="2"/>
        <v>4.7190000000000003</v>
      </c>
      <c r="G16" s="122">
        <f t="shared" si="3"/>
        <v>3.8942423292039098E-2</v>
      </c>
      <c r="H16" s="128">
        <f t="shared" si="4"/>
        <v>13410.135</v>
      </c>
      <c r="I16" s="122">
        <f t="shared" si="5"/>
        <v>-0.20670028523980441</v>
      </c>
      <c r="J16" s="128">
        <f t="shared" si="6"/>
        <v>97.724918984903056</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1.1024193548387096E-2</v>
      </c>
      <c r="F17" s="128">
        <f t="shared" si="2"/>
        <v>1.367</v>
      </c>
      <c r="G17" s="122">
        <f t="shared" si="3"/>
        <v>8.80491523356507E-3</v>
      </c>
      <c r="H17" s="128">
        <f t="shared" si="4"/>
        <v>3032.0430000000001</v>
      </c>
      <c r="I17" s="122">
        <f t="shared" si="5"/>
        <v>0.22874087467089049</v>
      </c>
      <c r="J17" s="128">
        <f t="shared" si="6"/>
        <v>125.20499352863675</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1.5620967741935483E-2</v>
      </c>
      <c r="F18" s="128">
        <f t="shared" si="2"/>
        <v>1.9369999999999998</v>
      </c>
      <c r="G18" s="122">
        <f t="shared" si="3"/>
        <v>1.434271020275411E-2</v>
      </c>
      <c r="H18" s="128">
        <f t="shared" si="4"/>
        <v>4939.027</v>
      </c>
      <c r="I18" s="122">
        <f t="shared" si="5"/>
        <v>-4.7996148641429308E-2</v>
      </c>
      <c r="J18" s="128">
        <f t="shared" si="6"/>
        <v>108.91224546206001</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1.2225806451612906E-2</v>
      </c>
      <c r="F19" s="128">
        <f t="shared" si="2"/>
        <v>1.5160000000000002</v>
      </c>
      <c r="G19" s="122">
        <f t="shared" si="3"/>
        <v>1.0960927290784593E-2</v>
      </c>
      <c r="H19" s="128">
        <f t="shared" si="4"/>
        <v>3774.4830000000006</v>
      </c>
      <c r="I19" s="122">
        <f t="shared" si="5"/>
        <v>0.34954136886960346</v>
      </c>
      <c r="J19" s="128">
        <f t="shared" si="6"/>
        <v>111.53989190213642</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0.17510483870967744</v>
      </c>
      <c r="F20" s="128">
        <f t="shared" si="2"/>
        <v>21.713000000000001</v>
      </c>
      <c r="G20" s="122">
        <f t="shared" si="3"/>
        <v>0.17472912782627387</v>
      </c>
      <c r="H20" s="128">
        <f t="shared" si="4"/>
        <v>60169.373000000014</v>
      </c>
      <c r="I20" s="122">
        <f t="shared" si="5"/>
        <v>3.3486226530039402E-2</v>
      </c>
      <c r="J20" s="128">
        <f t="shared" si="6"/>
        <v>100.21502475750759</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3.0564516129032264E-3</v>
      </c>
      <c r="F21" s="128">
        <f t="shared" si="2"/>
        <v>0.37900000000000006</v>
      </c>
      <c r="G21" s="122">
        <f t="shared" si="3"/>
        <v>3.046129318906487E-3</v>
      </c>
      <c r="H21" s="128">
        <f t="shared" si="4"/>
        <v>1048.9590000000001</v>
      </c>
      <c r="I21" s="122">
        <f t="shared" si="5"/>
        <v>-7.467648723389024E-2</v>
      </c>
      <c r="J21" s="128">
        <f t="shared" si="6"/>
        <v>100.33886591526735</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3.6758064516129028E-2</v>
      </c>
      <c r="F22" s="128">
        <f t="shared" si="2"/>
        <v>4.5579999999999998</v>
      </c>
      <c r="G22" s="122">
        <f t="shared" si="3"/>
        <v>2.6724092368988091E-2</v>
      </c>
      <c r="H22" s="128">
        <f t="shared" si="4"/>
        <v>9202.6550000000007</v>
      </c>
      <c r="I22" s="122">
        <f t="shared" si="5"/>
        <v>0.35783432000516757</v>
      </c>
      <c r="J22" s="128">
        <f t="shared" si="6"/>
        <v>137.54654043474582</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9.284677419354842E-2</v>
      </c>
      <c r="F23" s="128">
        <f t="shared" si="2"/>
        <v>11.513000000000003</v>
      </c>
      <c r="G23" s="122">
        <f t="shared" si="3"/>
        <v>8.9439841676394932E-2</v>
      </c>
      <c r="H23" s="128">
        <f t="shared" si="4"/>
        <v>30799.325000000004</v>
      </c>
      <c r="I23" s="122">
        <f t="shared" si="5"/>
        <v>9.254630607133664E-2</v>
      </c>
      <c r="J23" s="128">
        <f t="shared" si="6"/>
        <v>103.80918889534736</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2.8725806451612903E-2</v>
      </c>
      <c r="F24" s="128">
        <f t="shared" si="2"/>
        <v>3.5619999999999998</v>
      </c>
      <c r="G24" s="122">
        <f t="shared" si="3"/>
        <v>2.4920193519534912E-2</v>
      </c>
      <c r="H24" s="128">
        <f t="shared" si="4"/>
        <v>8581.4680000000026</v>
      </c>
      <c r="I24" s="122">
        <f t="shared" si="5"/>
        <v>0.41325162230427692</v>
      </c>
      <c r="J24" s="128">
        <f t="shared" si="6"/>
        <v>115.27120136163779</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1.0298387096774195E-2</v>
      </c>
      <c r="F25" s="128">
        <f t="shared" si="2"/>
        <v>1.2770000000000001</v>
      </c>
      <c r="G25" s="122">
        <f t="shared" si="3"/>
        <v>1.0892370730460744E-2</v>
      </c>
      <c r="H25" s="128">
        <f t="shared" si="4"/>
        <v>3750.8750000000009</v>
      </c>
      <c r="I25" s="122">
        <f t="shared" si="5"/>
        <v>-0.15291548214310827</v>
      </c>
      <c r="J25" s="128">
        <f t="shared" si="6"/>
        <v>94.54679198509595</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4.3870967741935487E-3</v>
      </c>
      <c r="F26" s="128">
        <f t="shared" si="2"/>
        <v>0.54400000000000004</v>
      </c>
      <c r="G26" s="122">
        <f t="shared" si="3"/>
        <v>5.0388868561206659E-3</v>
      </c>
      <c r="H26" s="128">
        <f t="shared" si="4"/>
        <v>1735.1810000000003</v>
      </c>
      <c r="I26" s="122">
        <f t="shared" si="5"/>
        <v>-0.16445509692924817</v>
      </c>
      <c r="J26" s="128">
        <f t="shared" si="6"/>
        <v>87.064800212066743</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1.1129032258064516E-3</v>
      </c>
      <c r="F27" s="128">
        <f t="shared" si="2"/>
        <v>0.13800000000000001</v>
      </c>
      <c r="G27" s="122">
        <f t="shared" si="3"/>
        <v>1.0219945521811604E-3</v>
      </c>
      <c r="H27" s="128">
        <f t="shared" si="4"/>
        <v>351.93200000000002</v>
      </c>
      <c r="I27" s="122">
        <f t="shared" si="5"/>
        <v>7.2227817428430097E-2</v>
      </c>
      <c r="J27" s="128">
        <f t="shared" si="6"/>
        <v>108.89522096094075</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1.0000000000000002E-2</v>
      </c>
      <c r="F28" s="128">
        <f t="shared" si="2"/>
        <v>1.2400000000000002</v>
      </c>
      <c r="G28" s="122">
        <f t="shared" si="3"/>
        <v>1.1544662821830769E-2</v>
      </c>
      <c r="H28" s="128">
        <f t="shared" si="4"/>
        <v>3975.4969999999998</v>
      </c>
      <c r="I28" s="122">
        <f t="shared" si="5"/>
        <v>-0.3210918419013869</v>
      </c>
      <c r="J28" s="128">
        <f t="shared" si="6"/>
        <v>86.620113158178739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6.2096774193548384E-3</v>
      </c>
      <c r="F29" s="128">
        <f t="shared" si="2"/>
        <v>0.77</v>
      </c>
      <c r="G29" s="122">
        <f t="shared" si="3"/>
        <v>7.5321816249368399E-3</v>
      </c>
      <c r="H29" s="128">
        <f t="shared" si="4"/>
        <v>2593.7670000000003</v>
      </c>
      <c r="I29" s="122">
        <f t="shared" si="5"/>
        <v>-0.41176540370469111</v>
      </c>
      <c r="J29" s="128">
        <f t="shared" si="6"/>
        <v>82.441950135621028</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5.645161290322581E-5</v>
      </c>
      <c r="F30" s="128">
        <f t="shared" si="2"/>
        <v>7.0000000000000001E-3</v>
      </c>
      <c r="G30" s="122">
        <f t="shared" si="3"/>
        <v>1.0997276090580152E-5</v>
      </c>
      <c r="H30" s="128">
        <f t="shared" si="4"/>
        <v>3.7869999999999999</v>
      </c>
      <c r="I30" s="122">
        <f t="shared" si="5"/>
        <v>7.2227817428430111E-2</v>
      </c>
      <c r="J30" s="128">
        <f t="shared" si="6"/>
        <v>513.32359429968403</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8.7741935483870975E-3</v>
      </c>
      <c r="F31" s="128">
        <f t="shared" si="2"/>
        <v>1.0880000000000001</v>
      </c>
      <c r="G31" s="122">
        <f t="shared" si="3"/>
        <v>9.5585117813438338E-3</v>
      </c>
      <c r="H31" s="128">
        <f t="shared" si="4"/>
        <v>3291.55</v>
      </c>
      <c r="I31" s="122">
        <f t="shared" si="5"/>
        <v>5.9709003230451725E-3</v>
      </c>
      <c r="J31" s="128">
        <f t="shared" si="6"/>
        <v>91.794557030441098</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1.5096774193548389E-2</v>
      </c>
      <c r="F32" s="128">
        <f t="shared" si="2"/>
        <v>1.8720000000000003</v>
      </c>
      <c r="G32" s="122">
        <f t="shared" si="3"/>
        <v>1.6170046869827332E-2</v>
      </c>
      <c r="H32" s="128">
        <f t="shared" si="4"/>
        <v>5568.2849999999999</v>
      </c>
      <c r="I32" s="122">
        <f t="shared" si="5"/>
        <v>-0.13468883614026816</v>
      </c>
      <c r="J32" s="128">
        <f t="shared" si="6"/>
        <v>93.362587722107179</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8.1693548387096766E-3</v>
      </c>
      <c r="F33" s="128">
        <f t="shared" si="2"/>
        <v>1.0129999999999999</v>
      </c>
      <c r="G33" s="122">
        <f t="shared" si="3"/>
        <v>7.9948280568478153E-3</v>
      </c>
      <c r="H33" s="128">
        <f t="shared" si="4"/>
        <v>2753.0830000000001</v>
      </c>
      <c r="I33" s="122">
        <f t="shared" si="5"/>
        <v>0.14870432999970912</v>
      </c>
      <c r="J33" s="128">
        <f t="shared" si="6"/>
        <v>102.18299606471679</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6.8306451612903232E-2</v>
      </c>
      <c r="F34" s="128">
        <f t="shared" si="2"/>
        <v>8.4700000000000006</v>
      </c>
      <c r="G34" s="122">
        <f t="shared" si="3"/>
        <v>5.8360807647854854E-2</v>
      </c>
      <c r="H34" s="128">
        <f t="shared" si="4"/>
        <v>20097.011000000002</v>
      </c>
      <c r="I34" s="122">
        <f t="shared" si="5"/>
        <v>0.36172723649928307</v>
      </c>
      <c r="J34" s="128">
        <f t="shared" si="6"/>
        <v>117.04164895225529</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1.1048387096774194E-3</v>
      </c>
      <c r="F35" s="128">
        <f t="shared" si="2"/>
        <v>0.13700000000000001</v>
      </c>
      <c r="G35" s="122">
        <f t="shared" si="3"/>
        <v>1.0438990817695538E-3</v>
      </c>
      <c r="H35" s="128">
        <f t="shared" si="4"/>
        <v>359.47500000000002</v>
      </c>
      <c r="I35" s="122">
        <f t="shared" si="5"/>
        <v>0.28466257457087157</v>
      </c>
      <c r="J35" s="128">
        <f t="shared" si="6"/>
        <v>105.83769341041706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0.124</v>
      </c>
      <c r="G36" s="122">
        <f t="shared" si="3"/>
        <v>1E-3</v>
      </c>
      <c r="H36" s="128">
        <f t="shared" si="4"/>
        <v>344.358</v>
      </c>
      <c r="I36" s="122">
        <f t="shared" si="5"/>
        <v>-0.17561273257108528</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5.2508064516129035E-2</v>
      </c>
      <c r="F37" s="128">
        <f t="shared" si="2"/>
        <v>6.5110000000000001</v>
      </c>
      <c r="G37" s="122">
        <f t="shared" si="3"/>
        <v>4.4351785060895925E-2</v>
      </c>
      <c r="H37" s="128">
        <f t="shared" si="4"/>
        <v>15272.892</v>
      </c>
      <c r="I37" s="122">
        <f t="shared" si="5"/>
        <v>0.59458735726502687</v>
      </c>
      <c r="J37" s="128">
        <f t="shared" si="6"/>
        <v>118.38996884575079</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5.5540322580645146E-2</v>
      </c>
      <c r="F38" s="128">
        <f t="shared" si="2"/>
        <v>6.8869999999999978</v>
      </c>
      <c r="G38" s="122">
        <f t="shared" si="3"/>
        <v>4.7773079179226276E-2</v>
      </c>
      <c r="H38" s="128">
        <f t="shared" si="4"/>
        <v>16451.042000000001</v>
      </c>
      <c r="I38" s="122">
        <f t="shared" si="5"/>
        <v>0.36674260052210028</v>
      </c>
      <c r="J38" s="128">
        <f t="shared" si="6"/>
        <v>116.258619990307</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3.8870967741935492E-3</v>
      </c>
      <c r="F39" s="128">
        <f t="shared" si="2"/>
        <v>0.4820000000000001</v>
      </c>
      <c r="G39" s="122">
        <f t="shared" si="3"/>
        <v>2.5975786826500325E-3</v>
      </c>
      <c r="H39" s="128">
        <f t="shared" si="4"/>
        <v>894.49699999999996</v>
      </c>
      <c r="I39" s="122">
        <f t="shared" si="5"/>
        <v>0.23318508068775684</v>
      </c>
      <c r="J39" s="128">
        <f t="shared" si="6"/>
        <v>149.64308107995245</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3.7741935483870969E-3</v>
      </c>
      <c r="F40" s="128">
        <f t="shared" si="2"/>
        <v>0.46800000000000003</v>
      </c>
      <c r="G40" s="122">
        <f t="shared" si="3"/>
        <v>2.8797152962904888E-3</v>
      </c>
      <c r="H40" s="128">
        <f t="shared" si="4"/>
        <v>991.65300000000013</v>
      </c>
      <c r="I40" s="122">
        <f t="shared" si="5"/>
        <v>0.26338555186824253</v>
      </c>
      <c r="J40" s="128">
        <f t="shared" si="6"/>
        <v>131.06134322545122</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3.1048387096774201E-3</v>
      </c>
      <c r="F41" s="128">
        <f t="shared" si="2"/>
        <v>0.38500000000000006</v>
      </c>
      <c r="G41" s="122">
        <f t="shared" si="3"/>
        <v>3.0277008229807351E-3</v>
      </c>
      <c r="H41" s="128">
        <f t="shared" si="4"/>
        <v>1042.6130000000001</v>
      </c>
      <c r="I41" s="122">
        <f t="shared" si="5"/>
        <v>0.16211385524726094</v>
      </c>
      <c r="J41" s="128">
        <f t="shared" si="6"/>
        <v>102.54773807607395</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7.9758064516129035E-3</v>
      </c>
      <c r="F42" s="128">
        <f t="shared" si="2"/>
        <v>0.9890000000000001</v>
      </c>
      <c r="G42" s="122">
        <f t="shared" si="3"/>
        <v>6.3439850388258738E-3</v>
      </c>
      <c r="H42" s="128">
        <f t="shared" si="4"/>
        <v>2184.6020000000003</v>
      </c>
      <c r="I42" s="122">
        <f t="shared" si="5"/>
        <v>0.32673159862848722</v>
      </c>
      <c r="J42" s="128">
        <f t="shared" si="6"/>
        <v>125.72234018207966</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6.000000000000001E-3</v>
      </c>
      <c r="F43" s="128">
        <f t="shared" si="2"/>
        <v>0.74400000000000011</v>
      </c>
      <c r="G43" s="122">
        <f t="shared" si="3"/>
        <v>5.7393962097584501E-3</v>
      </c>
      <c r="H43" s="128">
        <f t="shared" si="4"/>
        <v>1976.4070000000004</v>
      </c>
      <c r="I43" s="122">
        <f t="shared" si="5"/>
        <v>0.35286288877449373</v>
      </c>
      <c r="J43" s="128">
        <f t="shared" si="6"/>
        <v>104.54061334532815</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0.29102419354838704</v>
      </c>
      <c r="F44" s="128">
        <f t="shared" si="2"/>
        <v>36.086999999999996</v>
      </c>
      <c r="G44" s="122">
        <f t="shared" si="3"/>
        <v>0.18653765557936797</v>
      </c>
      <c r="H44" s="128">
        <f t="shared" si="4"/>
        <v>64235.733999999997</v>
      </c>
      <c r="I44" s="122">
        <f t="shared" si="5"/>
        <v>0.53036418763504223</v>
      </c>
      <c r="J44" s="128">
        <f t="shared" si="6"/>
        <v>156.01364381067938</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0.25603225806451613</v>
      </c>
      <c r="F45" s="128">
        <f t="shared" si="2"/>
        <v>31.748000000000001</v>
      </c>
      <c r="G45" s="122">
        <f t="shared" si="3"/>
        <v>0.2151952735234843</v>
      </c>
      <c r="H45" s="128">
        <f t="shared" si="4"/>
        <v>74104.214000000007</v>
      </c>
      <c r="I45" s="122">
        <f t="shared" si="5"/>
        <v>0.37188276793901026</v>
      </c>
      <c r="J45" s="128">
        <f t="shared" si="6"/>
        <v>118.97671072063545</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0.25261290322580643</v>
      </c>
      <c r="F46" s="128">
        <f t="shared" si="2"/>
        <v>31.323999999999998</v>
      </c>
      <c r="G46" s="122">
        <f t="shared" si="3"/>
        <v>0.27938740787204014</v>
      </c>
      <c r="H46" s="128">
        <f t="shared" si="4"/>
        <v>96209.28899999999</v>
      </c>
      <c r="I46" s="122">
        <f t="shared" si="5"/>
        <v>-0.24506159931492022</v>
      </c>
      <c r="J46" s="128">
        <f t="shared" si="6"/>
        <v>90.416710312693667</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0.28879838709677419</v>
      </c>
      <c r="F47" s="128">
        <f t="shared" si="2"/>
        <v>35.811</v>
      </c>
      <c r="G47" s="122">
        <f t="shared" si="3"/>
        <v>0.30211903600322926</v>
      </c>
      <c r="H47" s="128">
        <f t="shared" si="4"/>
        <v>104037.10700000002</v>
      </c>
      <c r="I47" s="122">
        <f t="shared" si="5"/>
        <v>0.13243377532642353</v>
      </c>
      <c r="J47" s="128">
        <f t="shared" si="6"/>
        <v>95.590926979419905</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0.43422580645161285</v>
      </c>
      <c r="F48" s="128">
        <f t="shared" si="2"/>
        <v>53.843999999999994</v>
      </c>
      <c r="G48" s="122">
        <f t="shared" si="3"/>
        <v>0.42035953281178312</v>
      </c>
      <c r="H48" s="128">
        <f t="shared" si="4"/>
        <v>144754.16800000001</v>
      </c>
      <c r="I48" s="122">
        <f t="shared" si="5"/>
        <v>0.28336470063243768</v>
      </c>
      <c r="J48" s="128">
        <f t="shared" si="6"/>
        <v>103.29866996165838</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4.7524193548387099E-2</v>
      </c>
      <c r="F49" s="128">
        <f t="shared" si="2"/>
        <v>5.8930000000000007</v>
      </c>
      <c r="G49" s="122">
        <f t="shared" si="3"/>
        <v>3.8788836036915075E-2</v>
      </c>
      <c r="H49" s="128">
        <f t="shared" si="4"/>
        <v>13357.246000000001</v>
      </c>
      <c r="I49" s="122">
        <f t="shared" si="5"/>
        <v>0.22011517711954673</v>
      </c>
      <c r="J49" s="128">
        <f t="shared" si="6"/>
        <v>122.5202878043534</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1.6725806451612903E-2</v>
      </c>
      <c r="F50" s="128">
        <f t="shared" si="2"/>
        <v>2.0739999999999998</v>
      </c>
      <c r="G50" s="122">
        <f t="shared" si="3"/>
        <v>1.4211495013909942E-2</v>
      </c>
      <c r="H50" s="128">
        <f t="shared" si="4"/>
        <v>4893.8419999999996</v>
      </c>
      <c r="I50" s="122">
        <f t="shared" si="5"/>
        <v>0.18571434130344064</v>
      </c>
      <c r="J50" s="128">
        <f t="shared" si="6"/>
        <v>117.69209668118661</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0.20370967741935486</v>
      </c>
      <c r="F51" s="128">
        <f t="shared" si="2"/>
        <v>25.26</v>
      </c>
      <c r="G51" s="122">
        <f t="shared" si="3"/>
        <v>0.20031148107492786</v>
      </c>
      <c r="H51" s="128">
        <f t="shared" si="4"/>
        <v>68978.861000000004</v>
      </c>
      <c r="I51" s="122">
        <f t="shared" si="5"/>
        <v>8.1455153182339105E-2</v>
      </c>
      <c r="J51" s="128">
        <f t="shared" si="6"/>
        <v>101.69645610236185</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0.18741129032258069</v>
      </c>
      <c r="F52" s="128">
        <f t="shared" si="2"/>
        <v>23.239000000000004</v>
      </c>
      <c r="G52" s="122">
        <f t="shared" si="3"/>
        <v>0.16209498254723281</v>
      </c>
      <c r="H52" s="128">
        <f t="shared" si="4"/>
        <v>55818.703999999998</v>
      </c>
      <c r="I52" s="122">
        <f t="shared" si="5"/>
        <v>0.37855795662269492</v>
      </c>
      <c r="J52" s="128">
        <f t="shared" si="6"/>
        <v>115.61819334412216</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7.9306451612903228E-2</v>
      </c>
      <c r="F53" s="128">
        <f t="shared" si="2"/>
        <v>9.8339999999999996</v>
      </c>
      <c r="G53" s="122">
        <f t="shared" si="3"/>
        <v>6.8823645740769782E-2</v>
      </c>
      <c r="H53" s="128">
        <f t="shared" si="4"/>
        <v>23699.972999999998</v>
      </c>
      <c r="I53" s="122">
        <f t="shared" si="5"/>
        <v>0.16405786747087539</v>
      </c>
      <c r="J53" s="128">
        <f t="shared" si="6"/>
        <v>115.23140159069433</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5.00483870967742E-2</v>
      </c>
      <c r="F54" s="128">
        <f t="shared" si="2"/>
        <v>6.2060000000000004</v>
      </c>
      <c r="G54" s="122">
        <f t="shared" si="3"/>
        <v>3.3393201261477885E-2</v>
      </c>
      <c r="H54" s="128">
        <f t="shared" si="4"/>
        <v>11499.216000000002</v>
      </c>
      <c r="I54" s="122">
        <f t="shared" si="5"/>
        <v>0.22836206852905011</v>
      </c>
      <c r="J54" s="128">
        <f t="shared" si="6"/>
        <v>149.87597836122885</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0.1805403225806452</v>
      </c>
      <c r="F55" s="128">
        <f t="shared" si="2"/>
        <v>22.387000000000004</v>
      </c>
      <c r="G55" s="122">
        <f t="shared" si="3"/>
        <v>0.17084342457558702</v>
      </c>
      <c r="H55" s="128">
        <f t="shared" si="4"/>
        <v>58831.299999999996</v>
      </c>
      <c r="I55" s="122">
        <f t="shared" si="5"/>
        <v>0.11509309687888206</v>
      </c>
      <c r="J55" s="128">
        <f t="shared" si="6"/>
        <v>105.67589769939782</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0.2788951612903226</v>
      </c>
      <c r="F56" s="128">
        <f t="shared" si="2"/>
        <v>34.583000000000006</v>
      </c>
      <c r="G56" s="122">
        <f t="shared" si="3"/>
        <v>0.21211815900893838</v>
      </c>
      <c r="H56" s="128">
        <f t="shared" si="4"/>
        <v>73044.585000000006</v>
      </c>
      <c r="I56" s="122">
        <f t="shared" si="5"/>
        <v>0.43176316620361282</v>
      </c>
      <c r="J56" s="128">
        <f t="shared" si="6"/>
        <v>131.4810399040708</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0.31648387096774189</v>
      </c>
      <c r="F57" s="128">
        <f t="shared" si="2"/>
        <v>39.243999999999993</v>
      </c>
      <c r="G57" s="122">
        <f t="shared" si="3"/>
        <v>0.25784976100453599</v>
      </c>
      <c r="H57" s="128">
        <f t="shared" si="4"/>
        <v>88792.627999999997</v>
      </c>
      <c r="I57" s="122">
        <f t="shared" si="5"/>
        <v>0.37241937834771938</v>
      </c>
      <c r="J57" s="128">
        <f t="shared" si="6"/>
        <v>122.7396409966711</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0.36233870967741938</v>
      </c>
      <c r="F58" s="128">
        <f t="shared" si="2"/>
        <v>44.93</v>
      </c>
      <c r="G58" s="122">
        <f t="shared" si="3"/>
        <v>0.29780462774205912</v>
      </c>
      <c r="H58" s="128">
        <f t="shared" si="4"/>
        <v>102551.406</v>
      </c>
      <c r="I58" s="122">
        <f t="shared" si="5"/>
        <v>0.3747456903992511</v>
      </c>
      <c r="J58" s="128">
        <f t="shared" si="6"/>
        <v>121.66993925670486</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0.15183870967741933</v>
      </c>
      <c r="F59" s="128">
        <f t="shared" si="2"/>
        <v>18.827999999999996</v>
      </c>
      <c r="G59" s="122">
        <f t="shared" si="3"/>
        <v>0.11472561404120134</v>
      </c>
      <c r="H59" s="128">
        <f t="shared" si="4"/>
        <v>39506.683000000012</v>
      </c>
      <c r="I59" s="122">
        <f t="shared" si="5"/>
        <v>0.33704370826318636</v>
      </c>
      <c r="J59" s="128">
        <f t="shared" si="6"/>
        <v>132.34944170609501</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0.14023387096774192</v>
      </c>
      <c r="F60" s="128">
        <f t="shared" si="2"/>
        <v>17.388999999999999</v>
      </c>
      <c r="G60" s="122">
        <f t="shared" si="3"/>
        <v>9.9069352243885744E-2</v>
      </c>
      <c r="H60" s="128">
        <f t="shared" si="4"/>
        <v>34115.324000000008</v>
      </c>
      <c r="I60" s="122">
        <f t="shared" si="5"/>
        <v>0.36291491747114496</v>
      </c>
      <c r="J60" s="128">
        <f t="shared" si="6"/>
        <v>141.55121416613153</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0.12066129032258067</v>
      </c>
      <c r="F61" s="128">
        <f t="shared" si="2"/>
        <v>14.962000000000003</v>
      </c>
      <c r="G61" s="122">
        <f t="shared" si="3"/>
        <v>8.4653052927476644E-2</v>
      </c>
      <c r="H61" s="128">
        <f t="shared" si="4"/>
        <v>29150.956000000002</v>
      </c>
      <c r="I61" s="122">
        <f t="shared" si="5"/>
        <v>0.52152537420579836</v>
      </c>
      <c r="J61" s="128">
        <f t="shared" si="6"/>
        <v>142.53625374379914</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8.6233870967741932E-2</v>
      </c>
      <c r="F62" s="128">
        <f t="shared" si="2"/>
        <v>10.693</v>
      </c>
      <c r="G62" s="122">
        <f t="shared" si="3"/>
        <v>5.8125680251366316E-2</v>
      </c>
      <c r="H62" s="128">
        <f t="shared" si="4"/>
        <v>20016.043000000001</v>
      </c>
      <c r="I62" s="122">
        <f t="shared" si="5"/>
        <v>0.50306959636919368</v>
      </c>
      <c r="J62" s="128">
        <f t="shared" si="6"/>
        <v>148.35761163537504</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0.13725000000000001</v>
      </c>
      <c r="F63" s="128">
        <f t="shared" si="2"/>
        <v>17.019000000000002</v>
      </c>
      <c r="G63" s="122">
        <f t="shared" si="3"/>
        <v>0.10038879886629613</v>
      </c>
      <c r="H63" s="128">
        <f t="shared" si="4"/>
        <v>34569.686000000002</v>
      </c>
      <c r="I63" s="122">
        <f t="shared" si="5"/>
        <v>0.43599982074905047</v>
      </c>
      <c r="J63" s="128">
        <f t="shared" si="6"/>
        <v>136.71844025427364</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0.19378225806451613</v>
      </c>
      <c r="F64" s="128">
        <f t="shared" si="2"/>
        <v>24.029</v>
      </c>
      <c r="G64" s="122">
        <f t="shared" si="3"/>
        <v>0.16148858455444623</v>
      </c>
      <c r="H64" s="128">
        <f t="shared" si="4"/>
        <v>55609.885999999991</v>
      </c>
      <c r="I64" s="122">
        <f t="shared" si="5"/>
        <v>0.60655396398275041</v>
      </c>
      <c r="J64" s="128">
        <f t="shared" si="6"/>
        <v>119.99749616926142</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0.28333064516129031</v>
      </c>
      <c r="F65" s="128">
        <f t="shared" si="2"/>
        <v>35.132999999999996</v>
      </c>
      <c r="G65" s="122">
        <f t="shared" si="3"/>
        <v>0.23452032187432845</v>
      </c>
      <c r="H65" s="128">
        <f t="shared" si="4"/>
        <v>80758.948999999993</v>
      </c>
      <c r="I65" s="122">
        <f t="shared" si="5"/>
        <v>0.43085913643372792</v>
      </c>
      <c r="J65" s="128">
        <f t="shared" si="6"/>
        <v>120.8128331467657</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0.11458064516129032</v>
      </c>
      <c r="F66" s="128">
        <f t="shared" si="2"/>
        <v>14.208</v>
      </c>
      <c r="G66" s="122">
        <f t="shared" si="3"/>
        <v>8.5511563547238614E-2</v>
      </c>
      <c r="H66" s="128">
        <f t="shared" si="4"/>
        <v>29446.590999999997</v>
      </c>
      <c r="I66" s="122">
        <f t="shared" si="5"/>
        <v>0.54284539824238986</v>
      </c>
      <c r="J66" s="128">
        <f t="shared" si="6"/>
        <v>133.99432826180669</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0.11932258064516127</v>
      </c>
      <c r="F67" s="128">
        <f t="shared" si="2"/>
        <v>14.795999999999998</v>
      </c>
      <c r="G67" s="122">
        <f t="shared" si="3"/>
        <v>8.3262000592406737E-2</v>
      </c>
      <c r="H67" s="128">
        <f t="shared" si="4"/>
        <v>28671.936000000002</v>
      </c>
      <c r="I67" s="122">
        <f t="shared" si="5"/>
        <v>0.44269685757659888</v>
      </c>
      <c r="J67" s="128">
        <f t="shared" si="6"/>
        <v>143.30976891761495</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0.16742741935483868</v>
      </c>
      <c r="F68" s="128">
        <f t="shared" si="2"/>
        <v>20.760999999999996</v>
      </c>
      <c r="G68" s="122">
        <f t="shared" si="3"/>
        <v>0.12921515399671274</v>
      </c>
      <c r="H68" s="128">
        <f t="shared" si="4"/>
        <v>44496.272000000004</v>
      </c>
      <c r="I68" s="122">
        <f t="shared" si="5"/>
        <v>0.30811283470881851</v>
      </c>
      <c r="J68" s="128">
        <f t="shared" si="6"/>
        <v>129.57258818040651</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0.17050000000000001</v>
      </c>
      <c r="F69" s="128">
        <f t="shared" si="2"/>
        <v>21.142000000000003</v>
      </c>
      <c r="G69" s="122">
        <f t="shared" si="3"/>
        <v>0.13210650543910699</v>
      </c>
      <c r="H69" s="128">
        <f t="shared" si="4"/>
        <v>45491.932000000001</v>
      </c>
      <c r="I69" s="122">
        <f t="shared" si="5"/>
        <v>0.31846508820089964</v>
      </c>
      <c r="J69" s="128">
        <f t="shared" si="6"/>
        <v>129.06253135171309</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7.2040322580645175E-2</v>
      </c>
      <c r="F70" s="128">
        <f t="shared" si="2"/>
        <v>8.9330000000000016</v>
      </c>
      <c r="G70" s="122">
        <f t="shared" si="3"/>
        <v>5.6606615789381975E-2</v>
      </c>
      <c r="H70" s="128">
        <f t="shared" si="4"/>
        <v>19492.940999999999</v>
      </c>
      <c r="I70" s="122">
        <f t="shared" si="5"/>
        <v>0.30645049690884507</v>
      </c>
      <c r="J70" s="128">
        <f t="shared" si="6"/>
        <v>127.26484630116006</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5.404838709677421E-2</v>
      </c>
      <c r="F71" s="128">
        <f t="shared" si="2"/>
        <v>6.7020000000000017</v>
      </c>
      <c r="G71" s="122">
        <f t="shared" si="3"/>
        <v>4.5053894493521277E-2</v>
      </c>
      <c r="H71" s="128">
        <f t="shared" si="4"/>
        <v>15514.669</v>
      </c>
      <c r="I71" s="122">
        <f t="shared" si="5"/>
        <v>0.25808935189896581</v>
      </c>
      <c r="J71" s="128">
        <f t="shared" si="6"/>
        <v>119.96385152574621</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3.8790322580645166E-2</v>
      </c>
      <c r="F72" s="128">
        <f t="shared" si="2"/>
        <v>4.8100000000000005</v>
      </c>
      <c r="G72" s="122">
        <f t="shared" si="3"/>
        <v>3.2582242898379021E-2</v>
      </c>
      <c r="H72" s="128">
        <f t="shared" si="4"/>
        <v>11219.956000000002</v>
      </c>
      <c r="I72" s="122">
        <f t="shared" si="5"/>
        <v>0.27787668926453152</v>
      </c>
      <c r="J72" s="128">
        <f t="shared" si="6"/>
        <v>119.05356761849872</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3.7290322580645151E-2</v>
      </c>
      <c r="F73" s="128">
        <f t="shared" ref="F73:F136" si="8">SUMPRODUCT($K$2:$AI$2,$K73:$AI73)</f>
        <v>4.6239999999999988</v>
      </c>
      <c r="G73" s="122">
        <f t="shared" ref="G73:G136" si="9">SUMPRODUCT($K$3:$AI$3,$K73:$AI73)/$J$3</f>
        <v>3.1478400385645179E-2</v>
      </c>
      <c r="H73" s="128">
        <f t="shared" ref="H73:H136" si="10">SUMPRODUCT($K$3:$AI$3,$K73:$AI73)</f>
        <v>10839.839000000002</v>
      </c>
      <c r="I73" s="122">
        <f t="shared" ref="I73:I136" si="11">CORREL($K$4:$AI$4,$K73:$AI73)</f>
        <v>0.24927641772873402</v>
      </c>
      <c r="J73" s="128">
        <f t="shared" si="6"/>
        <v>118.46320690949193</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1.9411290322580647E-2</v>
      </c>
      <c r="F74" s="128">
        <f t="shared" si="8"/>
        <v>2.4070000000000005</v>
      </c>
      <c r="G74" s="122">
        <f t="shared" si="9"/>
        <v>1.5219260188524732E-2</v>
      </c>
      <c r="H74" s="128">
        <f t="shared" si="10"/>
        <v>5240.8739999999998</v>
      </c>
      <c r="I74" s="122">
        <f t="shared" si="11"/>
        <v>0.38375426314218425</v>
      </c>
      <c r="J74" s="128">
        <f t="shared" ref="J74:J137" si="12">$E74/$G74*100</f>
        <v>127.54424382084413</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7.4475806451612905E-2</v>
      </c>
      <c r="F75" s="128">
        <f t="shared" si="8"/>
        <v>9.2349999999999994</v>
      </c>
      <c r="G75" s="122">
        <f t="shared" si="9"/>
        <v>5.433733498277956E-2</v>
      </c>
      <c r="H75" s="128">
        <f t="shared" si="10"/>
        <v>18711.496000000003</v>
      </c>
      <c r="I75" s="122">
        <f t="shared" si="11"/>
        <v>0.36853625758671216</v>
      </c>
      <c r="J75" s="128">
        <f t="shared" si="12"/>
        <v>137.0619418033946</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1.3411290322580646E-2</v>
      </c>
      <c r="F76" s="128">
        <f t="shared" si="8"/>
        <v>1.663</v>
      </c>
      <c r="G76" s="122">
        <f t="shared" si="9"/>
        <v>9.8013840247649243E-3</v>
      </c>
      <c r="H76" s="128">
        <f t="shared" si="10"/>
        <v>3375.1849999999999</v>
      </c>
      <c r="I76" s="122">
        <f t="shared" si="11"/>
        <v>0.53615857295619473</v>
      </c>
      <c r="J76" s="128">
        <f t="shared" si="12"/>
        <v>136.83057707661141</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7.0072580645161295E-2</v>
      </c>
      <c r="F77" s="128">
        <f t="shared" si="8"/>
        <v>8.6890000000000001</v>
      </c>
      <c r="G77" s="122">
        <f t="shared" si="9"/>
        <v>5.1606203427828012E-2</v>
      </c>
      <c r="H77" s="128">
        <f t="shared" si="10"/>
        <v>17771.008999999998</v>
      </c>
      <c r="I77" s="122">
        <f t="shared" si="11"/>
        <v>0.22814881129505804</v>
      </c>
      <c r="J77" s="128">
        <f t="shared" si="12"/>
        <v>135.78325083177018</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5.0540322580645163E-2</v>
      </c>
      <c r="F78" s="128">
        <f t="shared" si="8"/>
        <v>6.2670000000000003</v>
      </c>
      <c r="G78" s="122">
        <f t="shared" si="9"/>
        <v>3.6574315102306319E-2</v>
      </c>
      <c r="H78" s="128">
        <f t="shared" si="10"/>
        <v>12594.657999999999</v>
      </c>
      <c r="I78" s="122">
        <f t="shared" si="11"/>
        <v>0.36529558738623807</v>
      </c>
      <c r="J78" s="128">
        <f t="shared" si="12"/>
        <v>138.18528778809085</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0.10559677419354838</v>
      </c>
      <c r="F79" s="128">
        <f t="shared" si="8"/>
        <v>13.093999999999999</v>
      </c>
      <c r="G79" s="122">
        <f t="shared" si="9"/>
        <v>8.3982207470132825E-2</v>
      </c>
      <c r="H79" s="128">
        <f t="shared" si="10"/>
        <v>28919.945</v>
      </c>
      <c r="I79" s="122">
        <f t="shared" si="11"/>
        <v>0.44298705090884827</v>
      </c>
      <c r="J79" s="128">
        <f t="shared" si="12"/>
        <v>125.73707857238985</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0.11254032258064516</v>
      </c>
      <c r="F80" s="128">
        <f t="shared" si="8"/>
        <v>13.955</v>
      </c>
      <c r="G80" s="122">
        <f t="shared" si="9"/>
        <v>7.7028603952863012E-2</v>
      </c>
      <c r="H80" s="128">
        <f t="shared" si="10"/>
        <v>26525.416000000001</v>
      </c>
      <c r="I80" s="122">
        <f t="shared" si="11"/>
        <v>0.59409283978085392</v>
      </c>
      <c r="J80" s="128">
        <f t="shared" si="12"/>
        <v>146.10198913836376</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0.45654032258064525</v>
      </c>
      <c r="F81" s="128">
        <f t="shared" si="8"/>
        <v>56.611000000000011</v>
      </c>
      <c r="G81" s="122">
        <f t="shared" si="9"/>
        <v>0.36675228686425176</v>
      </c>
      <c r="H81" s="128">
        <f t="shared" si="10"/>
        <v>126294.084</v>
      </c>
      <c r="I81" s="122">
        <f t="shared" si="11"/>
        <v>0.52815063333451495</v>
      </c>
      <c r="J81" s="128">
        <f t="shared" si="12"/>
        <v>124.48192933821494</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0.31968548387096773</v>
      </c>
      <c r="F82" s="128">
        <f t="shared" si="8"/>
        <v>39.640999999999998</v>
      </c>
      <c r="G82" s="122">
        <f t="shared" si="9"/>
        <v>0.229505386835793</v>
      </c>
      <c r="H82" s="128">
        <f t="shared" si="10"/>
        <v>79032.016000000003</v>
      </c>
      <c r="I82" s="122">
        <f t="shared" si="11"/>
        <v>0.51367179471754265</v>
      </c>
      <c r="J82" s="128">
        <f t="shared" si="12"/>
        <v>139.29323763528782</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0.19824193548387095</v>
      </c>
      <c r="F83" s="128">
        <f t="shared" si="8"/>
        <v>24.581999999999997</v>
      </c>
      <c r="G83" s="122">
        <f t="shared" si="9"/>
        <v>0.13318458697053651</v>
      </c>
      <c r="H83" s="128">
        <f t="shared" si="10"/>
        <v>45863.178000000014</v>
      </c>
      <c r="I83" s="122">
        <f t="shared" si="11"/>
        <v>0.54772074433651352</v>
      </c>
      <c r="J83" s="128">
        <f t="shared" si="12"/>
        <v>148.84750555086876</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4.6911290322580637E-2</v>
      </c>
      <c r="F84" s="128">
        <f t="shared" si="8"/>
        <v>5.8169999999999993</v>
      </c>
      <c r="G84" s="122">
        <f t="shared" si="9"/>
        <v>3.0152416961418051E-2</v>
      </c>
      <c r="H84" s="128">
        <f t="shared" si="10"/>
        <v>10383.225999999997</v>
      </c>
      <c r="I84" s="122">
        <f t="shared" si="11"/>
        <v>0.53406760621737082</v>
      </c>
      <c r="J84" s="128">
        <f t="shared" si="12"/>
        <v>155.58053068384748</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0.1737983870967742</v>
      </c>
      <c r="F85" s="128">
        <f t="shared" si="8"/>
        <v>21.551000000000002</v>
      </c>
      <c r="G85" s="122">
        <f t="shared" si="9"/>
        <v>0.13266256337880927</v>
      </c>
      <c r="H85" s="128">
        <f t="shared" si="10"/>
        <v>45683.415000000001</v>
      </c>
      <c r="I85" s="122">
        <f t="shared" si="11"/>
        <v>0.37026182026424703</v>
      </c>
      <c r="J85" s="128">
        <f t="shared" si="12"/>
        <v>131.0078613515889</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0.37254032258064518</v>
      </c>
      <c r="F86" s="128">
        <f t="shared" si="8"/>
        <v>46.195</v>
      </c>
      <c r="G86" s="122">
        <f t="shared" si="9"/>
        <v>0.29718134325324225</v>
      </c>
      <c r="H86" s="128">
        <f t="shared" si="10"/>
        <v>102336.773</v>
      </c>
      <c r="I86" s="122">
        <f t="shared" si="11"/>
        <v>0.58461338941286467</v>
      </c>
      <c r="J86" s="128">
        <f t="shared" si="12"/>
        <v>125.35791059507595</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0.4676209677419354</v>
      </c>
      <c r="F87" s="128">
        <f t="shared" si="8"/>
        <v>57.984999999999992</v>
      </c>
      <c r="G87" s="122">
        <f t="shared" si="9"/>
        <v>0.38215443230591417</v>
      </c>
      <c r="H87" s="128">
        <f t="shared" si="10"/>
        <v>131597.93599999999</v>
      </c>
      <c r="I87" s="122">
        <f t="shared" si="11"/>
        <v>0.44263866517132772</v>
      </c>
      <c r="J87" s="128">
        <f t="shared" si="12"/>
        <v>122.36439727267256</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0.49192741935483869</v>
      </c>
      <c r="F88" s="128">
        <f t="shared" si="8"/>
        <v>60.998999999999995</v>
      </c>
      <c r="G88" s="122">
        <f t="shared" si="9"/>
        <v>0.40501082303881425</v>
      </c>
      <c r="H88" s="128">
        <f t="shared" si="10"/>
        <v>139468.717</v>
      </c>
      <c r="I88" s="122">
        <f t="shared" si="11"/>
        <v>0.41769147556613362</v>
      </c>
      <c r="J88" s="128">
        <f t="shared" si="12"/>
        <v>121.46031448342178</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3.5806451612903226E-3</v>
      </c>
      <c r="F89" s="128">
        <f t="shared" si="8"/>
        <v>0.44400000000000001</v>
      </c>
      <c r="G89" s="122">
        <f t="shared" si="9"/>
        <v>4.0021344066349558E-3</v>
      </c>
      <c r="H89" s="128">
        <f t="shared" si="10"/>
        <v>1378.1670000000001</v>
      </c>
      <c r="I89" s="122">
        <f t="shared" si="11"/>
        <v>-0.17908356764096278</v>
      </c>
      <c r="J89" s="128">
        <f t="shared" si="12"/>
        <v>89.468388551722171</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2.1725806451612904E-2</v>
      </c>
      <c r="F90" s="128">
        <f t="shared" si="8"/>
        <v>2.694</v>
      </c>
      <c r="G90" s="122">
        <f t="shared" si="9"/>
        <v>2.3858075026571182E-2</v>
      </c>
      <c r="H90" s="128">
        <f t="shared" si="10"/>
        <v>8215.7189999999991</v>
      </c>
      <c r="I90" s="122">
        <f t="shared" si="11"/>
        <v>-0.24327373269798733</v>
      </c>
      <c r="J90" s="128">
        <f t="shared" si="12"/>
        <v>91.062696497586117</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2.5975806451612907E-2</v>
      </c>
      <c r="F91" s="128">
        <f t="shared" si="8"/>
        <v>3.2210000000000005</v>
      </c>
      <c r="G91" s="122">
        <f t="shared" si="9"/>
        <v>2.5000415265508572E-2</v>
      </c>
      <c r="H91" s="128">
        <f t="shared" si="10"/>
        <v>8609.0930000000008</v>
      </c>
      <c r="I91" s="122">
        <f t="shared" si="11"/>
        <v>0.16806507197250289</v>
      </c>
      <c r="J91" s="128">
        <f t="shared" si="12"/>
        <v>103.90149993808311</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1.3685483870967742E-2</v>
      </c>
      <c r="F92" s="128">
        <f t="shared" si="8"/>
        <v>1.6970000000000001</v>
      </c>
      <c r="G92" s="122">
        <f t="shared" si="9"/>
        <v>1.3118565562583128E-2</v>
      </c>
      <c r="H92" s="128">
        <f t="shared" si="10"/>
        <v>4517.4830000000011</v>
      </c>
      <c r="I92" s="122">
        <f t="shared" si="11"/>
        <v>7.4188727375435484E-2</v>
      </c>
      <c r="J92" s="128">
        <f t="shared" si="12"/>
        <v>104.32149617029458</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0.93553225806451623</v>
      </c>
      <c r="F93" s="128">
        <f t="shared" si="8"/>
        <v>116.00600000000001</v>
      </c>
      <c r="G93" s="122">
        <f t="shared" si="9"/>
        <v>0.93446235313249582</v>
      </c>
      <c r="H93" s="128">
        <f t="shared" si="10"/>
        <v>321789.587</v>
      </c>
      <c r="I93" s="122">
        <f t="shared" si="11"/>
        <v>-1.3145138738248104E-2</v>
      </c>
      <c r="J93" s="128">
        <f t="shared" si="12"/>
        <v>100.11449417180198</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0.95300806451612907</v>
      </c>
      <c r="F94" s="128">
        <f t="shared" si="8"/>
        <v>118.173</v>
      </c>
      <c r="G94" s="122">
        <f t="shared" si="9"/>
        <v>0.95247506664575809</v>
      </c>
      <c r="H94" s="128">
        <f t="shared" si="10"/>
        <v>327992.40899999999</v>
      </c>
      <c r="I94" s="122">
        <f t="shared" si="11"/>
        <v>2.6696175343419202E-2</v>
      </c>
      <c r="J94" s="128">
        <f t="shared" si="12"/>
        <v>100.05595924649744</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1.5620967741935486E-2</v>
      </c>
      <c r="F95" s="128">
        <f t="shared" si="8"/>
        <v>1.9370000000000003</v>
      </c>
      <c r="G95" s="122">
        <f t="shared" si="9"/>
        <v>1.553200157975131E-2</v>
      </c>
      <c r="H95" s="128">
        <f t="shared" si="10"/>
        <v>5348.5690000000013</v>
      </c>
      <c r="I95" s="122">
        <f t="shared" si="11"/>
        <v>9.7063360573096544E-2</v>
      </c>
      <c r="J95" s="128">
        <f t="shared" si="12"/>
        <v>100.57279264187147</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1.4717741935483869E-2</v>
      </c>
      <c r="F96" s="128">
        <f t="shared" si="8"/>
        <v>1.8249999999999997</v>
      </c>
      <c r="G96" s="122">
        <f t="shared" si="9"/>
        <v>1.4419287485698023E-2</v>
      </c>
      <c r="H96" s="128">
        <f t="shared" si="10"/>
        <v>4965.3969999999999</v>
      </c>
      <c r="I96" s="122">
        <f t="shared" si="11"/>
        <v>0.11311748342742349</v>
      </c>
      <c r="J96" s="128">
        <f t="shared" si="12"/>
        <v>102.06982800004418</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1.1322580645161293E-2</v>
      </c>
      <c r="F97" s="128">
        <f t="shared" si="8"/>
        <v>1.4040000000000004</v>
      </c>
      <c r="G97" s="122">
        <f t="shared" si="9"/>
        <v>1.208347127117709E-2</v>
      </c>
      <c r="H97" s="128">
        <f t="shared" si="10"/>
        <v>4161.04</v>
      </c>
      <c r="I97" s="122">
        <f t="shared" si="11"/>
        <v>-0.20200772584566587</v>
      </c>
      <c r="J97" s="128">
        <f t="shared" si="12"/>
        <v>93.703046012690393</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3.8709677419354843E-3</v>
      </c>
      <c r="F98" s="128">
        <f t="shared" si="8"/>
        <v>0.48000000000000004</v>
      </c>
      <c r="G98" s="122">
        <f t="shared" si="9"/>
        <v>4.0144645978894061E-3</v>
      </c>
      <c r="H98" s="128">
        <f t="shared" si="10"/>
        <v>1382.413</v>
      </c>
      <c r="I98" s="122">
        <f t="shared" si="11"/>
        <v>-0.10638404843123597</v>
      </c>
      <c r="J98" s="128">
        <f t="shared" si="12"/>
        <v>96.425504511127954</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1.9112903225806455E-3</v>
      </c>
      <c r="F99" s="128">
        <f t="shared" si="8"/>
        <v>0.23700000000000004</v>
      </c>
      <c r="G99" s="122">
        <f t="shared" si="9"/>
        <v>1.8106911992751729E-3</v>
      </c>
      <c r="H99" s="128">
        <f t="shared" si="10"/>
        <v>623.52599999999995</v>
      </c>
      <c r="I99" s="122">
        <f t="shared" si="11"/>
        <v>-2.7620070620753882E-2</v>
      </c>
      <c r="J99" s="128">
        <f t="shared" si="12"/>
        <v>105.55584095983583</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0.96926612903225817</v>
      </c>
      <c r="F100" s="128">
        <f t="shared" si="8"/>
        <v>120.18900000000001</v>
      </c>
      <c r="G100" s="122">
        <f t="shared" si="9"/>
        <v>0.96633059200018601</v>
      </c>
      <c r="H100" s="128">
        <f t="shared" si="10"/>
        <v>332763.67000000004</v>
      </c>
      <c r="I100" s="122">
        <f t="shared" si="11"/>
        <v>0.3974140471310188</v>
      </c>
      <c r="J100" s="128">
        <f t="shared" si="12"/>
        <v>100.30378185854553</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2.2516129032258064E-2</v>
      </c>
      <c r="F101" s="128">
        <f t="shared" si="8"/>
        <v>2.7919999999999998</v>
      </c>
      <c r="G101" s="122">
        <f t="shared" si="9"/>
        <v>2.451231857543603E-2</v>
      </c>
      <c r="H101" s="128">
        <f t="shared" si="10"/>
        <v>8441.0130000000008</v>
      </c>
      <c r="I101" s="122">
        <f t="shared" si="11"/>
        <v>-0.32650233622432778</v>
      </c>
      <c r="J101" s="128">
        <f t="shared" si="12"/>
        <v>91.856382181739576</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5.0725806451612909E-3</v>
      </c>
      <c r="F102" s="128">
        <f t="shared" si="8"/>
        <v>0.62900000000000011</v>
      </c>
      <c r="G102" s="122">
        <f t="shared" si="9"/>
        <v>5.9528136416171556E-3</v>
      </c>
      <c r="H102" s="128">
        <f t="shared" si="10"/>
        <v>2049.8990000000003</v>
      </c>
      <c r="I102" s="122">
        <f t="shared" si="11"/>
        <v>-0.48090893063157497</v>
      </c>
      <c r="J102" s="128">
        <f t="shared" si="12"/>
        <v>85.213160541395041</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1.7258064516129034E-3</v>
      </c>
      <c r="F103" s="128">
        <f t="shared" si="8"/>
        <v>0.21400000000000002</v>
      </c>
      <c r="G103" s="122">
        <f t="shared" si="9"/>
        <v>1.8306123278680911E-3</v>
      </c>
      <c r="H103" s="128">
        <f t="shared" si="10"/>
        <v>630.38600000000008</v>
      </c>
      <c r="I103" s="122">
        <f t="shared" si="11"/>
        <v>-0.15957607264685403</v>
      </c>
      <c r="J103" s="128">
        <f t="shared" si="12"/>
        <v>94.274818613439407</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0.124</v>
      </c>
      <c r="G104" s="122">
        <f t="shared" si="9"/>
        <v>1.0003078191881704E-3</v>
      </c>
      <c r="H104" s="128">
        <f t="shared" si="10"/>
        <v>344.464</v>
      </c>
      <c r="I104" s="122">
        <f t="shared" si="11"/>
        <v>-0.17561273257108503</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0.19830645161290322</v>
      </c>
      <c r="F107" s="128">
        <f t="shared" si="8"/>
        <v>24.59</v>
      </c>
      <c r="G107" s="122">
        <f t="shared" si="9"/>
        <v>0.17124168742994203</v>
      </c>
      <c r="H107" s="128">
        <f t="shared" si="10"/>
        <v>58968.444999999978</v>
      </c>
      <c r="I107" s="122">
        <f t="shared" si="11"/>
        <v>0.50388325716812021</v>
      </c>
      <c r="J107" s="128">
        <f t="shared" si="12"/>
        <v>115.80500904257549</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0.16915322580645159</v>
      </c>
      <c r="F108" s="128">
        <f t="shared" si="8"/>
        <v>20.974999999999998</v>
      </c>
      <c r="G108" s="122">
        <f t="shared" si="9"/>
        <v>0.14742097468332377</v>
      </c>
      <c r="H108" s="128">
        <f t="shared" si="10"/>
        <v>50765.592000000004</v>
      </c>
      <c r="I108" s="122">
        <f t="shared" si="11"/>
        <v>0.56008090719548953</v>
      </c>
      <c r="J108" s="128">
        <f t="shared" si="12"/>
        <v>114.74162762104309</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0.17348387096774193</v>
      </c>
      <c r="F109" s="128">
        <f t="shared" si="8"/>
        <v>21.512</v>
      </c>
      <c r="G109" s="122">
        <f t="shared" si="9"/>
        <v>0.14819008125264987</v>
      </c>
      <c r="H109" s="128">
        <f t="shared" si="10"/>
        <v>51030.44</v>
      </c>
      <c r="I109" s="122">
        <f t="shared" si="11"/>
        <v>0.48402242568417342</v>
      </c>
      <c r="J109" s="128">
        <f t="shared" si="12"/>
        <v>117.06847685167847</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0.11408064516129029</v>
      </c>
      <c r="F110" s="128">
        <f t="shared" si="8"/>
        <v>14.145999999999997</v>
      </c>
      <c r="G110" s="122">
        <f t="shared" si="9"/>
        <v>9.978320236498063E-2</v>
      </c>
      <c r="H110" s="128">
        <f t="shared" si="10"/>
        <v>34361.144</v>
      </c>
      <c r="I110" s="122">
        <f t="shared" si="11"/>
        <v>0.41017791803482506</v>
      </c>
      <c r="J110" s="128">
        <f t="shared" si="12"/>
        <v>114.32850665988188</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0.23181451612903226</v>
      </c>
      <c r="F111" s="128">
        <f t="shared" si="8"/>
        <v>28.745000000000001</v>
      </c>
      <c r="G111" s="122">
        <f t="shared" si="9"/>
        <v>0.21484821319673128</v>
      </c>
      <c r="H111" s="128">
        <f t="shared" si="10"/>
        <v>73984.700999999986</v>
      </c>
      <c r="I111" s="122">
        <f t="shared" si="11"/>
        <v>0.57587515466945582</v>
      </c>
      <c r="J111" s="128">
        <f t="shared" si="12"/>
        <v>107.89687876843794</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0.16258064516129037</v>
      </c>
      <c r="F112" s="128">
        <f t="shared" si="8"/>
        <v>20.160000000000004</v>
      </c>
      <c r="G112" s="122">
        <f t="shared" si="9"/>
        <v>0.1405233303712996</v>
      </c>
      <c r="H112" s="128">
        <f t="shared" si="10"/>
        <v>48390.332999999991</v>
      </c>
      <c r="I112" s="122">
        <f t="shared" si="11"/>
        <v>0.61338816424705778</v>
      </c>
      <c r="J112" s="128">
        <f t="shared" si="12"/>
        <v>115.69654998334407</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0.19666935483870968</v>
      </c>
      <c r="F113" s="128">
        <f t="shared" si="8"/>
        <v>24.387</v>
      </c>
      <c r="G113" s="122">
        <f t="shared" si="9"/>
        <v>0.1724004321084453</v>
      </c>
      <c r="H113" s="128">
        <f t="shared" si="10"/>
        <v>59367.468000000008</v>
      </c>
      <c r="I113" s="122">
        <f t="shared" si="11"/>
        <v>0.4905683674734691</v>
      </c>
      <c r="J113" s="128">
        <f t="shared" si="12"/>
        <v>114.07706606848784</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0.12979838709677419</v>
      </c>
      <c r="F114" s="128">
        <f t="shared" si="8"/>
        <v>16.094999999999999</v>
      </c>
      <c r="G114" s="122">
        <f t="shared" si="9"/>
        <v>0.10936453632556818</v>
      </c>
      <c r="H114" s="128">
        <f t="shared" si="10"/>
        <v>37660.553000000007</v>
      </c>
      <c r="I114" s="122">
        <f t="shared" si="11"/>
        <v>0.53366620350069505</v>
      </c>
      <c r="J114" s="128">
        <f t="shared" si="12"/>
        <v>118.68416532245544</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0.22186290322580651</v>
      </c>
      <c r="F115" s="128">
        <f t="shared" si="8"/>
        <v>27.511000000000006</v>
      </c>
      <c r="G115" s="122">
        <f t="shared" si="9"/>
        <v>0.2003905818944238</v>
      </c>
      <c r="H115" s="128">
        <f t="shared" si="10"/>
        <v>69006.099999999991</v>
      </c>
      <c r="I115" s="122">
        <f t="shared" si="11"/>
        <v>0.51042027967446557</v>
      </c>
      <c r="J115" s="128">
        <f t="shared" si="12"/>
        <v>110.71523478218923</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0.1928548387096774</v>
      </c>
      <c r="F116" s="128">
        <f t="shared" si="8"/>
        <v>23.913999999999998</v>
      </c>
      <c r="G116" s="122">
        <f t="shared" si="9"/>
        <v>0.16949908235034469</v>
      </c>
      <c r="H116" s="128">
        <f t="shared" si="10"/>
        <v>58368.364999999998</v>
      </c>
      <c r="I116" s="122">
        <f t="shared" si="11"/>
        <v>0.56274978813292609</v>
      </c>
      <c r="J116" s="128">
        <f t="shared" si="12"/>
        <v>113.77928189077609</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0.11811290322580648</v>
      </c>
      <c r="F117" s="128">
        <f t="shared" si="8"/>
        <v>14.646000000000003</v>
      </c>
      <c r="G117" s="122">
        <f t="shared" si="9"/>
        <v>9.5531618257743381E-2</v>
      </c>
      <c r="H117" s="128">
        <f t="shared" si="10"/>
        <v>32897.076999999997</v>
      </c>
      <c r="I117" s="122">
        <f t="shared" si="11"/>
        <v>0.51304203873817356</v>
      </c>
      <c r="J117" s="128">
        <f t="shared" si="12"/>
        <v>123.63749864169473</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0.16699193548387095</v>
      </c>
      <c r="F118" s="128">
        <f t="shared" si="8"/>
        <v>20.706999999999997</v>
      </c>
      <c r="G118" s="122">
        <f t="shared" si="9"/>
        <v>0.14893117337189785</v>
      </c>
      <c r="H118" s="128">
        <f t="shared" si="10"/>
        <v>51285.640999999996</v>
      </c>
      <c r="I118" s="122">
        <f t="shared" si="11"/>
        <v>0.63582917444423248</v>
      </c>
      <c r="J118" s="128">
        <f t="shared" si="12"/>
        <v>112.12691856450587</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0.10099193548387098</v>
      </c>
      <c r="F119" s="128">
        <f t="shared" si="8"/>
        <v>12.523000000000001</v>
      </c>
      <c r="G119" s="122">
        <f t="shared" si="9"/>
        <v>8.0028391964176826E-2</v>
      </c>
      <c r="H119" s="128">
        <f t="shared" si="10"/>
        <v>27558.417000000001</v>
      </c>
      <c r="I119" s="122">
        <f t="shared" si="11"/>
        <v>0.5608852248193944</v>
      </c>
      <c r="J119" s="128">
        <f t="shared" si="12"/>
        <v>126.19513275873153</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0.41598387096774186</v>
      </c>
      <c r="F120" s="128">
        <f t="shared" si="8"/>
        <v>51.581999999999994</v>
      </c>
      <c r="G120" s="122">
        <f t="shared" si="9"/>
        <v>0.36476834282926485</v>
      </c>
      <c r="H120" s="128">
        <f t="shared" si="10"/>
        <v>125610.89699999998</v>
      </c>
      <c r="I120" s="122">
        <f t="shared" si="11"/>
        <v>0.49002565283178562</v>
      </c>
      <c r="J120" s="128">
        <f t="shared" si="12"/>
        <v>114.04056276957377</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0.17016935483870968</v>
      </c>
      <c r="F121" s="128">
        <f t="shared" si="8"/>
        <v>21.100999999999999</v>
      </c>
      <c r="G121" s="122">
        <f t="shared" si="9"/>
        <v>0.14830481069119927</v>
      </c>
      <c r="H121" s="128">
        <f t="shared" si="10"/>
        <v>51069.948000000004</v>
      </c>
      <c r="I121" s="122">
        <f t="shared" si="11"/>
        <v>0.20243844716931725</v>
      </c>
      <c r="J121" s="128">
        <f t="shared" si="12"/>
        <v>114.74297701174162</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0.29673387096774195</v>
      </c>
      <c r="F122" s="128">
        <f t="shared" si="8"/>
        <v>36.795000000000002</v>
      </c>
      <c r="G122" s="122">
        <f t="shared" si="9"/>
        <v>0.2643738957712613</v>
      </c>
      <c r="H122" s="128">
        <f t="shared" si="10"/>
        <v>91039.266000000003</v>
      </c>
      <c r="I122" s="122">
        <f t="shared" si="11"/>
        <v>0.33446187343099493</v>
      </c>
      <c r="J122" s="128">
        <f t="shared" si="12"/>
        <v>112.24023086775512</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0.57422580645161281</v>
      </c>
      <c r="F123" s="128">
        <f t="shared" si="8"/>
        <v>71.203999999999994</v>
      </c>
      <c r="G123" s="122">
        <f t="shared" si="9"/>
        <v>0.63960772219608653</v>
      </c>
      <c r="H123" s="128">
        <f t="shared" si="10"/>
        <v>220254.03599999996</v>
      </c>
      <c r="I123" s="122">
        <f t="shared" si="11"/>
        <v>-0.56983541747341337</v>
      </c>
      <c r="J123" s="128">
        <f t="shared" si="12"/>
        <v>89.777810136502794</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0.341241935483871</v>
      </c>
      <c r="F124" s="128">
        <f t="shared" si="8"/>
        <v>42.314</v>
      </c>
      <c r="G124" s="122">
        <f t="shared" si="9"/>
        <v>0.39689604713699123</v>
      </c>
      <c r="H124" s="128">
        <f t="shared" si="10"/>
        <v>136674.32900000003</v>
      </c>
      <c r="I124" s="122">
        <f t="shared" si="11"/>
        <v>-0.56563071883970284</v>
      </c>
      <c r="J124" s="128">
        <f t="shared" si="12"/>
        <v>85.977660383724896</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0.60565322580645176</v>
      </c>
      <c r="F125" s="128">
        <f t="shared" si="8"/>
        <v>75.101000000000013</v>
      </c>
      <c r="G125" s="122">
        <f t="shared" si="9"/>
        <v>0.64514814814814814</v>
      </c>
      <c r="H125" s="128">
        <f t="shared" si="10"/>
        <v>222161.92599999998</v>
      </c>
      <c r="I125" s="122">
        <f t="shared" si="11"/>
        <v>-0.26263967519860587</v>
      </c>
      <c r="J125" s="128">
        <f t="shared" si="12"/>
        <v>93.878162332936427</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0.43711290322580637</v>
      </c>
      <c r="F126" s="128">
        <f t="shared" si="8"/>
        <v>54.201999999999991</v>
      </c>
      <c r="G126" s="122">
        <f t="shared" si="9"/>
        <v>0.48599894005656907</v>
      </c>
      <c r="H126" s="128">
        <f t="shared" si="10"/>
        <v>167357.62300000002</v>
      </c>
      <c r="I126" s="122">
        <f t="shared" si="11"/>
        <v>-0.46391758352467488</v>
      </c>
      <c r="J126" s="128">
        <f t="shared" si="12"/>
        <v>89.94112274708408</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5.815322580645161E-2</v>
      </c>
      <c r="F127" s="128">
        <f t="shared" si="8"/>
        <v>7.2109999999999994</v>
      </c>
      <c r="G127" s="122">
        <f t="shared" si="9"/>
        <v>6.5118896613408139E-2</v>
      </c>
      <c r="H127" s="128">
        <f t="shared" si="10"/>
        <v>22424.213</v>
      </c>
      <c r="I127" s="122">
        <f t="shared" si="11"/>
        <v>-0.31102685394399865</v>
      </c>
      <c r="J127" s="128">
        <f t="shared" si="12"/>
        <v>89.303149824067688</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3.1983870967741933E-2</v>
      </c>
      <c r="F128" s="128">
        <f t="shared" si="8"/>
        <v>3.9659999999999997</v>
      </c>
      <c r="G128" s="122">
        <f t="shared" si="9"/>
        <v>4.3823480215357265E-2</v>
      </c>
      <c r="H128" s="128">
        <f t="shared" si="10"/>
        <v>15090.965999999997</v>
      </c>
      <c r="I128" s="122">
        <f t="shared" si="11"/>
        <v>-0.58411415563011293</v>
      </c>
      <c r="J128" s="128">
        <f t="shared" si="12"/>
        <v>72.98341165641537</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4.9838709677419359E-2</v>
      </c>
      <c r="F129" s="128">
        <f t="shared" si="8"/>
        <v>6.1800000000000006</v>
      </c>
      <c r="G129" s="122">
        <f t="shared" si="9"/>
        <v>6.3866467455380743E-2</v>
      </c>
      <c r="H129" s="128">
        <f t="shared" si="10"/>
        <v>21992.929</v>
      </c>
      <c r="I129" s="122">
        <f t="shared" si="11"/>
        <v>-0.52412398870431398</v>
      </c>
      <c r="J129" s="128">
        <f t="shared" si="12"/>
        <v>78.035801357321589</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0.14487903225806451</v>
      </c>
      <c r="F130" s="128">
        <f t="shared" si="8"/>
        <v>17.965</v>
      </c>
      <c r="G130" s="122">
        <f t="shared" si="9"/>
        <v>0.10414213986606963</v>
      </c>
      <c r="H130" s="128">
        <f t="shared" si="10"/>
        <v>35862.179000000004</v>
      </c>
      <c r="I130" s="122">
        <f t="shared" si="11"/>
        <v>0.53161164669525041</v>
      </c>
      <c r="J130" s="128">
        <f t="shared" si="12"/>
        <v>139.11662699113339</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9.874193548387096E-2</v>
      </c>
      <c r="F131" s="128">
        <f t="shared" si="8"/>
        <v>12.244</v>
      </c>
      <c r="G131" s="122">
        <f t="shared" si="9"/>
        <v>0.10852411443904308</v>
      </c>
      <c r="H131" s="128">
        <f t="shared" si="10"/>
        <v>37371.146999999997</v>
      </c>
      <c r="I131" s="122">
        <f t="shared" si="11"/>
        <v>-0.61219195267843673</v>
      </c>
      <c r="J131" s="128">
        <f t="shared" si="12"/>
        <v>90.986170211352729</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0.94196774193548394</v>
      </c>
      <c r="F132" s="128">
        <f t="shared" si="8"/>
        <v>116.804</v>
      </c>
      <c r="G132" s="122">
        <f t="shared" si="9"/>
        <v>0.93486268650648452</v>
      </c>
      <c r="H132" s="128">
        <f t="shared" si="10"/>
        <v>321927.44500000001</v>
      </c>
      <c r="I132" s="122">
        <f t="shared" si="11"/>
        <v>0.3116057537777483</v>
      </c>
      <c r="J132" s="128">
        <f t="shared" si="12"/>
        <v>100.76001059102599</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0.96814516129032258</v>
      </c>
      <c r="F133" s="128">
        <f t="shared" si="8"/>
        <v>120.05</v>
      </c>
      <c r="G133" s="122">
        <f t="shared" si="9"/>
        <v>0.95618627707211667</v>
      </c>
      <c r="H133" s="128">
        <f t="shared" si="10"/>
        <v>329270.39399999997</v>
      </c>
      <c r="I133" s="122">
        <f t="shared" si="11"/>
        <v>0.58804058031785889</v>
      </c>
      <c r="J133" s="128">
        <f t="shared" si="12"/>
        <v>101.25068561481811</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0.95055645161290314</v>
      </c>
      <c r="F134" s="128">
        <f t="shared" si="8"/>
        <v>117.86899999999999</v>
      </c>
      <c r="G134" s="122">
        <f t="shared" si="9"/>
        <v>0.93580660533514548</v>
      </c>
      <c r="H134" s="128">
        <f t="shared" si="10"/>
        <v>322252.49100000004</v>
      </c>
      <c r="I134" s="122">
        <f t="shared" si="11"/>
        <v>0.53015735135527664</v>
      </c>
      <c r="J134" s="128">
        <f t="shared" si="12"/>
        <v>101.5761639417447</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0.85441129032258056</v>
      </c>
      <c r="F135" s="128">
        <f t="shared" si="8"/>
        <v>105.94699999999999</v>
      </c>
      <c r="G135" s="122">
        <f t="shared" si="9"/>
        <v>0.89577962178895221</v>
      </c>
      <c r="H135" s="128">
        <f t="shared" si="10"/>
        <v>308468.87900000002</v>
      </c>
      <c r="I135" s="122">
        <f t="shared" si="11"/>
        <v>-0.53240298408639697</v>
      </c>
      <c r="J135" s="128">
        <f t="shared" si="12"/>
        <v>95.381862853303659</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0.90125806451612922</v>
      </c>
      <c r="F136" s="128">
        <f t="shared" si="8"/>
        <v>111.75600000000003</v>
      </c>
      <c r="G136" s="122">
        <f t="shared" si="9"/>
        <v>0.89147557774176867</v>
      </c>
      <c r="H136" s="128">
        <f t="shared" si="10"/>
        <v>306986.74699999997</v>
      </c>
      <c r="I136" s="122">
        <f t="shared" si="11"/>
        <v>0.60865877482334441</v>
      </c>
      <c r="J136" s="128">
        <f t="shared" si="12"/>
        <v>101.09733648555364</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0.2559193548387097</v>
      </c>
      <c r="F137" s="128">
        <f t="shared" ref="F137:F200" si="14">SUMPRODUCT($K$2:$AI$2,$K137:$AI137)</f>
        <v>31.734000000000002</v>
      </c>
      <c r="G137" s="122">
        <f t="shared" ref="G137:G200" si="15">SUMPRODUCT($K$3:$AI$3,$K137:$AI137)/$J$3</f>
        <v>0.18608291661584747</v>
      </c>
      <c r="H137" s="128">
        <f t="shared" ref="H137:H200" si="16">SUMPRODUCT($K$3:$AI$3,$K137:$AI137)</f>
        <v>64079.141000000003</v>
      </c>
      <c r="I137" s="122">
        <f t="shared" ref="I137:I200" si="17">CORREL($K$4:$AI$4,$K137:$AI137)</f>
        <v>0.41069835604377358</v>
      </c>
      <c r="J137" s="128">
        <f t="shared" si="12"/>
        <v>137.5297418446174</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0.1061290322580645</v>
      </c>
      <c r="F138" s="128">
        <f t="shared" si="14"/>
        <v>13.159999999999998</v>
      </c>
      <c r="G138" s="122">
        <f t="shared" si="15"/>
        <v>0.10810204786878774</v>
      </c>
      <c r="H138" s="128">
        <f t="shared" si="16"/>
        <v>37225.805000000008</v>
      </c>
      <c r="I138" s="122">
        <f t="shared" si="17"/>
        <v>-0.18931474666562534</v>
      </c>
      <c r="J138" s="128">
        <f t="shared" ref="J138:J201" si="18">$E138/$G138*100</f>
        <v>98.174858247719726</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0.13392741935483871</v>
      </c>
      <c r="F139" s="128">
        <f t="shared" si="14"/>
        <v>16.606999999999999</v>
      </c>
      <c r="G139" s="122">
        <f t="shared" si="15"/>
        <v>0.1136869275579484</v>
      </c>
      <c r="H139" s="128">
        <f t="shared" si="16"/>
        <v>39149.002999999997</v>
      </c>
      <c r="I139" s="122">
        <f t="shared" si="17"/>
        <v>-2.0940331066205384E-2</v>
      </c>
      <c r="J139" s="128">
        <f t="shared" si="18"/>
        <v>117.80371079742069</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0.10861290322580645</v>
      </c>
      <c r="F140" s="128">
        <f t="shared" si="14"/>
        <v>13.468</v>
      </c>
      <c r="G140" s="122">
        <f t="shared" si="15"/>
        <v>6.2180007434123781E-2</v>
      </c>
      <c r="H140" s="128">
        <f t="shared" si="16"/>
        <v>21412.182999999997</v>
      </c>
      <c r="I140" s="122">
        <f t="shared" si="17"/>
        <v>0.49555389081369944</v>
      </c>
      <c r="J140" s="128">
        <f t="shared" si="18"/>
        <v>174.67496018053023</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0.74413709677419348</v>
      </c>
      <c r="F141" s="128">
        <f t="shared" si="14"/>
        <v>92.272999999999996</v>
      </c>
      <c r="G141" s="122">
        <f t="shared" si="15"/>
        <v>0.81393719617374949</v>
      </c>
      <c r="H141" s="128">
        <f t="shared" si="16"/>
        <v>280285.78500000003</v>
      </c>
      <c r="I141" s="122">
        <f t="shared" si="17"/>
        <v>-0.41082436289995999</v>
      </c>
      <c r="J141" s="128">
        <f t="shared" si="18"/>
        <v>91.424387566057874</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0.89387096774193564</v>
      </c>
      <c r="F142" s="128">
        <f t="shared" si="14"/>
        <v>110.84000000000002</v>
      </c>
      <c r="G142" s="122">
        <f t="shared" si="15"/>
        <v>0.8918982599504004</v>
      </c>
      <c r="H142" s="128">
        <f t="shared" si="16"/>
        <v>307132.30099999998</v>
      </c>
      <c r="I142" s="122">
        <f t="shared" si="17"/>
        <v>0.18904748670974175</v>
      </c>
      <c r="J142" s="128">
        <f t="shared" si="18"/>
        <v>100.22118080952922</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0.86581451612903215</v>
      </c>
      <c r="F143" s="128">
        <f t="shared" si="14"/>
        <v>107.36099999999999</v>
      </c>
      <c r="G143" s="122">
        <f t="shared" si="15"/>
        <v>0.88632339309671904</v>
      </c>
      <c r="H143" s="128">
        <f t="shared" si="16"/>
        <v>305212.55099999998</v>
      </c>
      <c r="I143" s="122">
        <f t="shared" si="17"/>
        <v>2.111727684861479E-2</v>
      </c>
      <c r="J143" s="128">
        <f t="shared" si="18"/>
        <v>97.686072924688233</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0.89104032258064536</v>
      </c>
      <c r="F144" s="128">
        <f t="shared" si="14"/>
        <v>110.48900000000002</v>
      </c>
      <c r="G144" s="122">
        <f t="shared" si="15"/>
        <v>0.93792488050226797</v>
      </c>
      <c r="H144" s="128">
        <f t="shared" si="16"/>
        <v>322981.93599999999</v>
      </c>
      <c r="I144" s="122">
        <f t="shared" si="17"/>
        <v>-0.49733914680050123</v>
      </c>
      <c r="J144" s="128">
        <f t="shared" si="18"/>
        <v>95.001245953032452</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8.4846774193548385E-2</v>
      </c>
      <c r="F145" s="128">
        <f t="shared" si="14"/>
        <v>10.520999999999999</v>
      </c>
      <c r="G145" s="122">
        <f t="shared" si="15"/>
        <v>6.4293035155274458E-2</v>
      </c>
      <c r="H145" s="128">
        <f t="shared" si="16"/>
        <v>22139.821</v>
      </c>
      <c r="I145" s="122">
        <f t="shared" si="17"/>
        <v>0.5989624548444884</v>
      </c>
      <c r="J145" s="128">
        <f t="shared" si="18"/>
        <v>131.96884233048647</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0.12882258064516131</v>
      </c>
      <c r="F146" s="128">
        <f t="shared" si="14"/>
        <v>15.974</v>
      </c>
      <c r="G146" s="122">
        <f t="shared" si="15"/>
        <v>0.1048782226636233</v>
      </c>
      <c r="H146" s="128">
        <f t="shared" si="16"/>
        <v>36115.654999999992</v>
      </c>
      <c r="I146" s="122">
        <f t="shared" si="17"/>
        <v>0.48693202791898577</v>
      </c>
      <c r="J146" s="128">
        <f t="shared" si="18"/>
        <v>122.83062906046274</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0.12285483870967744</v>
      </c>
      <c r="F147" s="128">
        <f t="shared" si="14"/>
        <v>15.234000000000002</v>
      </c>
      <c r="G147" s="122">
        <f t="shared" si="15"/>
        <v>9.7278898704255434E-2</v>
      </c>
      <c r="H147" s="128">
        <f t="shared" si="16"/>
        <v>33498.766999999993</v>
      </c>
      <c r="I147" s="122">
        <f t="shared" si="17"/>
        <v>0.45208812606832488</v>
      </c>
      <c r="J147" s="128">
        <f t="shared" si="18"/>
        <v>126.2913543904082</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4.7516129032258068E-2</v>
      </c>
      <c r="F148" s="128">
        <f t="shared" si="14"/>
        <v>5.8920000000000003</v>
      </c>
      <c r="G148" s="122">
        <f t="shared" si="15"/>
        <v>4.264172169660644E-2</v>
      </c>
      <c r="H148" s="128">
        <f t="shared" si="16"/>
        <v>14684.018</v>
      </c>
      <c r="I148" s="122">
        <f t="shared" si="17"/>
        <v>0.4999460876480637</v>
      </c>
      <c r="J148" s="128">
        <f t="shared" si="18"/>
        <v>111.43107534525171</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9.9435483870967747E-2</v>
      </c>
      <c r="F149" s="128">
        <f t="shared" si="14"/>
        <v>12.33</v>
      </c>
      <c r="G149" s="122">
        <f t="shared" si="15"/>
        <v>8.4415721429442619E-2</v>
      </c>
      <c r="H149" s="128">
        <f t="shared" si="16"/>
        <v>29069.229000000003</v>
      </c>
      <c r="I149" s="122">
        <f t="shared" si="17"/>
        <v>0.60193408780207613</v>
      </c>
      <c r="J149" s="128">
        <f t="shared" si="18"/>
        <v>117.79261278253617</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0.43497580645161288</v>
      </c>
      <c r="F150" s="128">
        <f t="shared" si="14"/>
        <v>53.936999999999998</v>
      </c>
      <c r="G150" s="122">
        <f t="shared" si="15"/>
        <v>0.38498194901817295</v>
      </c>
      <c r="H150" s="128">
        <f t="shared" si="16"/>
        <v>132571.614</v>
      </c>
      <c r="I150" s="122">
        <f t="shared" si="17"/>
        <v>0.44085445533068168</v>
      </c>
      <c r="J150" s="128">
        <f t="shared" si="18"/>
        <v>112.98602637368849</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0.44130645161290322</v>
      </c>
      <c r="F151" s="128">
        <f t="shared" si="14"/>
        <v>54.722000000000001</v>
      </c>
      <c r="G151" s="122">
        <f t="shared" si="15"/>
        <v>0.40192443910116799</v>
      </c>
      <c r="H151" s="128">
        <f t="shared" si="16"/>
        <v>138405.89600000001</v>
      </c>
      <c r="I151" s="122">
        <f t="shared" si="17"/>
        <v>0.46780656967252809</v>
      </c>
      <c r="J151" s="128">
        <f t="shared" si="18"/>
        <v>109.79836224933375</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0.51203225806451613</v>
      </c>
      <c r="F152" s="128">
        <f t="shared" si="14"/>
        <v>63.492000000000004</v>
      </c>
      <c r="G152" s="122">
        <f t="shared" si="15"/>
        <v>0.44306829230045469</v>
      </c>
      <c r="H152" s="128">
        <f t="shared" si="16"/>
        <v>152574.11099999998</v>
      </c>
      <c r="I152" s="122">
        <f t="shared" si="17"/>
        <v>0.57647638838780579</v>
      </c>
      <c r="J152" s="128">
        <f t="shared" si="18"/>
        <v>115.56508713498627</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0.38994354838709677</v>
      </c>
      <c r="F153" s="128">
        <f t="shared" si="14"/>
        <v>48.353000000000002</v>
      </c>
      <c r="G153" s="122">
        <f t="shared" si="15"/>
        <v>0.37604821145435852</v>
      </c>
      <c r="H153" s="128">
        <f t="shared" si="16"/>
        <v>129495.20999999999</v>
      </c>
      <c r="I153" s="122">
        <f t="shared" si="17"/>
        <v>0.29925377649875756</v>
      </c>
      <c r="J153" s="128">
        <f t="shared" si="18"/>
        <v>103.69509454093621</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0.51148387096774184</v>
      </c>
      <c r="F154" s="128">
        <f t="shared" si="14"/>
        <v>63.423999999999992</v>
      </c>
      <c r="G154" s="122">
        <f t="shared" si="15"/>
        <v>0.46382709854279563</v>
      </c>
      <c r="H154" s="128">
        <f t="shared" si="16"/>
        <v>159722.57200000001</v>
      </c>
      <c r="I154" s="122">
        <f t="shared" si="17"/>
        <v>0.43820570345083704</v>
      </c>
      <c r="J154" s="128">
        <f t="shared" si="18"/>
        <v>110.27468480704758</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0.48052419354838705</v>
      </c>
      <c r="F155" s="128">
        <f t="shared" si="14"/>
        <v>59.584999999999994</v>
      </c>
      <c r="G155" s="122">
        <f t="shared" si="15"/>
        <v>0.5511633677742348</v>
      </c>
      <c r="H155" s="128">
        <f t="shared" si="16"/>
        <v>189797.51499999996</v>
      </c>
      <c r="I155" s="122">
        <f t="shared" si="17"/>
        <v>-0.50461418505260247</v>
      </c>
      <c r="J155" s="128">
        <f t="shared" si="18"/>
        <v>87.183623158572715</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0.42995161290322575</v>
      </c>
      <c r="F156" s="128">
        <f t="shared" si="14"/>
        <v>53.313999999999993</v>
      </c>
      <c r="G156" s="122">
        <f t="shared" si="15"/>
        <v>0.49322110710365374</v>
      </c>
      <c r="H156" s="128">
        <f t="shared" si="16"/>
        <v>169844.63399999999</v>
      </c>
      <c r="I156" s="122">
        <f t="shared" si="17"/>
        <v>-0.49215814347647313</v>
      </c>
      <c r="J156" s="128">
        <f t="shared" si="18"/>
        <v>87.172184383599088</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0.36513709677419354</v>
      </c>
      <c r="F157" s="128">
        <f t="shared" si="14"/>
        <v>45.277000000000001</v>
      </c>
      <c r="G157" s="122">
        <f t="shared" si="15"/>
        <v>0.45963988639729592</v>
      </c>
      <c r="H157" s="128">
        <f t="shared" si="16"/>
        <v>158280.67200000002</v>
      </c>
      <c r="I157" s="122">
        <f t="shared" si="17"/>
        <v>-0.55599520419740345</v>
      </c>
      <c r="J157" s="128">
        <f t="shared" si="18"/>
        <v>79.439819645804704</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0.5627661290322582</v>
      </c>
      <c r="F158" s="128">
        <f t="shared" si="14"/>
        <v>69.783000000000015</v>
      </c>
      <c r="G158" s="122">
        <f t="shared" si="15"/>
        <v>0.58125503400530854</v>
      </c>
      <c r="H158" s="128">
        <f t="shared" si="16"/>
        <v>200159.82100000003</v>
      </c>
      <c r="I158" s="122">
        <f t="shared" si="17"/>
        <v>-0.38672501908432644</v>
      </c>
      <c r="J158" s="128">
        <f t="shared" si="18"/>
        <v>96.819140671239083</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0.38887096774193547</v>
      </c>
      <c r="F159" s="128">
        <f t="shared" si="14"/>
        <v>48.22</v>
      </c>
      <c r="G159" s="122">
        <f t="shared" si="15"/>
        <v>0.45169437620151126</v>
      </c>
      <c r="H159" s="128">
        <f t="shared" si="16"/>
        <v>155544.57200000001</v>
      </c>
      <c r="I159" s="122">
        <f t="shared" si="17"/>
        <v>-0.48720393520831218</v>
      </c>
      <c r="J159" s="128">
        <f t="shared" si="18"/>
        <v>86.091611547638834</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6.0782258064516134E-2</v>
      </c>
      <c r="F160" s="128">
        <f t="shared" si="14"/>
        <v>7.5370000000000008</v>
      </c>
      <c r="G160" s="122">
        <f t="shared" si="15"/>
        <v>5.268175271084162E-2</v>
      </c>
      <c r="H160" s="128">
        <f t="shared" si="16"/>
        <v>18141.382999999998</v>
      </c>
      <c r="I160" s="122">
        <f t="shared" si="17"/>
        <v>0.2841220983887377</v>
      </c>
      <c r="J160" s="128">
        <f t="shared" si="18"/>
        <v>115.37630192020447</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0.15769354838709676</v>
      </c>
      <c r="F161" s="128">
        <f t="shared" si="14"/>
        <v>19.553999999999998</v>
      </c>
      <c r="G161" s="122">
        <f t="shared" si="15"/>
        <v>0.15599186602315032</v>
      </c>
      <c r="H161" s="128">
        <f t="shared" si="16"/>
        <v>53717.046999999999</v>
      </c>
      <c r="I161" s="122">
        <f t="shared" si="17"/>
        <v>2.125421792601033E-2</v>
      </c>
      <c r="J161" s="128">
        <f t="shared" si="18"/>
        <v>101.090878907554</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8.9290322580645134E-2</v>
      </c>
      <c r="F162" s="128">
        <f t="shared" si="14"/>
        <v>11.071999999999997</v>
      </c>
      <c r="G162" s="122">
        <f t="shared" si="15"/>
        <v>7.2341385999454069E-2</v>
      </c>
      <c r="H162" s="128">
        <f t="shared" si="16"/>
        <v>24911.335000000006</v>
      </c>
      <c r="I162" s="122">
        <f t="shared" si="17"/>
        <v>0.26586516377144326</v>
      </c>
      <c r="J162" s="128">
        <f t="shared" si="18"/>
        <v>123.42910126344411</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0.14867741935483872</v>
      </c>
      <c r="F163" s="128">
        <f t="shared" si="14"/>
        <v>18.436</v>
      </c>
      <c r="G163" s="122">
        <f t="shared" si="15"/>
        <v>0.11770483043809059</v>
      </c>
      <c r="H163" s="128">
        <f t="shared" si="16"/>
        <v>40532.6</v>
      </c>
      <c r="I163" s="122">
        <f t="shared" si="17"/>
        <v>0.2078729114341506</v>
      </c>
      <c r="J163" s="128">
        <f t="shared" si="18"/>
        <v>126.31377896851808</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0.18738709677419355</v>
      </c>
      <c r="F164" s="128">
        <f t="shared" si="14"/>
        <v>23.236000000000001</v>
      </c>
      <c r="G164" s="122">
        <f t="shared" si="15"/>
        <v>0.18513943338037742</v>
      </c>
      <c r="H164" s="128">
        <f t="shared" si="16"/>
        <v>63754.24500000001</v>
      </c>
      <c r="I164" s="122">
        <f t="shared" si="17"/>
        <v>-0.13466239412058084</v>
      </c>
      <c r="J164" s="128">
        <f t="shared" si="18"/>
        <v>101.21403817262322</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0.18509677419354839</v>
      </c>
      <c r="F165" s="128">
        <f t="shared" si="14"/>
        <v>22.952000000000002</v>
      </c>
      <c r="G165" s="122">
        <f t="shared" si="15"/>
        <v>0.20978183169840689</v>
      </c>
      <c r="H165" s="128">
        <f t="shared" si="16"/>
        <v>72240.051999999996</v>
      </c>
      <c r="I165" s="122">
        <f t="shared" si="17"/>
        <v>-0.17980093607985026</v>
      </c>
      <c r="J165" s="128">
        <f t="shared" si="18"/>
        <v>88.232986000261931</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9.1725806451612907E-2</v>
      </c>
      <c r="F166" s="128">
        <f t="shared" si="14"/>
        <v>11.374000000000001</v>
      </c>
      <c r="G166" s="122">
        <f t="shared" si="15"/>
        <v>0.11245917039824832</v>
      </c>
      <c r="H166" s="128">
        <f t="shared" si="16"/>
        <v>38726.214999999997</v>
      </c>
      <c r="I166" s="122">
        <f t="shared" si="17"/>
        <v>-0.18366021688780709</v>
      </c>
      <c r="J166" s="128">
        <f t="shared" si="18"/>
        <v>81.563652058597825</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7.9129032258064516E-2</v>
      </c>
      <c r="F167" s="128">
        <f t="shared" si="14"/>
        <v>9.8119999999999994</v>
      </c>
      <c r="G167" s="122">
        <f t="shared" si="15"/>
        <v>9.4001954361449411E-2</v>
      </c>
      <c r="H167" s="128">
        <f t="shared" si="16"/>
        <v>32370.324999999997</v>
      </c>
      <c r="I167" s="122">
        <f t="shared" si="17"/>
        <v>-0.14716227357569245</v>
      </c>
      <c r="J167" s="128">
        <f t="shared" si="18"/>
        <v>84.178071398178986</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0.8253145161290325</v>
      </c>
      <c r="F168" s="128">
        <f t="shared" si="14"/>
        <v>102.33900000000003</v>
      </c>
      <c r="G168" s="122">
        <f t="shared" si="15"/>
        <v>0.83938482335244124</v>
      </c>
      <c r="H168" s="128">
        <f t="shared" si="16"/>
        <v>289048.87899999996</v>
      </c>
      <c r="I168" s="122">
        <f t="shared" si="17"/>
        <v>-0.41749558061364289</v>
      </c>
      <c r="J168" s="128">
        <f t="shared" si="18"/>
        <v>98.323735808420636</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5.638709677419354E-2</v>
      </c>
      <c r="F169" s="128">
        <f t="shared" si="14"/>
        <v>6.9919999999999991</v>
      </c>
      <c r="G169" s="122">
        <f t="shared" si="15"/>
        <v>4.9000816011244112E-2</v>
      </c>
      <c r="H169" s="128">
        <f t="shared" si="16"/>
        <v>16873.823</v>
      </c>
      <c r="I169" s="122">
        <f t="shared" si="17"/>
        <v>0.37025329967729576</v>
      </c>
      <c r="J169" s="128">
        <f t="shared" si="18"/>
        <v>115.07379134513702</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9.030645161290321E-2</v>
      </c>
      <c r="F170" s="128">
        <f t="shared" si="14"/>
        <v>11.197999999999999</v>
      </c>
      <c r="G170" s="122">
        <f t="shared" si="15"/>
        <v>8.3300428623699754E-2</v>
      </c>
      <c r="H170" s="128">
        <f t="shared" si="16"/>
        <v>28685.168999999998</v>
      </c>
      <c r="I170" s="122">
        <f t="shared" si="17"/>
        <v>0.24378615270970716</v>
      </c>
      <c r="J170" s="128">
        <f t="shared" si="18"/>
        <v>108.4105485469377</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2.8306451612903225E-2</v>
      </c>
      <c r="F171" s="128">
        <f t="shared" si="14"/>
        <v>3.51</v>
      </c>
      <c r="G171" s="122">
        <f t="shared" si="15"/>
        <v>2.8529173127965664E-2</v>
      </c>
      <c r="H171" s="128">
        <f t="shared" si="16"/>
        <v>9824.2489999999998</v>
      </c>
      <c r="I171" s="122">
        <f t="shared" si="17"/>
        <v>0.22659258111980282</v>
      </c>
      <c r="J171" s="128">
        <f t="shared" si="18"/>
        <v>99.219320118170145</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0.92190322580645168</v>
      </c>
      <c r="F172" s="128">
        <f t="shared" si="14"/>
        <v>114.316</v>
      </c>
      <c r="G172" s="122">
        <f t="shared" si="15"/>
        <v>0.93777282943913021</v>
      </c>
      <c r="H172" s="128">
        <f t="shared" si="16"/>
        <v>322929.576</v>
      </c>
      <c r="I172" s="122">
        <f t="shared" si="17"/>
        <v>0.14335631108707667</v>
      </c>
      <c r="J172" s="128">
        <f t="shared" si="18"/>
        <v>98.307734758942644</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1.2830645161290325E-2</v>
      </c>
      <c r="F173" s="128">
        <f t="shared" si="14"/>
        <v>1.5910000000000002</v>
      </c>
      <c r="G173" s="122">
        <f t="shared" si="15"/>
        <v>1.179429547157319E-2</v>
      </c>
      <c r="H173" s="128">
        <f t="shared" si="16"/>
        <v>4061.4600000000005</v>
      </c>
      <c r="I173" s="122">
        <f t="shared" si="17"/>
        <v>-0.11540471110002906</v>
      </c>
      <c r="J173" s="128">
        <f t="shared" si="18"/>
        <v>108.78687236736575</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3.9758064516129024E-2</v>
      </c>
      <c r="F174" s="128">
        <f t="shared" si="14"/>
        <v>4.9299999999999988</v>
      </c>
      <c r="G174" s="122">
        <f t="shared" si="15"/>
        <v>3.2582733666707324E-2</v>
      </c>
      <c r="H174" s="128">
        <f t="shared" si="16"/>
        <v>11220.125</v>
      </c>
      <c r="I174" s="122">
        <f t="shared" si="17"/>
        <v>-0.17107019818466257</v>
      </c>
      <c r="J174" s="128">
        <f t="shared" si="18"/>
        <v>122.02188104539975</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1.9411290322580644E-2</v>
      </c>
      <c r="F175" s="128">
        <f t="shared" si="14"/>
        <v>2.407</v>
      </c>
      <c r="G175" s="122">
        <f t="shared" si="15"/>
        <v>1.2716873137839107E-2</v>
      </c>
      <c r="H175" s="128">
        <f t="shared" si="16"/>
        <v>4379.1569999999992</v>
      </c>
      <c r="I175" s="122">
        <f t="shared" si="17"/>
        <v>-7.3251055611870494E-2</v>
      </c>
      <c r="J175" s="128">
        <f t="shared" si="18"/>
        <v>152.64200650726215</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5.5806451612903244E-3</v>
      </c>
      <c r="F176" s="128">
        <f t="shared" si="14"/>
        <v>0.69200000000000017</v>
      </c>
      <c r="G176" s="122">
        <f t="shared" si="15"/>
        <v>4.8937936682173777E-3</v>
      </c>
      <c r="H176" s="128">
        <f t="shared" si="16"/>
        <v>1685.2169999999999</v>
      </c>
      <c r="I176" s="122">
        <f t="shared" si="17"/>
        <v>-0.15661869970287437</v>
      </c>
      <c r="J176" s="128">
        <f t="shared" si="18"/>
        <v>114.0351543125671</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0.90288709677419365</v>
      </c>
      <c r="F177" s="128">
        <f t="shared" si="14"/>
        <v>111.95800000000001</v>
      </c>
      <c r="G177" s="122">
        <f t="shared" si="15"/>
        <v>0.91786566886786447</v>
      </c>
      <c r="H177" s="128">
        <f t="shared" si="16"/>
        <v>316074.38600000006</v>
      </c>
      <c r="I177" s="122">
        <f t="shared" si="17"/>
        <v>8.1958757219214556E-2</v>
      </c>
      <c r="J177" s="128">
        <f t="shared" si="18"/>
        <v>98.368108471455741</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1.9080645161290325E-2</v>
      </c>
      <c r="F178" s="128">
        <f t="shared" si="14"/>
        <v>2.3660000000000001</v>
      </c>
      <c r="G178" s="122">
        <f t="shared" si="15"/>
        <v>1.6008598609586536E-2</v>
      </c>
      <c r="H178" s="128">
        <f t="shared" si="16"/>
        <v>5512.6890000000003</v>
      </c>
      <c r="I178" s="122">
        <f t="shared" si="17"/>
        <v>0.2907424890132867</v>
      </c>
      <c r="J178" s="128">
        <f t="shared" si="18"/>
        <v>119.18997800259751</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1.7177419354838712E-3</v>
      </c>
      <c r="F179" s="128">
        <f t="shared" si="14"/>
        <v>0.21300000000000002</v>
      </c>
      <c r="G179" s="122">
        <f t="shared" si="15"/>
        <v>2.2442254862671987E-3</v>
      </c>
      <c r="H179" s="128">
        <f t="shared" si="16"/>
        <v>772.81700000000001</v>
      </c>
      <c r="I179" s="122">
        <f t="shared" si="17"/>
        <v>-0.39165259300168326</v>
      </c>
      <c r="J179" s="128">
        <f t="shared" si="18"/>
        <v>76.540523489953628</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4.0967741935483883E-3</v>
      </c>
      <c r="F180" s="128">
        <f t="shared" si="14"/>
        <v>0.50800000000000012</v>
      </c>
      <c r="G180" s="122">
        <f t="shared" si="15"/>
        <v>4.2483665255344727E-3</v>
      </c>
      <c r="H180" s="128">
        <f t="shared" si="16"/>
        <v>1462.9590000000001</v>
      </c>
      <c r="I180" s="122">
        <f t="shared" si="17"/>
        <v>-9.9289863240573303E-2</v>
      </c>
      <c r="J180" s="128">
        <f t="shared" si="18"/>
        <v>96.431750154442881</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2.2225806451612904E-2</v>
      </c>
      <c r="F181" s="128">
        <f t="shared" si="14"/>
        <v>2.7560000000000002</v>
      </c>
      <c r="G181" s="122">
        <f t="shared" si="15"/>
        <v>1.8297391087182528E-2</v>
      </c>
      <c r="H181" s="128">
        <f t="shared" si="16"/>
        <v>6300.853000000001</v>
      </c>
      <c r="I181" s="122">
        <f t="shared" si="17"/>
        <v>-0.1281873951083034</v>
      </c>
      <c r="J181" s="128">
        <f t="shared" si="18"/>
        <v>121.46981143766591</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9.7096774193548407E-3</v>
      </c>
      <c r="F182" s="128">
        <f t="shared" si="14"/>
        <v>1.2040000000000002</v>
      </c>
      <c r="G182" s="122">
        <f t="shared" si="15"/>
        <v>8.2434094750230853E-3</v>
      </c>
      <c r="H182" s="128">
        <f t="shared" si="16"/>
        <v>2838.6839999999997</v>
      </c>
      <c r="I182" s="122">
        <f t="shared" si="17"/>
        <v>1.5890776701341834E-2</v>
      </c>
      <c r="J182" s="128">
        <f t="shared" si="18"/>
        <v>117.78715407471189</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4.0346774193548388E-2</v>
      </c>
      <c r="F183" s="128">
        <f t="shared" si="14"/>
        <v>5.0030000000000001</v>
      </c>
      <c r="G183" s="122">
        <f t="shared" si="15"/>
        <v>3.3192413128197977E-2</v>
      </c>
      <c r="H183" s="128">
        <f t="shared" si="16"/>
        <v>11430.072999999999</v>
      </c>
      <c r="I183" s="122">
        <f t="shared" si="17"/>
        <v>-8.4551994130872984E-2</v>
      </c>
      <c r="J183" s="128">
        <f t="shared" si="18"/>
        <v>121.55420588951564</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0.38447580645161289</v>
      </c>
      <c r="F184" s="128">
        <f t="shared" si="14"/>
        <v>47.674999999999997</v>
      </c>
      <c r="G184" s="122">
        <f t="shared" si="15"/>
        <v>0.4366581145203538</v>
      </c>
      <c r="H184" s="128">
        <f t="shared" si="16"/>
        <v>150366.715</v>
      </c>
      <c r="I184" s="122">
        <f t="shared" si="17"/>
        <v>-0.37021733729734552</v>
      </c>
      <c r="J184" s="128">
        <f t="shared" si="18"/>
        <v>88.049619065006851</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2.7419354838709685E-3</v>
      </c>
      <c r="F185" s="128">
        <f t="shared" si="14"/>
        <v>0.34000000000000008</v>
      </c>
      <c r="G185" s="122">
        <f t="shared" si="15"/>
        <v>4.0487864373704103E-3</v>
      </c>
      <c r="H185" s="128">
        <f t="shared" si="16"/>
        <v>1394.2319999999997</v>
      </c>
      <c r="I185" s="122">
        <f t="shared" si="17"/>
        <v>-0.37185863986528883</v>
      </c>
      <c r="J185" s="128">
        <f t="shared" si="18"/>
        <v>67.722403398777189</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3.5645161290322582E-3</v>
      </c>
      <c r="F186" s="128">
        <f t="shared" si="14"/>
        <v>0.442</v>
      </c>
      <c r="G186" s="122">
        <f t="shared" si="15"/>
        <v>3.3570905859599594E-3</v>
      </c>
      <c r="H186" s="128">
        <f t="shared" si="16"/>
        <v>1156.0409999999997</v>
      </c>
      <c r="I186" s="122">
        <f t="shared" si="17"/>
        <v>9.6342126653948784E-2</v>
      </c>
      <c r="J186" s="128">
        <f t="shared" si="18"/>
        <v>106.17872940157751</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2.4225806451612899E-2</v>
      </c>
      <c r="F187" s="128">
        <f t="shared" si="14"/>
        <v>3.0039999999999996</v>
      </c>
      <c r="G187" s="122">
        <f t="shared" si="15"/>
        <v>1.6552404764808716E-2</v>
      </c>
      <c r="H187" s="128">
        <f t="shared" si="16"/>
        <v>5699.9530000000004</v>
      </c>
      <c r="I187" s="122">
        <f t="shared" si="17"/>
        <v>-0.1650231062294788</v>
      </c>
      <c r="J187" s="128">
        <f t="shared" si="18"/>
        <v>146.35822888477352</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8.6451612903225804E-3</v>
      </c>
      <c r="F188" s="128">
        <f t="shared" si="14"/>
        <v>1.0720000000000001</v>
      </c>
      <c r="G188" s="122">
        <f t="shared" si="15"/>
        <v>9.6218818787424717E-3</v>
      </c>
      <c r="H188" s="128">
        <f t="shared" si="16"/>
        <v>3313.3719999999998</v>
      </c>
      <c r="I188" s="122">
        <f t="shared" si="17"/>
        <v>-0.21038133993844374</v>
      </c>
      <c r="J188" s="128">
        <f t="shared" si="18"/>
        <v>89.848965090937654</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3.0000000000000005E-3</v>
      </c>
      <c r="F189" s="128">
        <f t="shared" si="14"/>
        <v>0.37200000000000005</v>
      </c>
      <c r="G189" s="122">
        <f t="shared" si="15"/>
        <v>3.2523275196162131E-3</v>
      </c>
      <c r="H189" s="128">
        <f t="shared" si="16"/>
        <v>1119.9649999999999</v>
      </c>
      <c r="I189" s="122">
        <f t="shared" si="17"/>
        <v>-8.7863587775021137E-2</v>
      </c>
      <c r="J189" s="128">
        <f t="shared" si="18"/>
        <v>92.241632551017233</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1.185483870967742E-2</v>
      </c>
      <c r="F190" s="128">
        <f t="shared" si="14"/>
        <v>1.4700000000000002</v>
      </c>
      <c r="G190" s="122">
        <f t="shared" si="15"/>
        <v>9.6768943947868214E-3</v>
      </c>
      <c r="H190" s="128">
        <f t="shared" si="16"/>
        <v>3332.3160000000003</v>
      </c>
      <c r="I190" s="122">
        <f t="shared" si="17"/>
        <v>0.52805384325018512</v>
      </c>
      <c r="J190" s="128">
        <f t="shared" si="18"/>
        <v>122.50664547981333</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0.56169354838709684</v>
      </c>
      <c r="F191" s="128">
        <f t="shared" si="14"/>
        <v>69.650000000000006</v>
      </c>
      <c r="G191" s="122">
        <f t="shared" si="15"/>
        <v>0.51704123905935095</v>
      </c>
      <c r="H191" s="128">
        <f t="shared" si="16"/>
        <v>178047.28699999998</v>
      </c>
      <c r="I191" s="122">
        <f t="shared" si="17"/>
        <v>0.53696647065727332</v>
      </c>
      <c r="J191" s="128">
        <f t="shared" si="18"/>
        <v>108.63612144535733</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8.352419354838711E-2</v>
      </c>
      <c r="F192" s="128">
        <f t="shared" si="14"/>
        <v>10.357000000000001</v>
      </c>
      <c r="G192" s="122">
        <f t="shared" si="15"/>
        <v>0.29350770999947728</v>
      </c>
      <c r="H192" s="128">
        <f t="shared" si="16"/>
        <v>101071.728</v>
      </c>
      <c r="I192" s="122">
        <f t="shared" si="17"/>
        <v>-0.4157928750931793</v>
      </c>
      <c r="J192" s="128">
        <f t="shared" si="18"/>
        <v>28.45724003248019</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0.20920967741935484</v>
      </c>
      <c r="F193" s="128">
        <f t="shared" si="14"/>
        <v>25.942</v>
      </c>
      <c r="G193" s="122">
        <f t="shared" si="15"/>
        <v>0.13181830827220509</v>
      </c>
      <c r="H193" s="128">
        <f t="shared" si="16"/>
        <v>45392.688999999998</v>
      </c>
      <c r="I193" s="122">
        <f t="shared" si="17"/>
        <v>-7.3628090012344202E-2</v>
      </c>
      <c r="J193" s="128">
        <f t="shared" si="18"/>
        <v>158.71063751427943</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0.30325806451612908</v>
      </c>
      <c r="F194" s="128">
        <f t="shared" si="14"/>
        <v>37.604000000000006</v>
      </c>
      <c r="G194" s="122">
        <f t="shared" si="15"/>
        <v>0.35478123929166738</v>
      </c>
      <c r="H194" s="128">
        <f t="shared" si="16"/>
        <v>122171.758</v>
      </c>
      <c r="I194" s="122">
        <f t="shared" si="17"/>
        <v>-6.8954184017624556E-2</v>
      </c>
      <c r="J194" s="128">
        <f t="shared" si="18"/>
        <v>85.477480467003815</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0.40433870967741942</v>
      </c>
      <c r="F195" s="128">
        <f t="shared" si="14"/>
        <v>50.138000000000005</v>
      </c>
      <c r="G195" s="122">
        <f t="shared" si="15"/>
        <v>0.22008117133912963</v>
      </c>
      <c r="H195" s="128">
        <f t="shared" si="16"/>
        <v>75786.712</v>
      </c>
      <c r="I195" s="122">
        <f t="shared" si="17"/>
        <v>0.62203329455607503</v>
      </c>
      <c r="J195" s="128">
        <f t="shared" si="18"/>
        <v>183.72253619750228</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0.26458064516129032</v>
      </c>
      <c r="F196" s="128">
        <f t="shared" si="14"/>
        <v>32.808</v>
      </c>
      <c r="G196" s="122">
        <f t="shared" si="15"/>
        <v>0.38643580517949344</v>
      </c>
      <c r="H196" s="128">
        <f t="shared" si="16"/>
        <v>133072.261</v>
      </c>
      <c r="I196" s="122">
        <f t="shared" si="17"/>
        <v>-0.28114547336646745</v>
      </c>
      <c r="J196" s="128">
        <f t="shared" si="18"/>
        <v>68.466907469507561</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0.2218467741935484</v>
      </c>
      <c r="F197" s="128">
        <f t="shared" si="14"/>
        <v>27.509</v>
      </c>
      <c r="G197" s="122">
        <f t="shared" si="15"/>
        <v>0.27757508465027669</v>
      </c>
      <c r="H197" s="128">
        <f t="shared" si="16"/>
        <v>95585.200999999986</v>
      </c>
      <c r="I197" s="122">
        <f t="shared" si="17"/>
        <v>-0.15420079098674161</v>
      </c>
      <c r="J197" s="128">
        <f t="shared" si="18"/>
        <v>79.923158259343879</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8.1532258064516139E-3</v>
      </c>
      <c r="F198" s="128">
        <f t="shared" si="14"/>
        <v>1.0110000000000001</v>
      </c>
      <c r="G198" s="122">
        <f t="shared" si="15"/>
        <v>7.6805708013172351E-3</v>
      </c>
      <c r="H198" s="128">
        <f t="shared" si="16"/>
        <v>2644.8660000000004</v>
      </c>
      <c r="I198" s="122">
        <f t="shared" si="17"/>
        <v>-8.1522558852197155E-2</v>
      </c>
      <c r="J198" s="128">
        <f t="shared" si="18"/>
        <v>106.1539046688212</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0.21947580645161291</v>
      </c>
      <c r="F199" s="128">
        <f t="shared" si="14"/>
        <v>27.215</v>
      </c>
      <c r="G199" s="122">
        <f t="shared" si="15"/>
        <v>0.16752396633735822</v>
      </c>
      <c r="H199" s="128">
        <f t="shared" si="16"/>
        <v>57688.218000000001</v>
      </c>
      <c r="I199" s="122">
        <f t="shared" si="17"/>
        <v>0.10716841882147016</v>
      </c>
      <c r="J199" s="128">
        <f t="shared" si="18"/>
        <v>131.01158673000529</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0.28577419354838718</v>
      </c>
      <c r="F200" s="128">
        <f t="shared" si="14"/>
        <v>35.436000000000007</v>
      </c>
      <c r="G200" s="122">
        <f t="shared" si="15"/>
        <v>0.16080312639752808</v>
      </c>
      <c r="H200" s="128">
        <f t="shared" si="16"/>
        <v>55373.842999999972</v>
      </c>
      <c r="I200" s="122">
        <f t="shared" si="17"/>
        <v>0.18086730453432645</v>
      </c>
      <c r="J200" s="128">
        <f t="shared" si="18"/>
        <v>177.71681431237408</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0.11341935483870967</v>
      </c>
      <c r="F201" s="128">
        <f t="shared" ref="F201:F264" si="20">SUMPRODUCT($K$2:$AI$2,$K201:$AI201)</f>
        <v>14.064</v>
      </c>
      <c r="G201" s="122">
        <f t="shared" ref="G201:G264" si="21">SUMPRODUCT($K$3:$AI$3,$K201:$AI201)/$J$3</f>
        <v>6.5015161546994701E-2</v>
      </c>
      <c r="H201" s="128">
        <f t="shared" ref="H201:H264" si="22">SUMPRODUCT($K$3:$AI$3,$K201:$AI201)</f>
        <v>22388.491000000002</v>
      </c>
      <c r="I201" s="122">
        <f t="shared" ref="I201:I264" si="23">CORREL($K$4:$AI$4,$K201:$AI201)</f>
        <v>0.11452778301757156</v>
      </c>
      <c r="J201" s="128">
        <f t="shared" si="18"/>
        <v>174.45062373140013</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0.33233870967741935</v>
      </c>
      <c r="F202" s="128">
        <f t="shared" si="20"/>
        <v>41.21</v>
      </c>
      <c r="G202" s="122">
        <f t="shared" si="21"/>
        <v>0.23300681558145886</v>
      </c>
      <c r="H202" s="128">
        <f t="shared" si="22"/>
        <v>80237.761000000013</v>
      </c>
      <c r="I202" s="122">
        <f t="shared" si="23"/>
        <v>0.38541243830513494</v>
      </c>
      <c r="J202" s="128">
        <f t="shared" ref="J202:J265" si="24">$E202/$G202*100</f>
        <v>142.63046720246439</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0.44724193548387092</v>
      </c>
      <c r="F203" s="128">
        <f t="shared" si="20"/>
        <v>55.457999999999991</v>
      </c>
      <c r="G203" s="122">
        <f t="shared" si="21"/>
        <v>0.44726367907816866</v>
      </c>
      <c r="H203" s="128">
        <f t="shared" si="22"/>
        <v>154018.826</v>
      </c>
      <c r="I203" s="122">
        <f t="shared" si="23"/>
        <v>0.10245248351440762</v>
      </c>
      <c r="J203" s="128">
        <f t="shared" si="24"/>
        <v>99.995138528945034</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8.352419354838711E-2</v>
      </c>
      <c r="F204" s="128">
        <f t="shared" si="20"/>
        <v>10.357000000000001</v>
      </c>
      <c r="G204" s="122">
        <f t="shared" si="21"/>
        <v>0.19577649422984222</v>
      </c>
      <c r="H204" s="128">
        <f t="shared" si="22"/>
        <v>67417.202000000005</v>
      </c>
      <c r="I204" s="122">
        <f t="shared" si="23"/>
        <v>-0.43046720380332826</v>
      </c>
      <c r="J204" s="128">
        <f t="shared" si="24"/>
        <v>42.663034639045812</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2.3379032258064515E-2</v>
      </c>
      <c r="F205" s="128">
        <f t="shared" si="20"/>
        <v>2.899</v>
      </c>
      <c r="G205" s="122">
        <f t="shared" si="21"/>
        <v>5.854904198537568E-2</v>
      </c>
      <c r="H205" s="128">
        <f t="shared" si="22"/>
        <v>20161.830999999998</v>
      </c>
      <c r="I205" s="122">
        <f t="shared" si="23"/>
        <v>-0.38910256567853574</v>
      </c>
      <c r="J205" s="128">
        <f t="shared" si="24"/>
        <v>39.930682834920006</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0.28086290322580643</v>
      </c>
      <c r="F206" s="128">
        <f t="shared" si="20"/>
        <v>34.826999999999998</v>
      </c>
      <c r="G206" s="122">
        <f t="shared" si="21"/>
        <v>0.1032161123017325</v>
      </c>
      <c r="H206" s="128">
        <f t="shared" si="22"/>
        <v>35543.294000000002</v>
      </c>
      <c r="I206" s="122">
        <f t="shared" si="23"/>
        <v>0.67069428538016562</v>
      </c>
      <c r="J206" s="128">
        <f t="shared" si="24"/>
        <v>272.11149205538533</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0.23800000000000002</v>
      </c>
      <c r="F207" s="128">
        <f t="shared" si="20"/>
        <v>29.512</v>
      </c>
      <c r="G207" s="122">
        <f t="shared" si="21"/>
        <v>0.13243182676168405</v>
      </c>
      <c r="H207" s="128">
        <f t="shared" si="22"/>
        <v>45603.958999999995</v>
      </c>
      <c r="I207" s="122">
        <f t="shared" si="23"/>
        <v>0.64446812088031924</v>
      </c>
      <c r="J207" s="128">
        <f t="shared" si="24"/>
        <v>179.71510762914249</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0.26084677419354846</v>
      </c>
      <c r="F208" s="128">
        <f t="shared" si="20"/>
        <v>32.345000000000006</v>
      </c>
      <c r="G208" s="122">
        <f t="shared" si="21"/>
        <v>0.2541451425551316</v>
      </c>
      <c r="H208" s="128">
        <f t="shared" si="22"/>
        <v>87516.913000000015</v>
      </c>
      <c r="I208" s="122">
        <f t="shared" si="23"/>
        <v>9.3952307272320956E-2</v>
      </c>
      <c r="J208" s="128">
        <f t="shared" si="24"/>
        <v>102.63693083843344</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0.18454032258064518</v>
      </c>
      <c r="F209" s="128">
        <f t="shared" si="20"/>
        <v>22.883000000000003</v>
      </c>
      <c r="G209" s="122">
        <f t="shared" si="21"/>
        <v>0.33113147364080403</v>
      </c>
      <c r="H209" s="128">
        <f t="shared" si="22"/>
        <v>114027.772</v>
      </c>
      <c r="I209" s="122">
        <f t="shared" si="23"/>
        <v>-0.55831723765114127</v>
      </c>
      <c r="J209" s="128">
        <f t="shared" si="24"/>
        <v>55.730227196954985</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2.6903225806451613E-2</v>
      </c>
      <c r="F210" s="128">
        <f t="shared" si="20"/>
        <v>3.3359999999999999</v>
      </c>
      <c r="G210" s="122">
        <f t="shared" si="21"/>
        <v>0.10414279035190122</v>
      </c>
      <c r="H210" s="128">
        <f t="shared" si="22"/>
        <v>35862.402999999998</v>
      </c>
      <c r="I210" s="122">
        <f t="shared" si="23"/>
        <v>-0.5739612235508631</v>
      </c>
      <c r="J210" s="128">
        <f t="shared" si="24"/>
        <v>25.833018027983414</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5.5725806451612904E-3</v>
      </c>
      <c r="F211" s="128">
        <f t="shared" si="20"/>
        <v>0.69100000000000006</v>
      </c>
      <c r="G211" s="122">
        <f t="shared" si="21"/>
        <v>3.8617874421387047E-2</v>
      </c>
      <c r="H211" s="128">
        <f t="shared" si="22"/>
        <v>13298.374</v>
      </c>
      <c r="I211" s="122">
        <f t="shared" si="23"/>
        <v>-0.47691945197577296</v>
      </c>
      <c r="J211" s="128">
        <f t="shared" si="24"/>
        <v>14.430055327113312</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2.9516129032258064E-3</v>
      </c>
      <c r="F212" s="128">
        <f t="shared" si="20"/>
        <v>0.36599999999999999</v>
      </c>
      <c r="G212" s="122">
        <f t="shared" si="21"/>
        <v>3.6489534147602198E-2</v>
      </c>
      <c r="H212" s="128">
        <f t="shared" si="22"/>
        <v>12565.462999999998</v>
      </c>
      <c r="I212" s="122">
        <f t="shared" si="23"/>
        <v>-0.32305674763148101</v>
      </c>
      <c r="J212" s="128">
        <f t="shared" si="24"/>
        <v>8.0889300786531493</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0.17894354838709678</v>
      </c>
      <c r="F213" s="128">
        <f t="shared" si="20"/>
        <v>22.189</v>
      </c>
      <c r="G213" s="122">
        <f t="shared" si="21"/>
        <v>0.15845168400327569</v>
      </c>
      <c r="H213" s="128">
        <f t="shared" si="22"/>
        <v>54564.10500000001</v>
      </c>
      <c r="I213" s="122">
        <f t="shared" si="23"/>
        <v>0.15281941824394887</v>
      </c>
      <c r="J213" s="128">
        <f t="shared" si="24"/>
        <v>112.9325633316699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0.22301612903225806</v>
      </c>
      <c r="F214" s="128">
        <f t="shared" si="20"/>
        <v>27.654</v>
      </c>
      <c r="G214" s="122">
        <f t="shared" si="21"/>
        <v>0.16054127681076091</v>
      </c>
      <c r="H214" s="128">
        <f t="shared" si="22"/>
        <v>55283.673000000003</v>
      </c>
      <c r="I214" s="122">
        <f t="shared" si="23"/>
        <v>0.26328614880846735</v>
      </c>
      <c r="J214" s="128">
        <f t="shared" si="24"/>
        <v>138.91513351743166</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4.2983870967741936E-2</v>
      </c>
      <c r="F215" s="128">
        <f t="shared" si="20"/>
        <v>5.33</v>
      </c>
      <c r="G215" s="122">
        <f t="shared" si="21"/>
        <v>3.043571225294606E-2</v>
      </c>
      <c r="H215" s="128">
        <f t="shared" si="22"/>
        <v>10480.780999999999</v>
      </c>
      <c r="I215" s="122">
        <f t="shared" si="23"/>
        <v>0.36620027950738193</v>
      </c>
      <c r="J215" s="128">
        <f t="shared" si="24"/>
        <v>141.22840500826874</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0.23394354838709677</v>
      </c>
      <c r="F216" s="128">
        <f t="shared" si="20"/>
        <v>29.009</v>
      </c>
      <c r="G216" s="122">
        <f t="shared" si="21"/>
        <v>0.30298150180916372</v>
      </c>
      <c r="H216" s="128">
        <f t="shared" si="22"/>
        <v>104334.10400000001</v>
      </c>
      <c r="I216" s="122">
        <f t="shared" si="23"/>
        <v>-0.33425875004648614</v>
      </c>
      <c r="J216" s="128">
        <f t="shared" si="24"/>
        <v>77.213805790179464</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0.17404032258064517</v>
      </c>
      <c r="F217" s="128">
        <f t="shared" si="20"/>
        <v>21.581</v>
      </c>
      <c r="G217" s="122">
        <f t="shared" si="21"/>
        <v>0.18888569744277756</v>
      </c>
      <c r="H217" s="128">
        <f t="shared" si="22"/>
        <v>65044.300999999992</v>
      </c>
      <c r="I217" s="122">
        <f t="shared" si="23"/>
        <v>-7.4572606524908797E-2</v>
      </c>
      <c r="J217" s="128">
        <f t="shared" si="24"/>
        <v>92.140551104124896</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0.32645161290322572</v>
      </c>
      <c r="F218" s="128">
        <f t="shared" si="20"/>
        <v>40.47999999999999</v>
      </c>
      <c r="G218" s="122">
        <f t="shared" si="21"/>
        <v>0.31733822940079798</v>
      </c>
      <c r="H218" s="128">
        <f t="shared" si="22"/>
        <v>109277.958</v>
      </c>
      <c r="I218" s="122">
        <f t="shared" si="23"/>
        <v>-1.2454072749086205E-2</v>
      </c>
      <c r="J218" s="128">
        <f t="shared" si="24"/>
        <v>102.87182024039012</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0.88317741935483884</v>
      </c>
      <c r="F219" s="128">
        <f t="shared" si="20"/>
        <v>109.51400000000001</v>
      </c>
      <c r="G219" s="122">
        <f t="shared" si="21"/>
        <v>0.90004425626818607</v>
      </c>
      <c r="H219" s="128">
        <f t="shared" si="22"/>
        <v>309937.44</v>
      </c>
      <c r="I219" s="122">
        <f t="shared" si="23"/>
        <v>-0.36130069968701112</v>
      </c>
      <c r="J219" s="128">
        <f t="shared" si="24"/>
        <v>98.125999161054438</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9.0911290322580648E-2</v>
      </c>
      <c r="F220" s="128">
        <f t="shared" si="20"/>
        <v>11.273</v>
      </c>
      <c r="G220" s="122">
        <f t="shared" si="21"/>
        <v>7.416665214689365E-2</v>
      </c>
      <c r="H220" s="128">
        <f t="shared" si="22"/>
        <v>25539.880000000005</v>
      </c>
      <c r="I220" s="122">
        <f t="shared" si="23"/>
        <v>0.41186804268223037</v>
      </c>
      <c r="J220" s="128">
        <f t="shared" si="24"/>
        <v>122.57704465683952</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2.6040322580645158E-2</v>
      </c>
      <c r="F221" s="128">
        <f t="shared" si="20"/>
        <v>3.2289999999999996</v>
      </c>
      <c r="G221" s="122">
        <f t="shared" si="21"/>
        <v>2.5704426788400448E-2</v>
      </c>
      <c r="H221" s="128">
        <f t="shared" si="22"/>
        <v>8851.5250000000015</v>
      </c>
      <c r="I221" s="122">
        <f t="shared" si="23"/>
        <v>3.1066814959469446E-2</v>
      </c>
      <c r="J221" s="128">
        <f t="shared" si="24"/>
        <v>101.30676243049423</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0.77684677419354831</v>
      </c>
      <c r="F222" s="128">
        <f t="shared" si="20"/>
        <v>96.328999999999994</v>
      </c>
      <c r="G222" s="122">
        <f t="shared" si="21"/>
        <v>0.78385046376155032</v>
      </c>
      <c r="H222" s="128">
        <f t="shared" si="22"/>
        <v>269925.17799999996</v>
      </c>
      <c r="I222" s="122">
        <f t="shared" si="23"/>
        <v>-8.0981139508607428E-2</v>
      </c>
      <c r="J222" s="128">
        <f t="shared" si="24"/>
        <v>99.10650182760719</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0.12829032258064516</v>
      </c>
      <c r="F223" s="128">
        <f t="shared" si="20"/>
        <v>15.907999999999998</v>
      </c>
      <c r="G223" s="122">
        <f t="shared" si="21"/>
        <v>0.1229460358115682</v>
      </c>
      <c r="H223" s="128">
        <f t="shared" si="22"/>
        <v>42337.451000000001</v>
      </c>
      <c r="I223" s="122">
        <f t="shared" si="23"/>
        <v>0.13454665590846182</v>
      </c>
      <c r="J223" s="128">
        <f t="shared" si="24"/>
        <v>104.34685570282869</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9.5104838709677411E-2</v>
      </c>
      <c r="F224" s="128">
        <f t="shared" si="20"/>
        <v>11.792999999999999</v>
      </c>
      <c r="G224" s="122">
        <f t="shared" si="21"/>
        <v>9.3375937251348892E-2</v>
      </c>
      <c r="H224" s="128">
        <f t="shared" si="22"/>
        <v>32154.751</v>
      </c>
      <c r="I224" s="122">
        <f t="shared" si="23"/>
        <v>2.7576271284297384E-2</v>
      </c>
      <c r="J224" s="128">
        <f t="shared" si="24"/>
        <v>101.85154924193658</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0.7009193548387096</v>
      </c>
      <c r="F225" s="128">
        <f t="shared" si="20"/>
        <v>86.913999999999987</v>
      </c>
      <c r="G225" s="122">
        <f t="shared" si="21"/>
        <v>0.72502948385110844</v>
      </c>
      <c r="H225" s="128">
        <f t="shared" si="22"/>
        <v>249669.70300000001</v>
      </c>
      <c r="I225" s="122">
        <f t="shared" si="23"/>
        <v>-0.14431614356452391</v>
      </c>
      <c r="J225" s="128">
        <f t="shared" si="24"/>
        <v>96.674600199107203</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0.14050000000000001</v>
      </c>
      <c r="F226" s="128">
        <f t="shared" si="20"/>
        <v>17.422000000000001</v>
      </c>
      <c r="G226" s="122">
        <f t="shared" si="21"/>
        <v>0.12684393857555221</v>
      </c>
      <c r="H226" s="128">
        <f t="shared" si="22"/>
        <v>43679.725000000006</v>
      </c>
      <c r="I226" s="122">
        <f t="shared" si="23"/>
        <v>0.33337330846817043</v>
      </c>
      <c r="J226" s="128">
        <f t="shared" si="24"/>
        <v>110.76603389787824</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0.10950806451612903</v>
      </c>
      <c r="F227" s="128">
        <f t="shared" si="20"/>
        <v>13.579000000000001</v>
      </c>
      <c r="G227" s="122">
        <f t="shared" si="21"/>
        <v>0.10787175846067174</v>
      </c>
      <c r="H227" s="128">
        <f t="shared" si="22"/>
        <v>37146.502999999997</v>
      </c>
      <c r="I227" s="122">
        <f t="shared" si="23"/>
        <v>9.5343717627342426E-4</v>
      </c>
      <c r="J227" s="128">
        <f t="shared" si="24"/>
        <v>101.51689939870023</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4.9290322580645161E-2</v>
      </c>
      <c r="F228" s="128">
        <f t="shared" si="20"/>
        <v>6.1120000000000001</v>
      </c>
      <c r="G228" s="122">
        <f t="shared" si="21"/>
        <v>4.0459208149658213E-2</v>
      </c>
      <c r="H228" s="128">
        <f t="shared" si="22"/>
        <v>13932.452000000003</v>
      </c>
      <c r="I228" s="122">
        <f t="shared" si="23"/>
        <v>7.8984602550556046E-2</v>
      </c>
      <c r="J228" s="128">
        <f t="shared" si="24"/>
        <v>121.82720531336338</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0.23651612903225805</v>
      </c>
      <c r="F229" s="128">
        <f t="shared" si="20"/>
        <v>29.327999999999999</v>
      </c>
      <c r="G229" s="122">
        <f t="shared" si="21"/>
        <v>0.18364006353852674</v>
      </c>
      <c r="H229" s="128">
        <f t="shared" si="22"/>
        <v>63237.924999999996</v>
      </c>
      <c r="I229" s="122">
        <f t="shared" si="23"/>
        <v>0.31985574504648201</v>
      </c>
      <c r="J229" s="128">
        <f t="shared" si="24"/>
        <v>128.7933169238085</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0.34805645161290322</v>
      </c>
      <c r="F230" s="128">
        <f t="shared" si="20"/>
        <v>43.158999999999999</v>
      </c>
      <c r="G230" s="122">
        <f t="shared" si="21"/>
        <v>0.38787418326276724</v>
      </c>
      <c r="H230" s="128">
        <f t="shared" si="22"/>
        <v>133567.57800000001</v>
      </c>
      <c r="I230" s="122">
        <f t="shared" si="23"/>
        <v>-0.21108107940156573</v>
      </c>
      <c r="J230" s="128">
        <f t="shared" si="24"/>
        <v>89.734369192886106</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0.33070967741935481</v>
      </c>
      <c r="F231" s="128">
        <f t="shared" si="20"/>
        <v>41.007999999999996</v>
      </c>
      <c r="G231" s="122">
        <f t="shared" si="21"/>
        <v>0.3470210449590253</v>
      </c>
      <c r="H231" s="128">
        <f t="shared" si="22"/>
        <v>119499.47300000003</v>
      </c>
      <c r="I231" s="122">
        <f t="shared" si="23"/>
        <v>-0.1658109543741397</v>
      </c>
      <c r="J231" s="128">
        <f t="shared" si="24"/>
        <v>95.299602782996502</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8.4887096774193552E-2</v>
      </c>
      <c r="F232" s="128">
        <f t="shared" si="20"/>
        <v>10.526</v>
      </c>
      <c r="G232" s="122">
        <f t="shared" si="21"/>
        <v>8.1627077053531491E-2</v>
      </c>
      <c r="H232" s="128">
        <f t="shared" si="22"/>
        <v>28108.936999999998</v>
      </c>
      <c r="I232" s="122">
        <f t="shared" si="23"/>
        <v>-0.12417853609790207</v>
      </c>
      <c r="J232" s="128">
        <f t="shared" si="24"/>
        <v>103.99379695848243</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8.4556451612903219E-2</v>
      </c>
      <c r="F233" s="128">
        <f t="shared" si="20"/>
        <v>10.484999999999999</v>
      </c>
      <c r="G233" s="122">
        <f t="shared" si="21"/>
        <v>0.13349452894952346</v>
      </c>
      <c r="H233" s="128">
        <f t="shared" si="22"/>
        <v>45969.909</v>
      </c>
      <c r="I233" s="122">
        <f t="shared" si="23"/>
        <v>-0.5516461498425318</v>
      </c>
      <c r="J233" s="128">
        <f t="shared" si="24"/>
        <v>63.340761811201595</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0.24629838709677421</v>
      </c>
      <c r="F234" s="128">
        <f t="shared" si="20"/>
        <v>30.541</v>
      </c>
      <c r="G234" s="122">
        <f t="shared" si="21"/>
        <v>0.29174248020954935</v>
      </c>
      <c r="H234" s="128">
        <f t="shared" si="22"/>
        <v>100463.857</v>
      </c>
      <c r="I234" s="122">
        <f t="shared" si="23"/>
        <v>-0.46541660865371715</v>
      </c>
      <c r="J234" s="128">
        <f t="shared" si="24"/>
        <v>84.423216982273502</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0.13505645161290325</v>
      </c>
      <c r="F235" s="128">
        <f t="shared" si="20"/>
        <v>16.747000000000003</v>
      </c>
      <c r="G235" s="122">
        <f t="shared" si="21"/>
        <v>0.1326178831332509</v>
      </c>
      <c r="H235" s="128">
        <f t="shared" si="22"/>
        <v>45668.02900000001</v>
      </c>
      <c r="I235" s="122">
        <f t="shared" si="23"/>
        <v>0.24768930601210079</v>
      </c>
      <c r="J235" s="128">
        <f t="shared" si="24"/>
        <v>101.83879309640476</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9.1911290322580649E-2</v>
      </c>
      <c r="F236" s="128">
        <f t="shared" si="20"/>
        <v>11.397</v>
      </c>
      <c r="G236" s="122">
        <f t="shared" si="21"/>
        <v>0.10271696606438648</v>
      </c>
      <c r="H236" s="128">
        <f t="shared" si="22"/>
        <v>35371.409</v>
      </c>
      <c r="I236" s="122">
        <f t="shared" si="23"/>
        <v>-0.27727132421979589</v>
      </c>
      <c r="J236" s="128">
        <f t="shared" si="24"/>
        <v>89.480145144637106</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7.7782258064516122E-2</v>
      </c>
      <c r="F237" s="128">
        <f t="shared" si="20"/>
        <v>9.6449999999999996</v>
      </c>
      <c r="G237" s="122">
        <f t="shared" si="21"/>
        <v>6.6082640740159945E-2</v>
      </c>
      <c r="H237" s="128">
        <f t="shared" si="22"/>
        <v>22756.085999999999</v>
      </c>
      <c r="I237" s="122">
        <f t="shared" si="23"/>
        <v>0.46292937269889434</v>
      </c>
      <c r="J237" s="128">
        <f t="shared" si="24"/>
        <v>117.70452450645794</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0.23452419354838708</v>
      </c>
      <c r="F238" s="128">
        <f t="shared" si="20"/>
        <v>29.080999999999996</v>
      </c>
      <c r="G238" s="122">
        <f t="shared" si="21"/>
        <v>0.17460777446726952</v>
      </c>
      <c r="H238" s="128">
        <f t="shared" si="22"/>
        <v>60127.583999999995</v>
      </c>
      <c r="I238" s="122">
        <f t="shared" si="23"/>
        <v>0.51137072227364166</v>
      </c>
      <c r="J238" s="128">
        <f t="shared" si="24"/>
        <v>134.31486327795156</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0.13000806451612906</v>
      </c>
      <c r="F239" s="128">
        <f t="shared" si="20"/>
        <v>16.121000000000002</v>
      </c>
      <c r="G239" s="122">
        <f t="shared" si="21"/>
        <v>9.8905998989423802E-2</v>
      </c>
      <c r="H239" s="128">
        <f t="shared" si="22"/>
        <v>34059.072</v>
      </c>
      <c r="I239" s="122">
        <f t="shared" si="23"/>
        <v>0.48141114248136885</v>
      </c>
      <c r="J239" s="128">
        <f t="shared" si="24"/>
        <v>131.44608602561212</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2.6701612903225806E-2</v>
      </c>
      <c r="F240" s="128">
        <f t="shared" si="20"/>
        <v>3.3109999999999999</v>
      </c>
      <c r="G240" s="122">
        <f t="shared" si="21"/>
        <v>5.8213884968550178E-2</v>
      </c>
      <c r="H240" s="128">
        <f t="shared" si="22"/>
        <v>20046.417000000001</v>
      </c>
      <c r="I240" s="122">
        <f t="shared" si="23"/>
        <v>-0.49996283899826888</v>
      </c>
      <c r="J240" s="128">
        <f t="shared" si="24"/>
        <v>45.868117061163751</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0.15996774193548388</v>
      </c>
      <c r="F241" s="128">
        <f t="shared" si="20"/>
        <v>19.836000000000002</v>
      </c>
      <c r="G241" s="122">
        <f t="shared" si="21"/>
        <v>0.25331704505195174</v>
      </c>
      <c r="H241" s="128">
        <f t="shared" si="22"/>
        <v>87231.750999999989</v>
      </c>
      <c r="I241" s="122">
        <f t="shared" si="23"/>
        <v>-0.53383496000718222</v>
      </c>
      <c r="J241" s="128">
        <f t="shared" si="24"/>
        <v>63.149221523043096</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0.25862096774193549</v>
      </c>
      <c r="F242" s="128">
        <f t="shared" si="20"/>
        <v>32.069000000000003</v>
      </c>
      <c r="G242" s="122">
        <f t="shared" si="21"/>
        <v>0.27332509771807256</v>
      </c>
      <c r="H242" s="128">
        <f t="shared" si="22"/>
        <v>94121.684000000023</v>
      </c>
      <c r="I242" s="122">
        <f t="shared" si="23"/>
        <v>-0.19771331224120825</v>
      </c>
      <c r="J242" s="128">
        <f t="shared" si="24"/>
        <v>94.620278160001249</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0.23585483870967738</v>
      </c>
      <c r="F243" s="128">
        <f t="shared" si="20"/>
        <v>29.245999999999995</v>
      </c>
      <c r="G243" s="122">
        <f t="shared" si="21"/>
        <v>0.2046240424209689</v>
      </c>
      <c r="H243" s="128">
        <f t="shared" si="22"/>
        <v>70463.926000000007</v>
      </c>
      <c r="I243" s="122">
        <f t="shared" si="23"/>
        <v>0.48836785444286779</v>
      </c>
      <c r="J243" s="128">
        <f t="shared" si="24"/>
        <v>115.26252532166185</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0.1828951612903226</v>
      </c>
      <c r="F244" s="128">
        <f t="shared" si="20"/>
        <v>22.679000000000002</v>
      </c>
      <c r="G244" s="122">
        <f t="shared" si="21"/>
        <v>0.122620119178297</v>
      </c>
      <c r="H244" s="128">
        <f t="shared" si="22"/>
        <v>42225.218999999997</v>
      </c>
      <c r="I244" s="122">
        <f t="shared" si="23"/>
        <v>0.50626049386327443</v>
      </c>
      <c r="J244" s="128">
        <f t="shared" si="24"/>
        <v>149.15591545330506</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0.13577419354838707</v>
      </c>
      <c r="F245" s="128">
        <f t="shared" si="20"/>
        <v>16.835999999999999</v>
      </c>
      <c r="G245" s="122">
        <f t="shared" si="21"/>
        <v>8.7677292236567769E-2</v>
      </c>
      <c r="H245" s="128">
        <f t="shared" si="22"/>
        <v>30192.377000000004</v>
      </c>
      <c r="I245" s="122">
        <f t="shared" si="23"/>
        <v>0.34907147514038439</v>
      </c>
      <c r="J245" s="128">
        <f t="shared" si="24"/>
        <v>154.85673665884428</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4.7540322580645153E-2</v>
      </c>
      <c r="F246" s="128">
        <f t="shared" si="20"/>
        <v>5.8949999999999987</v>
      </c>
      <c r="G246" s="122">
        <f t="shared" si="21"/>
        <v>6.5192233083012446E-2</v>
      </c>
      <c r="H246" s="128">
        <f t="shared" si="22"/>
        <v>22449.467000000001</v>
      </c>
      <c r="I246" s="122">
        <f t="shared" si="23"/>
        <v>-0.47338117126802004</v>
      </c>
      <c r="J246" s="128">
        <f t="shared" si="24"/>
        <v>72.923292135291248</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0.18782258064516125</v>
      </c>
      <c r="F247" s="128">
        <f t="shared" si="20"/>
        <v>23.289999999999996</v>
      </c>
      <c r="G247" s="122">
        <f t="shared" si="21"/>
        <v>0.21612501234180714</v>
      </c>
      <c r="H247" s="128">
        <f t="shared" si="22"/>
        <v>74424.377000000022</v>
      </c>
      <c r="I247" s="122">
        <f t="shared" si="23"/>
        <v>-0.34289886899770033</v>
      </c>
      <c r="J247" s="128">
        <f t="shared" si="24"/>
        <v>86.90460146654155</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0.15499193548387094</v>
      </c>
      <c r="F248" s="128">
        <f t="shared" si="20"/>
        <v>19.218999999999998</v>
      </c>
      <c r="G248" s="122">
        <f t="shared" si="21"/>
        <v>0.14994920112208807</v>
      </c>
      <c r="H248" s="128">
        <f t="shared" si="22"/>
        <v>51636.207000000002</v>
      </c>
      <c r="I248" s="122">
        <f t="shared" si="23"/>
        <v>0.15589603090735726</v>
      </c>
      <c r="J248" s="128">
        <f t="shared" si="24"/>
        <v>103.36296180576321</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5.4370967741935484E-2</v>
      </c>
      <c r="F249" s="128">
        <f t="shared" si="20"/>
        <v>6.742</v>
      </c>
      <c r="G249" s="122">
        <f t="shared" si="21"/>
        <v>5.5160829717909851E-2</v>
      </c>
      <c r="H249" s="128">
        <f t="shared" si="22"/>
        <v>18995.073</v>
      </c>
      <c r="I249" s="122">
        <f t="shared" si="23"/>
        <v>-0.1423042394496507</v>
      </c>
      <c r="J249" s="128">
        <f t="shared" si="24"/>
        <v>98.568074519521033</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0.13382258064516131</v>
      </c>
      <c r="F250" s="128">
        <f t="shared" si="20"/>
        <v>16.594000000000001</v>
      </c>
      <c r="G250" s="122">
        <f t="shared" si="21"/>
        <v>0.14900477410137125</v>
      </c>
      <c r="H250" s="128">
        <f t="shared" si="22"/>
        <v>51310.985999999997</v>
      </c>
      <c r="I250" s="122">
        <f t="shared" si="23"/>
        <v>-3.309982481143995E-2</v>
      </c>
      <c r="J250" s="128">
        <f t="shared" si="24"/>
        <v>89.810934885964684</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6.309677419354838E-2</v>
      </c>
      <c r="F251" s="128">
        <f t="shared" si="20"/>
        <v>7.8239999999999998</v>
      </c>
      <c r="G251" s="122">
        <f t="shared" si="21"/>
        <v>7.5218162493683904E-2</v>
      </c>
      <c r="H251" s="128">
        <f t="shared" si="22"/>
        <v>25901.976000000002</v>
      </c>
      <c r="I251" s="122">
        <f t="shared" si="23"/>
        <v>-0.44605793929207049</v>
      </c>
      <c r="J251" s="128">
        <f t="shared" si="24"/>
        <v>83.88502470908756</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0.10638709677419357</v>
      </c>
      <c r="F252" s="128">
        <f t="shared" si="20"/>
        <v>13.192000000000002</v>
      </c>
      <c r="G252" s="122">
        <f t="shared" si="21"/>
        <v>8.3948245721022913E-2</v>
      </c>
      <c r="H252" s="128">
        <f t="shared" si="22"/>
        <v>28908.250000000007</v>
      </c>
      <c r="I252" s="122">
        <f t="shared" si="23"/>
        <v>0.48198323131789172</v>
      </c>
      <c r="J252" s="128">
        <f t="shared" si="24"/>
        <v>126.72938649336345</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0.16541935483870968</v>
      </c>
      <c r="F253" s="128">
        <f t="shared" si="20"/>
        <v>20.512</v>
      </c>
      <c r="G253" s="122">
        <f t="shared" si="21"/>
        <v>0.13087668647163708</v>
      </c>
      <c r="H253" s="128">
        <f t="shared" si="22"/>
        <v>45068.434000000001</v>
      </c>
      <c r="I253" s="122">
        <f t="shared" si="23"/>
        <v>0.63884661417754929</v>
      </c>
      <c r="J253" s="128">
        <f t="shared" si="24"/>
        <v>126.39329379305345</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4.8532258064516137E-2</v>
      </c>
      <c r="F254" s="128">
        <f t="shared" si="20"/>
        <v>6.0180000000000007</v>
      </c>
      <c r="G254" s="122">
        <f t="shared" si="21"/>
        <v>4.8195828178813904E-2</v>
      </c>
      <c r="H254" s="128">
        <f t="shared" si="22"/>
        <v>16596.618999999999</v>
      </c>
      <c r="I254" s="122">
        <f t="shared" si="23"/>
        <v>-0.20107793537794461</v>
      </c>
      <c r="J254" s="128">
        <f t="shared" si="24"/>
        <v>100.69804773237638</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3.7241935483870968E-2</v>
      </c>
      <c r="F255" s="128">
        <f t="shared" si="20"/>
        <v>4.6180000000000003</v>
      </c>
      <c r="G255" s="122">
        <f t="shared" si="21"/>
        <v>2.5939565800707408E-2</v>
      </c>
      <c r="H255" s="128">
        <f t="shared" si="22"/>
        <v>8932.4970000000012</v>
      </c>
      <c r="I255" s="122">
        <f t="shared" si="23"/>
        <v>0.30548535190316123</v>
      </c>
      <c r="J255" s="128">
        <f t="shared" si="24"/>
        <v>143.57193088735252</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0.15115322580645157</v>
      </c>
      <c r="F256" s="128">
        <f t="shared" si="20"/>
        <v>18.742999999999995</v>
      </c>
      <c r="G256" s="122">
        <f t="shared" si="21"/>
        <v>0.23229407477102318</v>
      </c>
      <c r="H256" s="128">
        <f t="shared" si="22"/>
        <v>79992.323000000004</v>
      </c>
      <c r="I256" s="122">
        <f t="shared" si="23"/>
        <v>-0.46763591002665461</v>
      </c>
      <c r="J256" s="128">
        <f t="shared" si="24"/>
        <v>65.069772423358742</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8.9072580645161284E-2</v>
      </c>
      <c r="F257" s="128">
        <f t="shared" si="20"/>
        <v>11.045</v>
      </c>
      <c r="G257" s="122">
        <f t="shared" si="21"/>
        <v>9.996658709831048E-2</v>
      </c>
      <c r="H257" s="128">
        <f t="shared" si="22"/>
        <v>34424.294000000002</v>
      </c>
      <c r="I257" s="122">
        <f t="shared" si="23"/>
        <v>-0.20668540634644955</v>
      </c>
      <c r="J257" s="128">
        <f t="shared" si="24"/>
        <v>89.102352326547205</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8.6532258064516129E-2</v>
      </c>
      <c r="F258" s="128">
        <f t="shared" si="20"/>
        <v>10.73</v>
      </c>
      <c r="G258" s="122">
        <f t="shared" si="21"/>
        <v>8.8307145470702009E-2</v>
      </c>
      <c r="H258" s="128">
        <f t="shared" si="22"/>
        <v>30409.272000000004</v>
      </c>
      <c r="I258" s="122">
        <f t="shared" si="23"/>
        <v>-5.4971307495097401E-3</v>
      </c>
      <c r="J258" s="128">
        <f t="shared" si="24"/>
        <v>97.990097633973747</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0.39683064516129041</v>
      </c>
      <c r="F259" s="128">
        <f t="shared" si="20"/>
        <v>49.207000000000008</v>
      </c>
      <c r="G259" s="122">
        <f t="shared" si="21"/>
        <v>0.36958190023173554</v>
      </c>
      <c r="H259" s="128">
        <f t="shared" si="22"/>
        <v>127268.48399999998</v>
      </c>
      <c r="I259" s="122">
        <f t="shared" si="23"/>
        <v>0.41444713147473317</v>
      </c>
      <c r="J259" s="128">
        <f t="shared" si="24"/>
        <v>107.3728569804066</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0.27611290322580651</v>
      </c>
      <c r="F260" s="128">
        <f t="shared" si="20"/>
        <v>34.238000000000007</v>
      </c>
      <c r="G260" s="122">
        <f t="shared" si="21"/>
        <v>0.20991243124887471</v>
      </c>
      <c r="H260" s="128">
        <f t="shared" si="22"/>
        <v>72285.024999999994</v>
      </c>
      <c r="I260" s="122">
        <f t="shared" si="23"/>
        <v>0.38316925607551477</v>
      </c>
      <c r="J260" s="128">
        <f t="shared" si="24"/>
        <v>131.53718509336102</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0.87994354838709687</v>
      </c>
      <c r="F261" s="128">
        <f t="shared" si="20"/>
        <v>109.11300000000001</v>
      </c>
      <c r="G261" s="122">
        <f t="shared" si="21"/>
        <v>0.91283120763856218</v>
      </c>
      <c r="H261" s="128">
        <f t="shared" si="22"/>
        <v>314340.72899999999</v>
      </c>
      <c r="I261" s="122">
        <f t="shared" si="23"/>
        <v>-0.59637227530291725</v>
      </c>
      <c r="J261" s="128">
        <f t="shared" si="24"/>
        <v>96.397180664260631</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0.83570967741935487</v>
      </c>
      <c r="F262" s="128">
        <f t="shared" si="20"/>
        <v>103.628</v>
      </c>
      <c r="G262" s="122">
        <f t="shared" si="21"/>
        <v>0.87550123418070724</v>
      </c>
      <c r="H262" s="128">
        <f t="shared" si="22"/>
        <v>301485.85399999999</v>
      </c>
      <c r="I262" s="122">
        <f t="shared" si="23"/>
        <v>-0.61097864819533199</v>
      </c>
      <c r="J262" s="128">
        <f t="shared" si="24"/>
        <v>95.454997068212094</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0.91219354838709688</v>
      </c>
      <c r="F263" s="128">
        <f t="shared" si="20"/>
        <v>113.11200000000001</v>
      </c>
      <c r="G263" s="122">
        <f t="shared" si="21"/>
        <v>0.93762756201395048</v>
      </c>
      <c r="H263" s="128">
        <f t="shared" si="22"/>
        <v>322879.55199999997</v>
      </c>
      <c r="I263" s="122">
        <f t="shared" si="23"/>
        <v>-0.57023788101876405</v>
      </c>
      <c r="J263" s="128">
        <f t="shared" si="24"/>
        <v>97.28740763846325</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0.89054032258064519</v>
      </c>
      <c r="F264" s="128">
        <f t="shared" si="20"/>
        <v>110.42700000000001</v>
      </c>
      <c r="G264" s="122">
        <f t="shared" si="21"/>
        <v>0.9249960070624178</v>
      </c>
      <c r="H264" s="128">
        <f t="shared" si="22"/>
        <v>318529.77500000008</v>
      </c>
      <c r="I264" s="122">
        <f t="shared" si="23"/>
        <v>-0.53810191482051672</v>
      </c>
      <c r="J264" s="128">
        <f t="shared" si="24"/>
        <v>96.275045057632596</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0.87124999999999997</v>
      </c>
      <c r="F265" s="128">
        <f t="shared" ref="F265:F328" si="26">SUMPRODUCT($K$2:$AI$2,$K265:$AI265)</f>
        <v>108.035</v>
      </c>
      <c r="G265" s="122">
        <f t="shared" ref="G265:G328" si="27">SUMPRODUCT($K$3:$AI$3,$K265:$AI265)/$J$3</f>
        <v>0.90354200279941232</v>
      </c>
      <c r="H265" s="128">
        <f t="shared" ref="H265:H328" si="28">SUMPRODUCT($K$3:$AI$3,$K265:$AI265)</f>
        <v>311141.91700000002</v>
      </c>
      <c r="I265" s="122">
        <f t="shared" ref="I265:I328" si="29">CORREL($K$4:$AI$4,$K265:$AI265)</f>
        <v>-0.5850322148180146</v>
      </c>
      <c r="J265" s="128">
        <f t="shared" si="24"/>
        <v>96.426065119345523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0.8266370967741935</v>
      </c>
      <c r="F266" s="128">
        <f t="shared" si="26"/>
        <v>102.503</v>
      </c>
      <c r="G266" s="122">
        <f t="shared" si="27"/>
        <v>0.86316153537887885</v>
      </c>
      <c r="H266" s="128">
        <f t="shared" si="28"/>
        <v>297236.57999999996</v>
      </c>
      <c r="I266" s="122">
        <f t="shared" si="29"/>
        <v>-0.62055490670624647</v>
      </c>
      <c r="J266" s="128">
        <f t="shared" ref="J266:J329" si="30">$E266/$G266*100</f>
        <v>95.768528009226785</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0.83929838709677429</v>
      </c>
      <c r="F267" s="128">
        <f t="shared" si="26"/>
        <v>104.07300000000001</v>
      </c>
      <c r="G267" s="122">
        <f t="shared" si="27"/>
        <v>0.8701977970600363</v>
      </c>
      <c r="H267" s="128">
        <f t="shared" si="28"/>
        <v>299659.57299999997</v>
      </c>
      <c r="I267" s="122">
        <f t="shared" si="29"/>
        <v>-0.598459719418869</v>
      </c>
      <c r="J267" s="128">
        <f t="shared" si="30"/>
        <v>96.449150978357366</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0.74749193548387094</v>
      </c>
      <c r="F268" s="128">
        <f t="shared" si="26"/>
        <v>92.688999999999993</v>
      </c>
      <c r="G268" s="122">
        <f t="shared" si="27"/>
        <v>0.79146784741460918</v>
      </c>
      <c r="H268" s="128">
        <f t="shared" si="28"/>
        <v>272548.28499999997</v>
      </c>
      <c r="I268" s="122">
        <f t="shared" si="29"/>
        <v>-0.61513236262548154</v>
      </c>
      <c r="J268" s="128">
        <f t="shared" si="30"/>
        <v>94.443752570064731</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0.57963709677419362</v>
      </c>
      <c r="F269" s="128">
        <f t="shared" si="26"/>
        <v>71.875000000000014</v>
      </c>
      <c r="G269" s="122">
        <f t="shared" si="27"/>
        <v>0.66628576946085183</v>
      </c>
      <c r="H269" s="128">
        <f t="shared" si="28"/>
        <v>229440.83500000002</v>
      </c>
      <c r="I269" s="122">
        <f t="shared" si="29"/>
        <v>-0.62163553347733413</v>
      </c>
      <c r="J269" s="128">
        <f t="shared" si="30"/>
        <v>86.995268898392808</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0.4948467741935485</v>
      </c>
      <c r="F270" s="128">
        <f t="shared" si="26"/>
        <v>61.361000000000011</v>
      </c>
      <c r="G270" s="122">
        <f t="shared" si="27"/>
        <v>0.5808994592836525</v>
      </c>
      <c r="H270" s="128">
        <f t="shared" si="28"/>
        <v>200037.37599999999</v>
      </c>
      <c r="I270" s="122">
        <f t="shared" si="29"/>
        <v>-0.61645387960440035</v>
      </c>
      <c r="J270" s="128">
        <f t="shared" si="30"/>
        <v>85.186303117544384</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0.32424193548387104</v>
      </c>
      <c r="F271" s="128">
        <f t="shared" si="26"/>
        <v>40.20600000000001</v>
      </c>
      <c r="G271" s="122">
        <f t="shared" si="27"/>
        <v>0.44194884683962615</v>
      </c>
      <c r="H271" s="128">
        <f t="shared" si="28"/>
        <v>152188.62099999998</v>
      </c>
      <c r="I271" s="122">
        <f t="shared" si="29"/>
        <v>-0.51722300216599504</v>
      </c>
      <c r="J271" s="128">
        <f t="shared" si="30"/>
        <v>73.366394731544929</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0.25929838709677416</v>
      </c>
      <c r="F272" s="128">
        <f t="shared" si="26"/>
        <v>32.152999999999999</v>
      </c>
      <c r="G272" s="122">
        <f t="shared" si="27"/>
        <v>0.37146843401343954</v>
      </c>
      <c r="H272" s="128">
        <f t="shared" si="28"/>
        <v>127918.12700000001</v>
      </c>
      <c r="I272" s="122">
        <f t="shared" si="29"/>
        <v>-0.53963240709816296</v>
      </c>
      <c r="J272" s="128">
        <f t="shared" si="30"/>
        <v>69.803612731032999</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0.10754032258064516</v>
      </c>
      <c r="F273" s="128">
        <f t="shared" si="26"/>
        <v>13.335000000000001</v>
      </c>
      <c r="G273" s="122">
        <f t="shared" si="27"/>
        <v>0.18240576957700996</v>
      </c>
      <c r="H273" s="128">
        <f t="shared" si="28"/>
        <v>62812.885999999999</v>
      </c>
      <c r="I273" s="122">
        <f t="shared" si="29"/>
        <v>-0.50347737528363756</v>
      </c>
      <c r="J273" s="128">
        <f t="shared" si="30"/>
        <v>58.956645302407871</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5.9588709677419367E-2</v>
      </c>
      <c r="F274" s="128">
        <f t="shared" si="26"/>
        <v>7.3890000000000011</v>
      </c>
      <c r="G274" s="122">
        <f t="shared" si="27"/>
        <v>6.6422028818845513E-2</v>
      </c>
      <c r="H274" s="128">
        <f t="shared" si="28"/>
        <v>22872.957000000002</v>
      </c>
      <c r="I274" s="122">
        <f t="shared" si="29"/>
        <v>-0.33485600372287672</v>
      </c>
      <c r="J274" s="128">
        <f t="shared" si="30"/>
        <v>89.712269765106342</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0.62101612903225811</v>
      </c>
      <c r="F275" s="128">
        <f t="shared" si="26"/>
        <v>77.006</v>
      </c>
      <c r="G275" s="122">
        <f t="shared" si="27"/>
        <v>0.6675979881402494</v>
      </c>
      <c r="H275" s="128">
        <f t="shared" si="28"/>
        <v>229892.70799999998</v>
      </c>
      <c r="I275" s="122">
        <f t="shared" si="29"/>
        <v>0.11533283380088954</v>
      </c>
      <c r="J275" s="128">
        <f t="shared" si="30"/>
        <v>93.022468621010077</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8.8991935483870993E-2</v>
      </c>
      <c r="F276" s="128">
        <f t="shared" si="26"/>
        <v>11.035000000000004</v>
      </c>
      <c r="G276" s="122">
        <f t="shared" si="27"/>
        <v>5.867328768316693E-2</v>
      </c>
      <c r="H276" s="128">
        <f t="shared" si="28"/>
        <v>20204.615999999998</v>
      </c>
      <c r="I276" s="122">
        <f t="shared" si="29"/>
        <v>0.26054279895159055</v>
      </c>
      <c r="J276" s="128">
        <f t="shared" si="30"/>
        <v>151.67368149612369</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3.4975806451612905E-2</v>
      </c>
      <c r="F277" s="128">
        <f t="shared" si="26"/>
        <v>4.3370000000000006</v>
      </c>
      <c r="G277" s="122">
        <f t="shared" si="27"/>
        <v>3.3909559237770004E-2</v>
      </c>
      <c r="H277" s="128">
        <f t="shared" si="28"/>
        <v>11677.028000000002</v>
      </c>
      <c r="I277" s="122">
        <f t="shared" si="29"/>
        <v>-0.21190104379280519</v>
      </c>
      <c r="J277" s="128">
        <f t="shared" si="30"/>
        <v>103.14438535271573</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0.16086290322580649</v>
      </c>
      <c r="F278" s="128">
        <f t="shared" si="26"/>
        <v>19.947000000000003</v>
      </c>
      <c r="G278" s="122">
        <f t="shared" si="27"/>
        <v>0.11966634432770548</v>
      </c>
      <c r="H278" s="128">
        <f t="shared" si="28"/>
        <v>41208.063000000002</v>
      </c>
      <c r="I278" s="122">
        <f t="shared" si="29"/>
        <v>0.3731730611715573</v>
      </c>
      <c r="J278" s="128">
        <f t="shared" si="30"/>
        <v>134.42618651847883</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1.0354838709677421E-2</v>
      </c>
      <c r="F279" s="128">
        <f t="shared" si="26"/>
        <v>1.2840000000000003</v>
      </c>
      <c r="G279" s="122">
        <f t="shared" si="27"/>
        <v>9.8862956574262834E-3</v>
      </c>
      <c r="H279" s="128">
        <f t="shared" si="28"/>
        <v>3404.4250000000002</v>
      </c>
      <c r="I279" s="122">
        <f t="shared" si="29"/>
        <v>0.26982838128712716</v>
      </c>
      <c r="J279" s="128">
        <f t="shared" si="30"/>
        <v>104.73931863345784</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2.3911290322580648E-2</v>
      </c>
      <c r="F280" s="128">
        <f t="shared" si="26"/>
        <v>2.9650000000000003</v>
      </c>
      <c r="G280" s="122">
        <f t="shared" si="27"/>
        <v>4.3710199850155951E-2</v>
      </c>
      <c r="H280" s="128">
        <f t="shared" si="28"/>
        <v>15051.957000000002</v>
      </c>
      <c r="I280" s="122">
        <f t="shared" si="29"/>
        <v>-0.47153859761843087</v>
      </c>
      <c r="J280" s="128">
        <f t="shared" si="30"/>
        <v>54.70414320811058</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0.30695161290322581</v>
      </c>
      <c r="F281" s="128">
        <f t="shared" si="26"/>
        <v>38.061999999999998</v>
      </c>
      <c r="G281" s="122">
        <f t="shared" si="27"/>
        <v>0.1774202196551263</v>
      </c>
      <c r="H281" s="128">
        <f t="shared" si="28"/>
        <v>61096.071999999986</v>
      </c>
      <c r="I281" s="122">
        <f t="shared" si="29"/>
        <v>0.20852851011270418</v>
      </c>
      <c r="J281" s="128">
        <f t="shared" si="30"/>
        <v>173.0082475942628</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0.43491129032258075</v>
      </c>
      <c r="F282" s="128">
        <f t="shared" si="26"/>
        <v>53.929000000000009</v>
      </c>
      <c r="G282" s="122">
        <f t="shared" si="27"/>
        <v>0.39638975717131592</v>
      </c>
      <c r="H282" s="128">
        <f t="shared" si="28"/>
        <v>136499.984</v>
      </c>
      <c r="I282" s="122">
        <f t="shared" si="29"/>
        <v>0.42379883705924465</v>
      </c>
      <c r="J282" s="128">
        <f t="shared" si="30"/>
        <v>109.71809499472414</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0.21472580645161293</v>
      </c>
      <c r="F283" s="128">
        <f t="shared" si="26"/>
        <v>26.626000000000005</v>
      </c>
      <c r="G283" s="122">
        <f t="shared" si="27"/>
        <v>0.3290089964513675</v>
      </c>
      <c r="H283" s="128">
        <f t="shared" si="28"/>
        <v>113296.88</v>
      </c>
      <c r="I283" s="122">
        <f t="shared" si="29"/>
        <v>-0.32035058405771394</v>
      </c>
      <c r="J283" s="128">
        <f t="shared" si="30"/>
        <v>65.264417924010374</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4.334677419354839E-2</v>
      </c>
      <c r="F284" s="128">
        <f t="shared" si="26"/>
        <v>5.375</v>
      </c>
      <c r="G284" s="122">
        <f t="shared" si="27"/>
        <v>9.7128694556246717E-2</v>
      </c>
      <c r="H284" s="128">
        <f t="shared" si="28"/>
        <v>33447.043000000005</v>
      </c>
      <c r="I284" s="122">
        <f t="shared" si="29"/>
        <v>-0.41675829418334898</v>
      </c>
      <c r="J284" s="128">
        <f t="shared" si="30"/>
        <v>44.628185719562516</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9.7693548387096776E-2</v>
      </c>
      <c r="F285" s="128">
        <f t="shared" si="26"/>
        <v>12.114000000000001</v>
      </c>
      <c r="G285" s="122">
        <f t="shared" si="27"/>
        <v>0.13656230725001309</v>
      </c>
      <c r="H285" s="128">
        <f t="shared" si="28"/>
        <v>47026.323000000004</v>
      </c>
      <c r="I285" s="122">
        <f t="shared" si="29"/>
        <v>-0.39440239861167536</v>
      </c>
      <c r="J285" s="128">
        <f t="shared" si="30"/>
        <v>71.537710774205891</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1.4024193548387097E-2</v>
      </c>
      <c r="F286" s="128">
        <f t="shared" si="26"/>
        <v>1.7390000000000001</v>
      </c>
      <c r="G286" s="122">
        <f t="shared" si="27"/>
        <v>1.6041706596042492E-2</v>
      </c>
      <c r="H286" s="128">
        <f t="shared" si="28"/>
        <v>5524.0900000000011</v>
      </c>
      <c r="I286" s="122">
        <f t="shared" si="29"/>
        <v>-0.37699119949155196</v>
      </c>
      <c r="J286" s="128">
        <f t="shared" si="30"/>
        <v>87.423326591990417</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0.98597580645161276</v>
      </c>
      <c r="F287" s="128">
        <f t="shared" si="26"/>
        <v>122.26099999999998</v>
      </c>
      <c r="G287" s="122">
        <f t="shared" si="27"/>
        <v>0.98395829340395746</v>
      </c>
      <c r="H287" s="128">
        <f t="shared" si="28"/>
        <v>338833.91</v>
      </c>
      <c r="I287" s="122">
        <f t="shared" si="29"/>
        <v>0.37699119949155241</v>
      </c>
      <c r="J287" s="128">
        <f t="shared" si="30"/>
        <v>100.20504050437704</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0.18753225806451612</v>
      </c>
      <c r="F288" s="128">
        <f t="shared" si="26"/>
        <v>23.253999999999998</v>
      </c>
      <c r="G288" s="122">
        <f t="shared" si="27"/>
        <v>0.17915508569570043</v>
      </c>
      <c r="H288" s="128">
        <f t="shared" si="28"/>
        <v>61693.487000000008</v>
      </c>
      <c r="I288" s="122">
        <f t="shared" si="29"/>
        <v>-0.14227070141312118</v>
      </c>
      <c r="J288" s="128">
        <f t="shared" si="30"/>
        <v>104.67593333244503</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0.5235403225806452</v>
      </c>
      <c r="F289" s="128">
        <f t="shared" si="26"/>
        <v>64.919000000000011</v>
      </c>
      <c r="G289" s="122">
        <f t="shared" si="27"/>
        <v>0.50068766516241814</v>
      </c>
      <c r="H289" s="128">
        <f t="shared" si="28"/>
        <v>172415.80299999999</v>
      </c>
      <c r="I289" s="122">
        <f t="shared" si="29"/>
        <v>0.53475287172488217</v>
      </c>
      <c r="J289" s="128">
        <f t="shared" si="30"/>
        <v>104.56425412653493</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6.2830645161290319E-2</v>
      </c>
      <c r="F290" s="128">
        <f t="shared" si="26"/>
        <v>7.7910000000000004</v>
      </c>
      <c r="G290" s="122">
        <f t="shared" si="27"/>
        <v>7.1030747071361783E-2</v>
      </c>
      <c r="H290" s="128">
        <f t="shared" si="28"/>
        <v>24460.006000000001</v>
      </c>
      <c r="I290" s="122">
        <f t="shared" si="29"/>
        <v>-0.14832474895477718</v>
      </c>
      <c r="J290" s="128">
        <f t="shared" si="30"/>
        <v>88.455560094513501</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7.5967741935483876E-2</v>
      </c>
      <c r="F291" s="128">
        <f t="shared" si="26"/>
        <v>9.42</v>
      </c>
      <c r="G291" s="122">
        <f t="shared" si="27"/>
        <v>7.8300071437283306E-2</v>
      </c>
      <c r="H291" s="128">
        <f t="shared" si="28"/>
        <v>26963.256000000005</v>
      </c>
      <c r="I291" s="122">
        <f t="shared" si="29"/>
        <v>-0.33271474540768992</v>
      </c>
      <c r="J291" s="128">
        <f t="shared" si="30"/>
        <v>97.021293264505417</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0.15020161290322578</v>
      </c>
      <c r="F292" s="128">
        <f t="shared" si="26"/>
        <v>18.624999999999996</v>
      </c>
      <c r="G292" s="122">
        <f t="shared" si="27"/>
        <v>0.17075013793784377</v>
      </c>
      <c r="H292" s="128">
        <f t="shared" si="28"/>
        <v>58799.176000000007</v>
      </c>
      <c r="I292" s="122">
        <f t="shared" si="29"/>
        <v>-0.31487948511087105</v>
      </c>
      <c r="J292" s="128">
        <f t="shared" si="30"/>
        <v>87.965734445205527</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0.32039516129032258</v>
      </c>
      <c r="F293" s="128">
        <f t="shared" si="26"/>
        <v>39.728999999999999</v>
      </c>
      <c r="G293" s="122">
        <f t="shared" si="27"/>
        <v>0.37653485616712834</v>
      </c>
      <c r="H293" s="128">
        <f t="shared" si="28"/>
        <v>129662.78999999998</v>
      </c>
      <c r="I293" s="122">
        <f t="shared" si="29"/>
        <v>-0.60879631428075554</v>
      </c>
      <c r="J293" s="128">
        <f t="shared" si="30"/>
        <v>85.090438784799332</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0.67960483870967747</v>
      </c>
      <c r="F294" s="128">
        <f t="shared" si="26"/>
        <v>84.271000000000001</v>
      </c>
      <c r="G294" s="122">
        <f t="shared" si="27"/>
        <v>0.62346514383287166</v>
      </c>
      <c r="H294" s="128">
        <f t="shared" si="28"/>
        <v>214695.21000000002</v>
      </c>
      <c r="I294" s="122">
        <f t="shared" si="29"/>
        <v>0.60879631428075576</v>
      </c>
      <c r="J294" s="128">
        <f t="shared" si="30"/>
        <v>109.00446407182866</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0.23278225806451613</v>
      </c>
      <c r="F295" s="128">
        <f t="shared" si="26"/>
        <v>28.865000000000002</v>
      </c>
      <c r="G295" s="122">
        <f t="shared" si="27"/>
        <v>0.16121802891177203</v>
      </c>
      <c r="H295" s="128">
        <f t="shared" si="28"/>
        <v>55516.717999999993</v>
      </c>
      <c r="I295" s="122">
        <f t="shared" si="29"/>
        <v>0.40866085734456259</v>
      </c>
      <c r="J295" s="128">
        <f t="shared" si="30"/>
        <v>144.38971846747256</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0.35183064516129037</v>
      </c>
      <c r="F296" s="128">
        <f t="shared" si="26"/>
        <v>43.627000000000002</v>
      </c>
      <c r="G296" s="122">
        <f t="shared" si="27"/>
        <v>0.31110931065925584</v>
      </c>
      <c r="H296" s="128">
        <f t="shared" si="28"/>
        <v>107132.98000000003</v>
      </c>
      <c r="I296" s="122">
        <f t="shared" si="29"/>
        <v>0.37803102702379249</v>
      </c>
      <c r="J296" s="128">
        <f t="shared" si="30"/>
        <v>113.08907612431913</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0.20804032258064517</v>
      </c>
      <c r="F297" s="128">
        <f t="shared" si="26"/>
        <v>25.797000000000001</v>
      </c>
      <c r="G297" s="122">
        <f t="shared" si="27"/>
        <v>0.21309835113457506</v>
      </c>
      <c r="H297" s="128">
        <f t="shared" si="28"/>
        <v>73382.122000000003</v>
      </c>
      <c r="I297" s="122">
        <f t="shared" si="29"/>
        <v>5.5588965695892271E-3</v>
      </c>
      <c r="J297" s="128">
        <f t="shared" si="30"/>
        <v>97.626434682858871</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0.11762096774193549</v>
      </c>
      <c r="F298" s="128">
        <f t="shared" si="26"/>
        <v>14.585000000000001</v>
      </c>
      <c r="G298" s="122">
        <f t="shared" si="27"/>
        <v>0.14212792500827628</v>
      </c>
      <c r="H298" s="128">
        <f t="shared" si="28"/>
        <v>48942.888000000006</v>
      </c>
      <c r="I298" s="122">
        <f t="shared" si="29"/>
        <v>-0.37315246250444351</v>
      </c>
      <c r="J298" s="128">
        <f t="shared" si="30"/>
        <v>82.757113167652506</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4.570967741935484E-2</v>
      </c>
      <c r="F299" s="128">
        <f t="shared" si="26"/>
        <v>5.6680000000000001</v>
      </c>
      <c r="G299" s="122">
        <f t="shared" si="27"/>
        <v>7.5628836850022363E-2</v>
      </c>
      <c r="H299" s="128">
        <f t="shared" si="28"/>
        <v>26043.395</v>
      </c>
      <c r="I299" s="122">
        <f t="shared" si="29"/>
        <v>-0.50774200449605655</v>
      </c>
      <c r="J299" s="128">
        <f t="shared" si="30"/>
        <v>60.439482244055334</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4.3999999999999997E-2</v>
      </c>
      <c r="F300" s="128">
        <f t="shared" si="26"/>
        <v>5.4559999999999995</v>
      </c>
      <c r="G300" s="122">
        <f t="shared" si="27"/>
        <v>9.6759790682952054E-2</v>
      </c>
      <c r="H300" s="128">
        <f t="shared" si="28"/>
        <v>33320.008000000002</v>
      </c>
      <c r="I300" s="122">
        <f t="shared" si="29"/>
        <v>-0.45984886924494234</v>
      </c>
      <c r="J300" s="128">
        <f t="shared" si="30"/>
        <v>45.473434460159787</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312.35471720322573</v>
      </c>
      <c r="F301" s="128">
        <f t="shared" si="26"/>
        <v>38731.984933199994</v>
      </c>
      <c r="G301" s="122">
        <f t="shared" si="27"/>
        <v>432.19456157694361</v>
      </c>
      <c r="H301" s="128">
        <f t="shared" si="28"/>
        <v>148829654.83551314</v>
      </c>
      <c r="I301" s="122">
        <f t="shared" si="29"/>
        <v>-0.48798881689875617</v>
      </c>
      <c r="J301" s="128">
        <f t="shared" si="30"/>
        <v>72.271783352280153</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3.2564516129032259E-2</v>
      </c>
      <c r="F302" s="128">
        <f t="shared" si="26"/>
        <v>4.0380000000000003</v>
      </c>
      <c r="G302" s="122">
        <f t="shared" si="27"/>
        <v>1.9111642534803897E-2</v>
      </c>
      <c r="H302" s="128">
        <f t="shared" si="28"/>
        <v>6581.2470000000003</v>
      </c>
      <c r="I302" s="122">
        <f t="shared" si="29"/>
        <v>0.44321368908075737</v>
      </c>
      <c r="J302" s="128">
        <f t="shared" si="30"/>
        <v>170.39098585969026</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1.2096774193548387E-2</v>
      </c>
      <c r="F303" s="128">
        <f t="shared" si="26"/>
        <v>1.5</v>
      </c>
      <c r="G303" s="122">
        <f t="shared" si="27"/>
        <v>7.0991032588178593E-3</v>
      </c>
      <c r="H303" s="128">
        <f t="shared" si="28"/>
        <v>2444.6330000000003</v>
      </c>
      <c r="I303" s="122">
        <f t="shared" si="29"/>
        <v>0.23791040204996614</v>
      </c>
      <c r="J303" s="128">
        <f t="shared" si="30"/>
        <v>170.39862293202845</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0.16158064516129034</v>
      </c>
      <c r="F304" s="128">
        <f t="shared" si="26"/>
        <v>20.036000000000001</v>
      </c>
      <c r="G304" s="122">
        <f t="shared" si="27"/>
        <v>0.14189717387137804</v>
      </c>
      <c r="H304" s="128">
        <f t="shared" si="28"/>
        <v>48863.426999999996</v>
      </c>
      <c r="I304" s="122">
        <f t="shared" si="29"/>
        <v>0.3332054096242954</v>
      </c>
      <c r="J304" s="128">
        <f t="shared" si="30"/>
        <v>113.87164434138361</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3.7298387096774202E-2</v>
      </c>
      <c r="F305" s="128">
        <f t="shared" si="26"/>
        <v>4.6250000000000009</v>
      </c>
      <c r="G305" s="122">
        <f t="shared" si="27"/>
        <v>2.2176058055860471E-2</v>
      </c>
      <c r="H305" s="128">
        <f t="shared" si="28"/>
        <v>7636.5029999999997</v>
      </c>
      <c r="I305" s="122">
        <f t="shared" si="29"/>
        <v>0.50784779742078356</v>
      </c>
      <c r="J305" s="128">
        <f t="shared" si="30"/>
        <v>168.1921421869535</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8.4354838709677429E-2</v>
      </c>
      <c r="F306" s="128">
        <f t="shared" si="26"/>
        <v>10.46</v>
      </c>
      <c r="G306" s="122">
        <f t="shared" si="27"/>
        <v>0.11512889783306908</v>
      </c>
      <c r="H306" s="128">
        <f t="shared" si="28"/>
        <v>39645.557000000001</v>
      </c>
      <c r="I306" s="122">
        <f t="shared" si="29"/>
        <v>-0.49517978500721199</v>
      </c>
      <c r="J306" s="128">
        <f t="shared" si="30"/>
        <v>73.269909030126882</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0.50024193548387086</v>
      </c>
      <c r="F307" s="128">
        <f t="shared" si="26"/>
        <v>62.02999999999998</v>
      </c>
      <c r="G307" s="122">
        <f t="shared" si="27"/>
        <v>0.53354484286701631</v>
      </c>
      <c r="H307" s="128">
        <f t="shared" si="28"/>
        <v>183730.435</v>
      </c>
      <c r="I307" s="122">
        <f t="shared" si="29"/>
        <v>-0.26570774588288321</v>
      </c>
      <c r="J307" s="128">
        <f t="shared" si="30"/>
        <v>93.758180248881899</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0.35456451612903228</v>
      </c>
      <c r="F308" s="128">
        <f t="shared" si="26"/>
        <v>43.966000000000001</v>
      </c>
      <c r="G308" s="122">
        <f t="shared" si="27"/>
        <v>0.28679535541500417</v>
      </c>
      <c r="H308" s="128">
        <f t="shared" si="28"/>
        <v>98760.275000000009</v>
      </c>
      <c r="I308" s="122">
        <f t="shared" si="29"/>
        <v>0.41446427775993289</v>
      </c>
      <c r="J308" s="128">
        <f t="shared" si="30"/>
        <v>123.6297971478525</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6.1080645161290331E-2</v>
      </c>
      <c r="F309" s="128">
        <f t="shared" si="26"/>
        <v>7.5740000000000007</v>
      </c>
      <c r="G309" s="122">
        <f t="shared" si="27"/>
        <v>6.4813583538062131E-2</v>
      </c>
      <c r="H309" s="128">
        <f t="shared" si="28"/>
        <v>22319.076000000001</v>
      </c>
      <c r="I309" s="122">
        <f t="shared" si="29"/>
        <v>-0.32472357970824084</v>
      </c>
      <c r="J309" s="128">
        <f t="shared" si="30"/>
        <v>94.2404999492435</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0.10694354838709678</v>
      </c>
      <c r="F310" s="128">
        <f t="shared" si="26"/>
        <v>13.261000000000001</v>
      </c>
      <c r="G310" s="122">
        <f t="shared" si="27"/>
        <v>0.13274090917010783</v>
      </c>
      <c r="H310" s="128">
        <f t="shared" si="28"/>
        <v>45710.393999999993</v>
      </c>
      <c r="I310" s="122">
        <f t="shared" si="29"/>
        <v>-0.33426187803787794</v>
      </c>
      <c r="J310" s="128">
        <f t="shared" si="30"/>
        <v>80.565628980323126</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0.57327419354838716</v>
      </c>
      <c r="F311" s="128">
        <f t="shared" si="26"/>
        <v>71.086000000000013</v>
      </c>
      <c r="G311" s="122">
        <f t="shared" si="27"/>
        <v>0.60567291307302284</v>
      </c>
      <c r="H311" s="128">
        <f t="shared" si="28"/>
        <v>208568.31299999999</v>
      </c>
      <c r="I311" s="122">
        <f t="shared" si="29"/>
        <v>-0.38152248633920444</v>
      </c>
      <c r="J311" s="128">
        <f t="shared" si="30"/>
        <v>94.650789423576299</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0.42290322580645151</v>
      </c>
      <c r="F312" s="128">
        <f t="shared" si="26"/>
        <v>52.439999999999991</v>
      </c>
      <c r="G312" s="122">
        <f t="shared" si="27"/>
        <v>0.5408995028429715</v>
      </c>
      <c r="H312" s="128">
        <f t="shared" si="28"/>
        <v>186263.071</v>
      </c>
      <c r="I312" s="122">
        <f t="shared" si="29"/>
        <v>-0.45450419318560986</v>
      </c>
      <c r="J312" s="128">
        <f t="shared" si="30"/>
        <v>78.185175542530402</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0.14596774193548384</v>
      </c>
      <c r="F313" s="128">
        <f t="shared" si="26"/>
        <v>18.099999999999998</v>
      </c>
      <c r="G313" s="122">
        <f t="shared" si="27"/>
        <v>0.22453121460805328</v>
      </c>
      <c r="H313" s="128">
        <f t="shared" si="28"/>
        <v>77319.12000000001</v>
      </c>
      <c r="I313" s="122">
        <f t="shared" si="29"/>
        <v>-0.5071424846584327</v>
      </c>
      <c r="J313" s="128">
        <f t="shared" si="30"/>
        <v>65.009999696607181</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7.6911290322580664E-2</v>
      </c>
      <c r="F314" s="128">
        <f t="shared" si="26"/>
        <v>9.5370000000000026</v>
      </c>
      <c r="G314" s="122">
        <f t="shared" si="27"/>
        <v>0.14412144628555168</v>
      </c>
      <c r="H314" s="128">
        <f t="shared" si="28"/>
        <v>49629.373000000007</v>
      </c>
      <c r="I314" s="122">
        <f t="shared" si="29"/>
        <v>-0.54902293948210668</v>
      </c>
      <c r="J314" s="128">
        <f t="shared" si="30"/>
        <v>53.365610951609696</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0.12819354838709679</v>
      </c>
      <c r="F315" s="128">
        <f t="shared" si="26"/>
        <v>15.896000000000001</v>
      </c>
      <c r="G315" s="122">
        <f t="shared" si="27"/>
        <v>0.2149070908763554</v>
      </c>
      <c r="H315" s="128">
        <f t="shared" si="28"/>
        <v>74004.975999999995</v>
      </c>
      <c r="I315" s="122">
        <f t="shared" si="29"/>
        <v>-0.54997942943436273</v>
      </c>
      <c r="J315" s="128">
        <f t="shared" si="30"/>
        <v>59.650683401997014</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8.1629032258064532E-2</v>
      </c>
      <c r="F316" s="128">
        <f t="shared" si="26"/>
        <v>10.122000000000002</v>
      </c>
      <c r="G316" s="122">
        <f t="shared" si="27"/>
        <v>8.2085782819042968E-2</v>
      </c>
      <c r="H316" s="128">
        <f t="shared" si="28"/>
        <v>28266.896000000001</v>
      </c>
      <c r="I316" s="122">
        <f t="shared" si="29"/>
        <v>-0.10199038422130602</v>
      </c>
      <c r="J316" s="128">
        <f t="shared" si="30"/>
        <v>99.443569220768296</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0.26517741935483868</v>
      </c>
      <c r="F317" s="128">
        <f t="shared" si="26"/>
        <v>32.881999999999998</v>
      </c>
      <c r="G317" s="122">
        <f t="shared" si="27"/>
        <v>0.39262246847757276</v>
      </c>
      <c r="H317" s="128">
        <f t="shared" si="28"/>
        <v>135202.68799999999</v>
      </c>
      <c r="I317" s="122">
        <f t="shared" si="29"/>
        <v>-0.49030029972066447</v>
      </c>
      <c r="J317" s="128">
        <f t="shared" si="30"/>
        <v>67.540051995263241</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0.90483870967741931</v>
      </c>
      <c r="F318" s="128">
        <f t="shared" si="26"/>
        <v>112.19999999999999</v>
      </c>
      <c r="G318" s="122">
        <f t="shared" si="27"/>
        <v>0.90157994296633159</v>
      </c>
      <c r="H318" s="128">
        <f t="shared" si="28"/>
        <v>310466.266</v>
      </c>
      <c r="I318" s="122">
        <f t="shared" si="29"/>
        <v>0.28688455001738744</v>
      </c>
      <c r="J318" s="128">
        <f t="shared" si="30"/>
        <v>100.36145066630098</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0.49316129032258066</v>
      </c>
      <c r="F319" s="128">
        <f t="shared" si="26"/>
        <v>61.152000000000001</v>
      </c>
      <c r="G319" s="122">
        <f t="shared" si="27"/>
        <v>0.58386170787378255</v>
      </c>
      <c r="H319" s="128">
        <f t="shared" si="28"/>
        <v>201057.45</v>
      </c>
      <c r="I319" s="122">
        <f t="shared" si="29"/>
        <v>-0.43989881982067647</v>
      </c>
      <c r="J319" s="128">
        <f t="shared" si="30"/>
        <v>84.465427972404513</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0.80788709677419346</v>
      </c>
      <c r="F320" s="128">
        <f t="shared" si="26"/>
        <v>100.17799999999998</v>
      </c>
      <c r="G320" s="122">
        <f t="shared" si="27"/>
        <v>0.85702576388525897</v>
      </c>
      <c r="H320" s="128">
        <f t="shared" si="28"/>
        <v>295123.67800000001</v>
      </c>
      <c r="I320" s="122">
        <f t="shared" si="29"/>
        <v>-0.14827982490821706</v>
      </c>
      <c r="J320" s="128">
        <f t="shared" si="30"/>
        <v>94.266372239697986</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0.58645161290322578</v>
      </c>
      <c r="F321" s="128">
        <f t="shared" si="26"/>
        <v>72.72</v>
      </c>
      <c r="G321" s="122">
        <f t="shared" si="27"/>
        <v>0.62338786088895848</v>
      </c>
      <c r="H321" s="128">
        <f t="shared" si="28"/>
        <v>214668.59699999995</v>
      </c>
      <c r="I321" s="122">
        <f t="shared" si="29"/>
        <v>-0.19815662361721359</v>
      </c>
      <c r="J321" s="128">
        <f t="shared" si="30"/>
        <v>94.074917029494102</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0.37918548387096773</v>
      </c>
      <c r="F322" s="128">
        <f t="shared" si="26"/>
        <v>47.018999999999998</v>
      </c>
      <c r="G322" s="122">
        <f t="shared" si="27"/>
        <v>0.43567669111796448</v>
      </c>
      <c r="H322" s="128">
        <f t="shared" si="28"/>
        <v>150028.75400000002</v>
      </c>
      <c r="I322" s="122">
        <f t="shared" si="29"/>
        <v>-0.41427404870006573</v>
      </c>
      <c r="J322" s="128">
        <f t="shared" si="30"/>
        <v>87.033686125820054</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0.23458064516129029</v>
      </c>
      <c r="F323" s="128">
        <f t="shared" si="26"/>
        <v>29.087999999999997</v>
      </c>
      <c r="G323" s="122">
        <f t="shared" si="27"/>
        <v>0.27804053339838186</v>
      </c>
      <c r="H323" s="128">
        <f t="shared" si="28"/>
        <v>95745.481999999989</v>
      </c>
      <c r="I323" s="122">
        <f t="shared" si="29"/>
        <v>-0.42703692164004742</v>
      </c>
      <c r="J323" s="128">
        <f t="shared" si="30"/>
        <v>84.369225700332905</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6.0733870967741931E-2</v>
      </c>
      <c r="F324" s="128">
        <f t="shared" si="26"/>
        <v>7.5309999999999997</v>
      </c>
      <c r="G324" s="122">
        <f t="shared" si="27"/>
        <v>0.10900753866615556</v>
      </c>
      <c r="H324" s="128">
        <f t="shared" si="28"/>
        <v>37537.617999999995</v>
      </c>
      <c r="I324" s="122">
        <f t="shared" si="29"/>
        <v>-0.54486440000021386</v>
      </c>
      <c r="J324" s="128">
        <f t="shared" si="30"/>
        <v>55.715294291474962</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7.991935483870968E-3</v>
      </c>
      <c r="F325" s="128">
        <f t="shared" si="26"/>
        <v>0.9910000000000001</v>
      </c>
      <c r="G325" s="122">
        <f t="shared" si="27"/>
        <v>1.4649751131090318E-2</v>
      </c>
      <c r="H325" s="128">
        <f t="shared" si="28"/>
        <v>5044.759</v>
      </c>
      <c r="I325" s="122">
        <f t="shared" si="29"/>
        <v>-0.46431573353726757</v>
      </c>
      <c r="J325" s="128">
        <f t="shared" si="30"/>
        <v>54.553387374002185</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5.217741935483871E-2</v>
      </c>
      <c r="F326" s="128">
        <f t="shared" si="26"/>
        <v>6.47</v>
      </c>
      <c r="G326" s="122">
        <f t="shared" si="27"/>
        <v>0.10119617955732116</v>
      </c>
      <c r="H326" s="128">
        <f t="shared" si="28"/>
        <v>34847.714</v>
      </c>
      <c r="I326" s="122">
        <f t="shared" si="29"/>
        <v>-0.52350104834323186</v>
      </c>
      <c r="J326" s="128">
        <f t="shared" si="30"/>
        <v>51.560661265165194</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1.7298387096774195E-2</v>
      </c>
      <c r="F327" s="128">
        <f t="shared" si="26"/>
        <v>2.145</v>
      </c>
      <c r="G327" s="122">
        <f t="shared" si="27"/>
        <v>2.7446343630756365E-2</v>
      </c>
      <c r="H327" s="128">
        <f t="shared" si="28"/>
        <v>9451.3680000000004</v>
      </c>
      <c r="I327" s="122">
        <f t="shared" si="29"/>
        <v>-0.5423871570597979</v>
      </c>
      <c r="J327" s="128">
        <f t="shared" si="30"/>
        <v>63.026198788058693</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0.1155483870967742</v>
      </c>
      <c r="F328" s="128">
        <f t="shared" si="26"/>
        <v>14.328000000000001</v>
      </c>
      <c r="G328" s="122">
        <f t="shared" si="27"/>
        <v>0.19659233994854194</v>
      </c>
      <c r="H328" s="128">
        <f t="shared" si="28"/>
        <v>67698.145000000004</v>
      </c>
      <c r="I328" s="122">
        <f t="shared" si="29"/>
        <v>-0.47310618380257058</v>
      </c>
      <c r="J328" s="128">
        <f t="shared" si="30"/>
        <v>58.775630386727684</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0.12966129032258064</v>
      </c>
      <c r="F329" s="128">
        <f t="shared" ref="F329:F392" si="32">SUMPRODUCT($K$2:$AI$2,$K329:$AI329)</f>
        <v>16.077999999999999</v>
      </c>
      <c r="G329" s="122">
        <f t="shared" ref="G329:G392" si="33">SUMPRODUCT($K$3:$AI$3,$K329:$AI329)/$J$3</f>
        <v>0.217653447865303</v>
      </c>
      <c r="H329" s="128">
        <f t="shared" ref="H329:H392" si="34">SUMPRODUCT($K$3:$AI$3,$K329:$AI329)</f>
        <v>74950.706000000006</v>
      </c>
      <c r="I329" s="122">
        <f t="shared" ref="I329:I392" si="35">CORREL($K$4:$AI$4,$K329:$AI329)</f>
        <v>-0.54252161136989663</v>
      </c>
      <c r="J329" s="128">
        <f t="shared" si="30"/>
        <v>59.572357614487601</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3.129838709677419E-2</v>
      </c>
      <c r="F330" s="128">
        <f t="shared" si="32"/>
        <v>3.8809999999999998</v>
      </c>
      <c r="G330" s="122">
        <f t="shared" si="33"/>
        <v>6.8126809889707804E-2</v>
      </c>
      <c r="H330" s="128">
        <f t="shared" si="34"/>
        <v>23460.011999999999</v>
      </c>
      <c r="I330" s="122">
        <f t="shared" si="35"/>
        <v>-0.52267702820965511</v>
      </c>
      <c r="J330" s="128">
        <f t="shared" ref="J330:J393" si="36">$E330/$G330*100</f>
        <v>45.941366031146813</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0.14151612903225805</v>
      </c>
      <c r="F331" s="128">
        <f t="shared" si="32"/>
        <v>17.547999999999998</v>
      </c>
      <c r="G331" s="122">
        <f t="shared" si="33"/>
        <v>0.13085599289111913</v>
      </c>
      <c r="H331" s="128">
        <f t="shared" si="34"/>
        <v>45061.308000000005</v>
      </c>
      <c r="I331" s="122">
        <f t="shared" si="35"/>
        <v>0.56518621897672461</v>
      </c>
      <c r="J331" s="128">
        <f t="shared" si="36"/>
        <v>108.14646383831183</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0.10606451612903227</v>
      </c>
      <c r="F332" s="128">
        <f t="shared" si="32"/>
        <v>13.152000000000001</v>
      </c>
      <c r="G332" s="122">
        <f t="shared" si="33"/>
        <v>0.10553826250588051</v>
      </c>
      <c r="H332" s="128">
        <f t="shared" si="34"/>
        <v>36342.945</v>
      </c>
      <c r="I332" s="122">
        <f t="shared" si="35"/>
        <v>0.16257377737310941</v>
      </c>
      <c r="J332" s="128">
        <f t="shared" si="36"/>
        <v>100.49863775530929</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0.11409677419354841</v>
      </c>
      <c r="F333" s="128">
        <f t="shared" si="32"/>
        <v>14.148000000000003</v>
      </c>
      <c r="G333" s="122">
        <f t="shared" si="33"/>
        <v>0.12831599091643003</v>
      </c>
      <c r="H333" s="128">
        <f t="shared" si="34"/>
        <v>44186.638000000014</v>
      </c>
      <c r="I333" s="122">
        <f t="shared" si="35"/>
        <v>-0.30739467525991948</v>
      </c>
      <c r="J333" s="128">
        <f t="shared" si="36"/>
        <v>88.918593371466585</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0.1314274193548387</v>
      </c>
      <c r="F334" s="128">
        <f t="shared" si="32"/>
        <v>16.297000000000001</v>
      </c>
      <c r="G334" s="122">
        <f t="shared" si="33"/>
        <v>0.21902618495867671</v>
      </c>
      <c r="H334" s="128">
        <f t="shared" si="34"/>
        <v>75423.418999999994</v>
      </c>
      <c r="I334" s="122">
        <f t="shared" si="35"/>
        <v>-0.55416965424353426</v>
      </c>
      <c r="J334" s="128">
        <f t="shared" si="36"/>
        <v>60.005345652911267</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0.11161290322580646</v>
      </c>
      <c r="F335" s="128">
        <f t="shared" si="32"/>
        <v>13.84</v>
      </c>
      <c r="G335" s="122">
        <f t="shared" si="33"/>
        <v>0.12466769176264235</v>
      </c>
      <c r="H335" s="128">
        <f t="shared" si="34"/>
        <v>42930.316999999995</v>
      </c>
      <c r="I335" s="122">
        <f t="shared" si="35"/>
        <v>-0.19777649235270209</v>
      </c>
      <c r="J335" s="128">
        <f t="shared" si="36"/>
        <v>89.528330594512653</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6.4741935483870972E-2</v>
      </c>
      <c r="F336" s="128">
        <f t="shared" si="32"/>
        <v>8.0280000000000005</v>
      </c>
      <c r="G336" s="122">
        <f t="shared" si="33"/>
        <v>6.7067595351349471E-2</v>
      </c>
      <c r="H336" s="128">
        <f t="shared" si="34"/>
        <v>23095.262999999999</v>
      </c>
      <c r="I336" s="122">
        <f t="shared" si="35"/>
        <v>3.1953595199090287E-2</v>
      </c>
      <c r="J336" s="128">
        <f t="shared" si="36"/>
        <v>96.532364317976544</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2.349193548387097E-2</v>
      </c>
      <c r="F337" s="128">
        <f t="shared" si="32"/>
        <v>2.9130000000000003</v>
      </c>
      <c r="G337" s="122">
        <f t="shared" si="33"/>
        <v>2.5353646495797976E-2</v>
      </c>
      <c r="H337" s="128">
        <f t="shared" si="34"/>
        <v>8730.7309999999998</v>
      </c>
      <c r="I337" s="122">
        <f t="shared" si="35"/>
        <v>-0.24046671163379713</v>
      </c>
      <c r="J337" s="128">
        <f t="shared" si="36"/>
        <v>92.65702859651546</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9.0725806451612927E-3</v>
      </c>
      <c r="F338" s="128">
        <f t="shared" si="32"/>
        <v>1.1250000000000002</v>
      </c>
      <c r="G338" s="122">
        <f t="shared" si="33"/>
        <v>1.2053708640426531E-2</v>
      </c>
      <c r="H338" s="128">
        <f t="shared" si="34"/>
        <v>4150.7909999999993</v>
      </c>
      <c r="I338" s="122">
        <f t="shared" si="35"/>
        <v>-0.32646486438273242</v>
      </c>
      <c r="J338" s="128">
        <f t="shared" si="36"/>
        <v>75.267960391319448</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3.0443548387096776E-2</v>
      </c>
      <c r="F339" s="128">
        <f t="shared" si="32"/>
        <v>3.7750000000000004</v>
      </c>
      <c r="G339" s="122">
        <f t="shared" si="33"/>
        <v>4.3618182240575211E-2</v>
      </c>
      <c r="H339" s="128">
        <f t="shared" si="34"/>
        <v>15020.269999999999</v>
      </c>
      <c r="I339" s="122">
        <f t="shared" si="35"/>
        <v>-0.49891882179315744</v>
      </c>
      <c r="J339" s="128">
        <f t="shared" si="36"/>
        <v>69.795545855592962</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2.8403225806451611E-2</v>
      </c>
      <c r="F340" s="128">
        <f t="shared" si="32"/>
        <v>3.5219999999999998</v>
      </c>
      <c r="G340" s="122">
        <f t="shared" si="33"/>
        <v>4.4057106267314836E-2</v>
      </c>
      <c r="H340" s="128">
        <f t="shared" si="34"/>
        <v>15171.417000000001</v>
      </c>
      <c r="I340" s="122">
        <f t="shared" si="35"/>
        <v>-0.48120633612693203</v>
      </c>
      <c r="J340" s="128">
        <f t="shared" si="36"/>
        <v>64.469113414113281</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0.32724193548387098</v>
      </c>
      <c r="F341" s="128">
        <f t="shared" si="32"/>
        <v>40.578000000000003</v>
      </c>
      <c r="G341" s="122">
        <f t="shared" si="33"/>
        <v>0.34246932262354873</v>
      </c>
      <c r="H341" s="128">
        <f t="shared" si="34"/>
        <v>117932.05099999999</v>
      </c>
      <c r="I341" s="122">
        <f t="shared" si="35"/>
        <v>-2.1076231021770887E-3</v>
      </c>
      <c r="J341" s="128">
        <f t="shared" si="36"/>
        <v>95.553649295351306</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0.23763709677419356</v>
      </c>
      <c r="F342" s="128">
        <f t="shared" si="32"/>
        <v>29.467000000000002</v>
      </c>
      <c r="G342" s="122">
        <f t="shared" si="33"/>
        <v>0.23989538793929568</v>
      </c>
      <c r="H342" s="128">
        <f t="shared" si="34"/>
        <v>82609.895999999979</v>
      </c>
      <c r="I342" s="122">
        <f t="shared" si="35"/>
        <v>0.21737195798927003</v>
      </c>
      <c r="J342" s="128">
        <f t="shared" si="36"/>
        <v>99.058635022331671</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0.34244354838709679</v>
      </c>
      <c r="F343" s="128">
        <f t="shared" si="32"/>
        <v>42.463000000000001</v>
      </c>
      <c r="G343" s="122">
        <f t="shared" si="33"/>
        <v>0.34096067464673391</v>
      </c>
      <c r="H343" s="128">
        <f t="shared" si="34"/>
        <v>117412.53599999999</v>
      </c>
      <c r="I343" s="122">
        <f t="shared" si="35"/>
        <v>3.7938306281760426E-2</v>
      </c>
      <c r="J343" s="128">
        <f t="shared" si="36"/>
        <v>100.43491048986786</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5.1693548387096777E-2</v>
      </c>
      <c r="F344" s="128">
        <f t="shared" si="32"/>
        <v>6.41</v>
      </c>
      <c r="G344" s="122">
        <f t="shared" si="33"/>
        <v>6.2321586836954566E-2</v>
      </c>
      <c r="H344" s="128">
        <f t="shared" si="34"/>
        <v>21460.937000000002</v>
      </c>
      <c r="I344" s="122">
        <f t="shared" si="35"/>
        <v>-0.4869452066747933</v>
      </c>
      <c r="J344" s="128">
        <f t="shared" si="36"/>
        <v>82.946457256194691</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0.15543548387096776</v>
      </c>
      <c r="F345" s="128">
        <f t="shared" si="32"/>
        <v>19.274000000000001</v>
      </c>
      <c r="G345" s="122">
        <f t="shared" si="33"/>
        <v>0.18779066552831647</v>
      </c>
      <c r="H345" s="128">
        <f t="shared" si="34"/>
        <v>64667.218000000001</v>
      </c>
      <c r="I345" s="122">
        <f t="shared" si="35"/>
        <v>-0.43178209858880456</v>
      </c>
      <c r="J345" s="128">
        <f t="shared" si="36"/>
        <v>82.770612391024329</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5.2120967741935482E-2</v>
      </c>
      <c r="F346" s="128">
        <f t="shared" si="32"/>
        <v>6.4630000000000001</v>
      </c>
      <c r="G346" s="122">
        <f t="shared" si="33"/>
        <v>5.5315659865604966E-2</v>
      </c>
      <c r="H346" s="128">
        <f t="shared" si="34"/>
        <v>19048.389999999996</v>
      </c>
      <c r="I346" s="122">
        <f t="shared" si="35"/>
        <v>-0.341265325859607</v>
      </c>
      <c r="J346" s="128">
        <f t="shared" si="36"/>
        <v>94.224615359499793</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4.6177419354838711E-2</v>
      </c>
      <c r="F347" s="128">
        <f t="shared" si="32"/>
        <v>5.726</v>
      </c>
      <c r="G347" s="122">
        <f t="shared" si="33"/>
        <v>4.6689715354369582E-2</v>
      </c>
      <c r="H347" s="128">
        <f t="shared" si="34"/>
        <v>16077.977000000001</v>
      </c>
      <c r="I347" s="122">
        <f t="shared" si="35"/>
        <v>-0.26433404888697404</v>
      </c>
      <c r="J347" s="128">
        <f t="shared" si="36"/>
        <v>98.902764783116353</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0.40704032258064521</v>
      </c>
      <c r="F348" s="128">
        <f t="shared" si="32"/>
        <v>50.473000000000006</v>
      </c>
      <c r="G348" s="122">
        <f t="shared" si="33"/>
        <v>0.38615227176368772</v>
      </c>
      <c r="H348" s="128">
        <f t="shared" si="34"/>
        <v>132974.62399999998</v>
      </c>
      <c r="I348" s="122">
        <f t="shared" si="35"/>
        <v>0.39246071466893151</v>
      </c>
      <c r="J348" s="128">
        <f t="shared" si="36"/>
        <v>105.40927824185901</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0.36331451612903226</v>
      </c>
      <c r="F349" s="128">
        <f t="shared" si="32"/>
        <v>45.051000000000002</v>
      </c>
      <c r="G349" s="122">
        <f t="shared" si="33"/>
        <v>0.38837008287886443</v>
      </c>
      <c r="H349" s="128">
        <f t="shared" si="34"/>
        <v>133738.345</v>
      </c>
      <c r="I349" s="122">
        <f t="shared" si="35"/>
        <v>-0.25026453693951212</v>
      </c>
      <c r="J349" s="128">
        <f t="shared" si="36"/>
        <v>93.548533253616455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0.12160483870967742</v>
      </c>
      <c r="F350" s="128">
        <f t="shared" si="32"/>
        <v>15.079000000000001</v>
      </c>
      <c r="G350" s="122">
        <f t="shared" si="33"/>
        <v>0.11839623299008591</v>
      </c>
      <c r="H350" s="128">
        <f t="shared" si="34"/>
        <v>40770.69</v>
      </c>
      <c r="I350" s="122">
        <f t="shared" si="35"/>
        <v>-5.0472747537412155E-2</v>
      </c>
      <c r="J350" s="128">
        <f t="shared" si="36"/>
        <v>102.71005727003171</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5.4564516129032258E-2</v>
      </c>
      <c r="F351" s="128">
        <f t="shared" si="32"/>
        <v>6.766</v>
      </c>
      <c r="G351" s="122">
        <f t="shared" si="33"/>
        <v>5.0652353074416748E-2</v>
      </c>
      <c r="H351" s="128">
        <f t="shared" si="34"/>
        <v>17442.543000000001</v>
      </c>
      <c r="I351" s="122">
        <f t="shared" si="35"/>
        <v>0.19739411479022018</v>
      </c>
      <c r="J351" s="128">
        <f t="shared" si="36"/>
        <v>107.72355639404924</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5.3137096774193544E-2</v>
      </c>
      <c r="F352" s="128">
        <f t="shared" si="32"/>
        <v>6.5889999999999995</v>
      </c>
      <c r="G352" s="122">
        <f t="shared" si="33"/>
        <v>5.6458246940683819E-2</v>
      </c>
      <c r="H352" s="128">
        <f t="shared" si="34"/>
        <v>19441.848999999998</v>
      </c>
      <c r="I352" s="122">
        <f t="shared" si="35"/>
        <v>-0.35402726470227641</v>
      </c>
      <c r="J352" s="128">
        <f t="shared" si="36"/>
        <v>94.117510998916515</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0.15975806451612906</v>
      </c>
      <c r="F353" s="128">
        <f t="shared" si="32"/>
        <v>19.810000000000002</v>
      </c>
      <c r="G353" s="122">
        <f t="shared" si="33"/>
        <v>0.14201135155855243</v>
      </c>
      <c r="H353" s="128">
        <f t="shared" si="34"/>
        <v>48902.744999999995</v>
      </c>
      <c r="I353" s="122">
        <f t="shared" si="35"/>
        <v>0.2888270955691824</v>
      </c>
      <c r="J353" s="128">
        <f t="shared" si="36"/>
        <v>112.49668618938502</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0.3683709677419354</v>
      </c>
      <c r="F354" s="128">
        <f t="shared" si="32"/>
        <v>45.67799999999999</v>
      </c>
      <c r="G354" s="122">
        <f t="shared" si="33"/>
        <v>0.38671856614337402</v>
      </c>
      <c r="H354" s="128">
        <f t="shared" si="34"/>
        <v>133169.63199999998</v>
      </c>
      <c r="I354" s="122">
        <f t="shared" si="35"/>
        <v>-0.32840312800622007</v>
      </c>
      <c r="J354" s="128">
        <f t="shared" si="36"/>
        <v>95.255568258743409</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0.19372580645161294</v>
      </c>
      <c r="F355" s="128">
        <f t="shared" si="32"/>
        <v>24.022000000000006</v>
      </c>
      <c r="G355" s="122">
        <f t="shared" si="33"/>
        <v>0.2103772846862858</v>
      </c>
      <c r="H355" s="128">
        <f t="shared" si="34"/>
        <v>72445.10100000001</v>
      </c>
      <c r="I355" s="122">
        <f t="shared" si="35"/>
        <v>-0.38956127442122251</v>
      </c>
      <c r="J355" s="128">
        <f t="shared" si="36"/>
        <v>92.084944788833297</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0.1002983870967742</v>
      </c>
      <c r="F356" s="128">
        <f t="shared" si="32"/>
        <v>12.437000000000001</v>
      </c>
      <c r="G356" s="122">
        <f t="shared" si="33"/>
        <v>8.2695087670389522E-2</v>
      </c>
      <c r="H356" s="128">
        <f t="shared" si="34"/>
        <v>28476.714999999993</v>
      </c>
      <c r="I356" s="122">
        <f t="shared" si="35"/>
        <v>0.30611288235504575</v>
      </c>
      <c r="J356" s="128">
        <f t="shared" si="36"/>
        <v>121.28699530079568</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0.17763709677419356</v>
      </c>
      <c r="F357" s="128">
        <f t="shared" si="32"/>
        <v>22.027000000000001</v>
      </c>
      <c r="G357" s="122">
        <f t="shared" si="33"/>
        <v>0.17795913264683846</v>
      </c>
      <c r="H357" s="128">
        <f t="shared" si="34"/>
        <v>61281.650999999998</v>
      </c>
      <c r="I357" s="122">
        <f t="shared" si="35"/>
        <v>0.22170001654182603</v>
      </c>
      <c r="J357" s="128">
        <f t="shared" si="36"/>
        <v>99.819039423346723</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0.64484677419354841</v>
      </c>
      <c r="F358" s="128">
        <f t="shared" si="32"/>
        <v>79.960999999999999</v>
      </c>
      <c r="G358" s="122">
        <f t="shared" si="33"/>
        <v>0.60999255426039178</v>
      </c>
      <c r="H358" s="128">
        <f t="shared" si="34"/>
        <v>210055.81599999999</v>
      </c>
      <c r="I358" s="122">
        <f t="shared" si="35"/>
        <v>0.55749788935093769</v>
      </c>
      <c r="J358" s="128">
        <f t="shared" si="36"/>
        <v>105.71387629073881</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8.8250000000000009E-2</v>
      </c>
      <c r="F359" s="128">
        <f t="shared" si="32"/>
        <v>10.943000000000001</v>
      </c>
      <c r="G359" s="122">
        <f t="shared" si="33"/>
        <v>0.1031503377299206</v>
      </c>
      <c r="H359" s="128">
        <f t="shared" si="34"/>
        <v>35520.644</v>
      </c>
      <c r="I359" s="122">
        <f t="shared" si="35"/>
        <v>-0.51202755378851661</v>
      </c>
      <c r="J359" s="128">
        <f t="shared" si="36"/>
        <v>85.554736845424316</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0.16585483870967743</v>
      </c>
      <c r="F360" s="128">
        <f t="shared" si="32"/>
        <v>20.566000000000003</v>
      </c>
      <c r="G360" s="122">
        <f t="shared" si="33"/>
        <v>0.18858232711306258</v>
      </c>
      <c r="H360" s="128">
        <f t="shared" si="34"/>
        <v>64939.833000000006</v>
      </c>
      <c r="I360" s="122">
        <f t="shared" si="35"/>
        <v>-0.58962218171704894</v>
      </c>
      <c r="J360" s="128">
        <f t="shared" si="36"/>
        <v>87.948240563518382</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6.2282258064516136E-2</v>
      </c>
      <c r="F361" s="128">
        <f t="shared" si="32"/>
        <v>7.7230000000000008</v>
      </c>
      <c r="G361" s="122">
        <f t="shared" si="33"/>
        <v>5.9180428507541571E-2</v>
      </c>
      <c r="H361" s="128">
        <f t="shared" si="34"/>
        <v>20379.254000000001</v>
      </c>
      <c r="I361" s="122">
        <f t="shared" si="35"/>
        <v>-0.12170490121141406</v>
      </c>
      <c r="J361" s="128">
        <f t="shared" si="36"/>
        <v>105.24130972890688</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1.0104838709677422E-2</v>
      </c>
      <c r="F362" s="128">
        <f t="shared" si="32"/>
        <v>1.2530000000000003</v>
      </c>
      <c r="G362" s="122">
        <f t="shared" si="33"/>
        <v>9.3952456455200697E-3</v>
      </c>
      <c r="H362" s="128">
        <f t="shared" si="34"/>
        <v>3235.3280000000004</v>
      </c>
      <c r="I362" s="122">
        <f t="shared" si="35"/>
        <v>-3.150555513629634E-2</v>
      </c>
      <c r="J362" s="128">
        <f t="shared" si="36"/>
        <v>107.55268239841827</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2.8564516129032255E-2</v>
      </c>
      <c r="F363" s="128">
        <f t="shared" si="32"/>
        <v>3.5419999999999998</v>
      </c>
      <c r="G363" s="122">
        <f t="shared" si="33"/>
        <v>2.9811170351785061E-2</v>
      </c>
      <c r="H363" s="128">
        <f t="shared" si="34"/>
        <v>10265.715</v>
      </c>
      <c r="I363" s="122">
        <f t="shared" si="35"/>
        <v>-0.25190140511194403</v>
      </c>
      <c r="J363" s="128">
        <f t="shared" si="36"/>
        <v>95.818164104120257</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0.5944838709677418</v>
      </c>
      <c r="F364" s="128">
        <f t="shared" si="32"/>
        <v>73.71599999999998</v>
      </c>
      <c r="G364" s="122">
        <f t="shared" si="33"/>
        <v>0.57184467618002199</v>
      </c>
      <c r="H364" s="128">
        <f t="shared" si="34"/>
        <v>196919.28900000002</v>
      </c>
      <c r="I364" s="122">
        <f t="shared" si="35"/>
        <v>0.35206309918156842</v>
      </c>
      <c r="J364" s="128">
        <f t="shared" si="36"/>
        <v>103.95897622741752</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0.53193548387096767</v>
      </c>
      <c r="F365" s="128">
        <f t="shared" si="32"/>
        <v>65.959999999999994</v>
      </c>
      <c r="G365" s="122">
        <f t="shared" si="33"/>
        <v>0.59358007945219815</v>
      </c>
      <c r="H365" s="128">
        <f t="shared" si="34"/>
        <v>204404.04900000006</v>
      </c>
      <c r="I365" s="122">
        <f t="shared" si="35"/>
        <v>-0.35834419867543765</v>
      </c>
      <c r="J365" s="128">
        <f t="shared" si="36"/>
        <v>89.614780260462766</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0.36416129032258066</v>
      </c>
      <c r="F366" s="128">
        <f t="shared" si="32"/>
        <v>45.155999999999999</v>
      </c>
      <c r="G366" s="122">
        <f t="shared" si="33"/>
        <v>0.3782711248177768</v>
      </c>
      <c r="H366" s="128">
        <f t="shared" si="34"/>
        <v>130260.68799999998</v>
      </c>
      <c r="I366" s="122">
        <f t="shared" si="35"/>
        <v>-0.17033640682338544</v>
      </c>
      <c r="J366" s="128">
        <f t="shared" si="36"/>
        <v>96.269914997610982</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0.32772580645161287</v>
      </c>
      <c r="F367" s="128">
        <f t="shared" si="32"/>
        <v>40.637999999999998</v>
      </c>
      <c r="G367" s="122">
        <f t="shared" si="33"/>
        <v>0.40765253602355689</v>
      </c>
      <c r="H367" s="128">
        <f t="shared" si="34"/>
        <v>140378.41200000001</v>
      </c>
      <c r="I367" s="122">
        <f t="shared" si="35"/>
        <v>-0.4436179164660527</v>
      </c>
      <c r="J367" s="128">
        <f t="shared" si="36"/>
        <v>80.393417798503449</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6.4169354838709683E-2</v>
      </c>
      <c r="F368" s="128">
        <f t="shared" si="32"/>
        <v>7.9570000000000007</v>
      </c>
      <c r="G368" s="122">
        <f t="shared" si="33"/>
        <v>6.9939742941938318E-2</v>
      </c>
      <c r="H368" s="128">
        <f t="shared" si="34"/>
        <v>24084.309999999998</v>
      </c>
      <c r="I368" s="122">
        <f t="shared" si="35"/>
        <v>-0.32801242733167946</v>
      </c>
      <c r="J368" s="128">
        <f t="shared" si="36"/>
        <v>91.749486257021246</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0.26611290322580644</v>
      </c>
      <c r="F369" s="128">
        <f t="shared" si="32"/>
        <v>32.997999999999998</v>
      </c>
      <c r="G369" s="122">
        <f t="shared" si="33"/>
        <v>0.25257830223197952</v>
      </c>
      <c r="H369" s="128">
        <f t="shared" si="34"/>
        <v>86977.359000000011</v>
      </c>
      <c r="I369" s="122">
        <f t="shared" si="35"/>
        <v>0.31025395674537831</v>
      </c>
      <c r="J369" s="128">
        <f t="shared" si="36"/>
        <v>105.3585762807908</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0.17617741935483872</v>
      </c>
      <c r="F370" s="128">
        <f t="shared" si="32"/>
        <v>21.846</v>
      </c>
      <c r="G370" s="122">
        <f t="shared" si="33"/>
        <v>0.17966376561601591</v>
      </c>
      <c r="H370" s="128">
        <f t="shared" si="34"/>
        <v>61868.655000000006</v>
      </c>
      <c r="I370" s="122">
        <f t="shared" si="35"/>
        <v>-1.8592474174655628E-2</v>
      </c>
      <c r="J370" s="128">
        <f t="shared" si="36"/>
        <v>98.059516202822806</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0.28163709677419357</v>
      </c>
      <c r="F371" s="128">
        <f t="shared" si="32"/>
        <v>34.923000000000002</v>
      </c>
      <c r="G371" s="122">
        <f t="shared" si="33"/>
        <v>0.35218290848477457</v>
      </c>
      <c r="H371" s="128">
        <f t="shared" si="34"/>
        <v>121277.00199999999</v>
      </c>
      <c r="I371" s="122">
        <f t="shared" si="35"/>
        <v>-0.4515684071189196</v>
      </c>
      <c r="J371" s="128">
        <f t="shared" si="36"/>
        <v>79.96898486241254</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0.17240322580645165</v>
      </c>
      <c r="F372" s="128">
        <f t="shared" si="32"/>
        <v>21.378000000000004</v>
      </c>
      <c r="G372" s="122">
        <f t="shared" si="33"/>
        <v>0.19410742018480767</v>
      </c>
      <c r="H372" s="128">
        <f t="shared" si="34"/>
        <v>66842.442999999999</v>
      </c>
      <c r="I372" s="122">
        <f t="shared" si="35"/>
        <v>-0.32048214179999018</v>
      </c>
      <c r="J372" s="128">
        <f t="shared" si="36"/>
        <v>88.818462293872287</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0.15624999999999997</v>
      </c>
      <c r="F373" s="128">
        <f t="shared" si="32"/>
        <v>19.374999999999996</v>
      </c>
      <c r="G373" s="122">
        <f t="shared" si="33"/>
        <v>0.21604000487864372</v>
      </c>
      <c r="H373" s="128">
        <f t="shared" si="34"/>
        <v>74395.103999999992</v>
      </c>
      <c r="I373" s="122">
        <f t="shared" si="35"/>
        <v>-0.50068686186668609</v>
      </c>
      <c r="J373" s="128">
        <f t="shared" si="36"/>
        <v>72.324567890919269</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7.8129032258064529E-2</v>
      </c>
      <c r="F374" s="128">
        <f t="shared" si="32"/>
        <v>9.6880000000000024</v>
      </c>
      <c r="G374" s="122">
        <f t="shared" si="33"/>
        <v>8.0815944453156319E-2</v>
      </c>
      <c r="H374" s="128">
        <f t="shared" si="34"/>
        <v>27829.617000000002</v>
      </c>
      <c r="I374" s="122">
        <f t="shared" si="35"/>
        <v>-0.30400091249203465</v>
      </c>
      <c r="J374" s="128">
        <f t="shared" si="36"/>
        <v>96.675269696749993</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9.3838709677419335E-2</v>
      </c>
      <c r="F375" s="128">
        <f t="shared" si="32"/>
        <v>11.635999999999997</v>
      </c>
      <c r="G375" s="122">
        <f t="shared" si="33"/>
        <v>0.10752268859733183</v>
      </c>
      <c r="H375" s="128">
        <f t="shared" si="34"/>
        <v>37026.297999999995</v>
      </c>
      <c r="I375" s="122">
        <f t="shared" si="35"/>
        <v>-0.24629099074512567</v>
      </c>
      <c r="J375" s="128">
        <f t="shared" si="36"/>
        <v>87.273403317546823</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3.8290322580645166E-2</v>
      </c>
      <c r="F376" s="128">
        <f t="shared" si="32"/>
        <v>4.7480000000000002</v>
      </c>
      <c r="G376" s="122">
        <f t="shared" si="33"/>
        <v>3.3104516230202295E-2</v>
      </c>
      <c r="H376" s="128">
        <f t="shared" si="34"/>
        <v>11399.805000000002</v>
      </c>
      <c r="I376" s="122">
        <f t="shared" si="35"/>
        <v>0.43140765244844503</v>
      </c>
      <c r="J376" s="128">
        <f t="shared" si="36"/>
        <v>115.66495131474446</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0.33970967741935487</v>
      </c>
      <c r="F377" s="128">
        <f t="shared" si="32"/>
        <v>42.124000000000002</v>
      </c>
      <c r="G377" s="122">
        <f t="shared" si="33"/>
        <v>0.37604644875391308</v>
      </c>
      <c r="H377" s="128">
        <f t="shared" si="34"/>
        <v>129494.603</v>
      </c>
      <c r="I377" s="122">
        <f t="shared" si="35"/>
        <v>-0.26763856481544773</v>
      </c>
      <c r="J377" s="128">
        <f t="shared" si="36"/>
        <v>90.337158759252858</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0.23961290322580645</v>
      </c>
      <c r="F378" s="128">
        <f t="shared" si="32"/>
        <v>29.712</v>
      </c>
      <c r="G378" s="122">
        <f t="shared" si="33"/>
        <v>0.24726788981234649</v>
      </c>
      <c r="H378" s="128">
        <f t="shared" si="34"/>
        <v>85148.676000000007</v>
      </c>
      <c r="I378" s="122">
        <f t="shared" si="35"/>
        <v>-6.8892718850111265E-2</v>
      </c>
      <c r="J378" s="128">
        <f t="shared" si="36"/>
        <v>96.904172801268501</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0.12965322580645161</v>
      </c>
      <c r="F379" s="128">
        <f t="shared" si="32"/>
        <v>16.076999999999998</v>
      </c>
      <c r="G379" s="122">
        <f t="shared" si="33"/>
        <v>0.16240357709128289</v>
      </c>
      <c r="H379" s="128">
        <f t="shared" si="34"/>
        <v>55924.97099999999</v>
      </c>
      <c r="I379" s="122">
        <f t="shared" si="35"/>
        <v>-0.43156682181130096</v>
      </c>
      <c r="J379" s="128">
        <f t="shared" si="36"/>
        <v>79.833971719463321</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1.2411290322580645E-2</v>
      </c>
      <c r="F380" s="128">
        <f t="shared" si="32"/>
        <v>1.5389999999999999</v>
      </c>
      <c r="G380" s="122">
        <f t="shared" si="33"/>
        <v>1.2078888830809799E-2</v>
      </c>
      <c r="H380" s="128">
        <f t="shared" si="34"/>
        <v>4159.4620000000004</v>
      </c>
      <c r="I380" s="122">
        <f t="shared" si="35"/>
        <v>-0.13371000566129054</v>
      </c>
      <c r="J380" s="128">
        <f t="shared" si="36"/>
        <v>102.75192111150973</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3.7375725806451614</v>
      </c>
      <c r="F381" s="128">
        <f t="shared" si="32"/>
        <v>463.459</v>
      </c>
      <c r="G381" s="122">
        <f t="shared" si="33"/>
        <v>4.9938132205437356</v>
      </c>
      <c r="H381" s="128">
        <f t="shared" si="34"/>
        <v>1719659.5329999998</v>
      </c>
      <c r="I381" s="122">
        <f t="shared" si="35"/>
        <v>-0.49974106187496325</v>
      </c>
      <c r="J381" s="128">
        <f t="shared" si="36"/>
        <v>74.844060351904943</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0.51158064516129031</v>
      </c>
      <c r="F382" s="128">
        <f t="shared" si="32"/>
        <v>63.436</v>
      </c>
      <c r="G382" s="122">
        <f t="shared" si="33"/>
        <v>0.61511820547221219</v>
      </c>
      <c r="H382" s="128">
        <f t="shared" si="34"/>
        <v>211820.87500000003</v>
      </c>
      <c r="I382" s="122">
        <f t="shared" si="35"/>
        <v>-0.50351317291194864</v>
      </c>
      <c r="J382" s="128">
        <f t="shared" si="36"/>
        <v>83.167859544745809</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6.3943548387096774E-2</v>
      </c>
      <c r="F383" s="128">
        <f t="shared" si="32"/>
        <v>7.9290000000000003</v>
      </c>
      <c r="G383" s="122">
        <f t="shared" si="33"/>
        <v>9.0093080456966304E-2</v>
      </c>
      <c r="H383" s="128">
        <f t="shared" si="34"/>
        <v>31024.273000000001</v>
      </c>
      <c r="I383" s="122">
        <f t="shared" si="35"/>
        <v>-0.42594126928525217</v>
      </c>
      <c r="J383" s="128">
        <f t="shared" si="36"/>
        <v>70.974982831938945</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5.2709677419354846E-2</v>
      </c>
      <c r="F384" s="128">
        <f t="shared" si="32"/>
        <v>6.5360000000000005</v>
      </c>
      <c r="G384" s="122">
        <f t="shared" si="33"/>
        <v>3.6556412222164138E-2</v>
      </c>
      <c r="H384" s="128">
        <f t="shared" si="34"/>
        <v>12588.492999999999</v>
      </c>
      <c r="I384" s="122">
        <f t="shared" si="35"/>
        <v>0.5035723264398152</v>
      </c>
      <c r="J384" s="128">
        <f t="shared" si="36"/>
        <v>144.18722794518931</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0.1878225806451613</v>
      </c>
      <c r="F385" s="128">
        <f t="shared" si="32"/>
        <v>23.290000000000003</v>
      </c>
      <c r="G385" s="122">
        <f t="shared" si="33"/>
        <v>0.24841512611874852</v>
      </c>
      <c r="H385" s="128">
        <f t="shared" si="34"/>
        <v>85543.736000000004</v>
      </c>
      <c r="I385" s="122">
        <f t="shared" si="35"/>
        <v>-0.48613246818639272</v>
      </c>
      <c r="J385" s="128">
        <f t="shared" si="36"/>
        <v>75.608351061270511</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0.70083870967741935</v>
      </c>
      <c r="F386" s="128">
        <f t="shared" si="32"/>
        <v>86.903999999999996</v>
      </c>
      <c r="G386" s="122">
        <f t="shared" si="33"/>
        <v>0.70343399601577417</v>
      </c>
      <c r="H386" s="128">
        <f t="shared" si="34"/>
        <v>242233.12399999995</v>
      </c>
      <c r="I386" s="122">
        <f t="shared" si="35"/>
        <v>-0.28973026424474829</v>
      </c>
      <c r="J386" s="128">
        <f t="shared" si="36"/>
        <v>99.631054746706241</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0.26794354838709672</v>
      </c>
      <c r="F387" s="128">
        <f t="shared" si="32"/>
        <v>33.224999999999994</v>
      </c>
      <c r="G387" s="122">
        <f t="shared" si="33"/>
        <v>0.41035322832633475</v>
      </c>
      <c r="H387" s="128">
        <f t="shared" si="34"/>
        <v>141308.41699999999</v>
      </c>
      <c r="I387" s="122">
        <f t="shared" si="35"/>
        <v>-0.47697273237586391</v>
      </c>
      <c r="J387" s="128">
        <f t="shared" si="36"/>
        <v>65.295830492166544</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2.1048387096774201E-3</v>
      </c>
      <c r="F388" s="128">
        <f t="shared" si="32"/>
        <v>0.26100000000000007</v>
      </c>
      <c r="G388" s="122">
        <f t="shared" si="33"/>
        <v>2.4702489850678654E-3</v>
      </c>
      <c r="H388" s="128">
        <f t="shared" si="34"/>
        <v>850.65</v>
      </c>
      <c r="I388" s="122">
        <f t="shared" si="35"/>
        <v>-0.12822490908946652</v>
      </c>
      <c r="J388" s="128">
        <f t="shared" si="36"/>
        <v>85.207552858061135</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1.1629032258064519E-2</v>
      </c>
      <c r="F389" s="128">
        <f t="shared" si="32"/>
        <v>1.4420000000000004</v>
      </c>
      <c r="G389" s="122">
        <f t="shared" si="33"/>
        <v>1.5963044273691912E-2</v>
      </c>
      <c r="H389" s="128">
        <f t="shared" si="34"/>
        <v>5497.0019999999995</v>
      </c>
      <c r="I389" s="122">
        <f t="shared" si="35"/>
        <v>-0.61764356874505977</v>
      </c>
      <c r="J389" s="128">
        <f t="shared" si="36"/>
        <v>72.849714995966565</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1.5E-3</v>
      </c>
      <c r="F390" s="128">
        <f t="shared" si="32"/>
        <v>0.186</v>
      </c>
      <c r="G390" s="122">
        <f t="shared" si="33"/>
        <v>1.8761434321258692E-3</v>
      </c>
      <c r="H390" s="128">
        <f t="shared" si="34"/>
        <v>646.06500000000005</v>
      </c>
      <c r="I390" s="122">
        <f t="shared" si="35"/>
        <v>-0.46448546427197912</v>
      </c>
      <c r="J390" s="128">
        <f t="shared" si="36"/>
        <v>79.951243295953191</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1.0177419354838711E-2</v>
      </c>
      <c r="F391" s="128">
        <f t="shared" si="32"/>
        <v>1.262</v>
      </c>
      <c r="G391" s="122">
        <f t="shared" si="33"/>
        <v>1.8039572189407539E-2</v>
      </c>
      <c r="H391" s="128">
        <f t="shared" si="34"/>
        <v>6212.0710000000008</v>
      </c>
      <c r="I391" s="122">
        <f t="shared" si="35"/>
        <v>-0.43533926173380538</v>
      </c>
      <c r="J391" s="128">
        <f t="shared" si="36"/>
        <v>56.417187990825411</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2.4193548387096773E-5</v>
      </c>
      <c r="F392" s="128">
        <f t="shared" si="32"/>
        <v>3.0000000000000001E-3</v>
      </c>
      <c r="G392" s="122">
        <f t="shared" si="33"/>
        <v>2.4162935084998753E-4</v>
      </c>
      <c r="H392" s="128">
        <f t="shared" si="34"/>
        <v>83.207000000000008</v>
      </c>
      <c r="I392" s="122">
        <f t="shared" si="35"/>
        <v>-0.37812591127189343</v>
      </c>
      <c r="J392" s="128">
        <f t="shared" si="36"/>
        <v>10.0126695295875</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2.5241935483870971E-3</v>
      </c>
      <c r="F393" s="128">
        <f t="shared" ref="F393:F456" si="38">SUMPRODUCT($K$2:$AI$2,$K393:$AI393)</f>
        <v>0.31300000000000006</v>
      </c>
      <c r="G393" s="122">
        <f t="shared" ref="G393:G456" si="39">SUMPRODUCT($K$3:$AI$3,$K393:$AI393)/$J$3</f>
        <v>4.5444972964182612E-3</v>
      </c>
      <c r="H393" s="128">
        <f t="shared" ref="H393:H456" si="40">SUMPRODUCT($K$3:$AI$3,$K393:$AI393)</f>
        <v>1564.9339999999997</v>
      </c>
      <c r="I393" s="122">
        <f t="shared" ref="I393:I456" si="41">CORREL($K$4:$AI$4,$K393:$AI393)</f>
        <v>-0.24943441665478874</v>
      </c>
      <c r="J393" s="128">
        <f t="shared" si="36"/>
        <v>55.543955332012999</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1.3225806451612903E-3</v>
      </c>
      <c r="F394" s="128">
        <f t="shared" si="38"/>
        <v>0.16400000000000001</v>
      </c>
      <c r="G394" s="122">
        <f t="shared" si="39"/>
        <v>2.4377101737145645E-3</v>
      </c>
      <c r="H394" s="128">
        <f t="shared" si="40"/>
        <v>839.44500000000005</v>
      </c>
      <c r="I394" s="122">
        <f t="shared" si="41"/>
        <v>-0.21197779659143332</v>
      </c>
      <c r="J394" s="128">
        <f t="shared" ref="J394:J457" si="42">$E394/$G394*100</f>
        <v>54.255040628802554</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0</v>
      </c>
      <c r="F395" s="128">
        <f t="shared" si="38"/>
        <v>0</v>
      </c>
      <c r="G395" s="122">
        <f t="shared" si="39"/>
        <v>1.9086241643870625E-4</v>
      </c>
      <c r="H395" s="128">
        <f t="shared" si="40"/>
        <v>65.725000000000009</v>
      </c>
      <c r="I395" s="122">
        <f t="shared" si="41"/>
        <v>-0.31769538673489833</v>
      </c>
      <c r="J395" s="128">
        <f t="shared" si="42"/>
        <v>0</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5.0000000000000001E-4</v>
      </c>
      <c r="F396" s="128">
        <f t="shared" si="38"/>
        <v>6.2E-2</v>
      </c>
      <c r="G396" s="122">
        <f t="shared" si="39"/>
        <v>1.4002085039406665E-3</v>
      </c>
      <c r="H396" s="128">
        <f t="shared" si="40"/>
        <v>482.17300000000006</v>
      </c>
      <c r="I396" s="122">
        <f t="shared" si="41"/>
        <v>-0.31057446020680807</v>
      </c>
      <c r="J396" s="128">
        <f t="shared" si="42"/>
        <v>35.708967528252309</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6.2903225806451614E-3</v>
      </c>
      <c r="F397" s="128">
        <f t="shared" si="38"/>
        <v>0.78</v>
      </c>
      <c r="G397" s="122">
        <f t="shared" si="39"/>
        <v>1.0700968178465437E-2</v>
      </c>
      <c r="H397" s="128">
        <f t="shared" si="40"/>
        <v>3684.9640000000009</v>
      </c>
      <c r="I397" s="122">
        <f t="shared" si="41"/>
        <v>-0.32606636781827303</v>
      </c>
      <c r="J397" s="128">
        <f t="shared" si="42"/>
        <v>58.78274260551273</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4.9112903225806458E-3</v>
      </c>
      <c r="F398" s="128">
        <f t="shared" si="38"/>
        <v>0.6090000000000001</v>
      </c>
      <c r="G398" s="122">
        <f t="shared" si="39"/>
        <v>1.4666248497203493E-2</v>
      </c>
      <c r="H398" s="128">
        <f t="shared" si="40"/>
        <v>5050.4400000000005</v>
      </c>
      <c r="I398" s="122">
        <f t="shared" si="41"/>
        <v>-0.4375395546681799</v>
      </c>
      <c r="J398" s="128">
        <f t="shared" si="42"/>
        <v>33.487025148367785</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3.8548387096774194E-3</v>
      </c>
      <c r="F400" s="128">
        <f t="shared" si="38"/>
        <v>0.47800000000000004</v>
      </c>
      <c r="G400" s="122">
        <f t="shared" si="39"/>
        <v>7.5407453870681091E-3</v>
      </c>
      <c r="H400" s="128">
        <f t="shared" si="40"/>
        <v>2596.7159999999999</v>
      </c>
      <c r="I400" s="122">
        <f t="shared" si="41"/>
        <v>-0.52704492225321409</v>
      </c>
      <c r="J400" s="128">
        <f t="shared" si="42"/>
        <v>51.120128207593631</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1.2903225806451613E-4</v>
      </c>
      <c r="F401" s="128">
        <f t="shared" si="38"/>
        <v>1.6E-2</v>
      </c>
      <c r="G401" s="122">
        <f t="shared" si="39"/>
        <v>7.7262325835322548E-4</v>
      </c>
      <c r="H401" s="128">
        <f t="shared" si="40"/>
        <v>266.05900000000003</v>
      </c>
      <c r="I401" s="122">
        <f t="shared" si="41"/>
        <v>-0.39731605423413413</v>
      </c>
      <c r="J401" s="128">
        <f t="shared" si="42"/>
        <v>16.700540227010041</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0.55187096774193545</v>
      </c>
      <c r="F402" s="128">
        <f t="shared" si="38"/>
        <v>68.432000000000002</v>
      </c>
      <c r="G402" s="122">
        <f t="shared" si="39"/>
        <v>0.83973842919287489</v>
      </c>
      <c r="H402" s="128">
        <f t="shared" si="40"/>
        <v>289170.64600000001</v>
      </c>
      <c r="I402" s="122">
        <f t="shared" si="41"/>
        <v>-0.45940635937025542</v>
      </c>
      <c r="J402" s="128">
        <f t="shared" si="42"/>
        <v>65.719389342747263</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0.15081451612903227</v>
      </c>
      <c r="F403" s="128">
        <f t="shared" si="38"/>
        <v>18.701000000000001</v>
      </c>
      <c r="G403" s="122">
        <f t="shared" si="39"/>
        <v>0.16838110048263727</v>
      </c>
      <c r="H403" s="128">
        <f t="shared" si="40"/>
        <v>57983.379000000001</v>
      </c>
      <c r="I403" s="122">
        <f t="shared" si="41"/>
        <v>-0.4064719354239818</v>
      </c>
      <c r="J403" s="128">
        <f t="shared" si="42"/>
        <v>89.567365753488232</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0.51500000000000001</v>
      </c>
      <c r="F404" s="128">
        <f t="shared" si="38"/>
        <v>63.860000000000007</v>
      </c>
      <c r="G404" s="122">
        <f t="shared" si="39"/>
        <v>0.78907572932819892</v>
      </c>
      <c r="H404" s="128">
        <f t="shared" si="40"/>
        <v>271724.53999999992</v>
      </c>
      <c r="I404" s="122">
        <f t="shared" si="41"/>
        <v>-0.43505021328965848</v>
      </c>
      <c r="J404" s="128">
        <f t="shared" si="42"/>
        <v>65.266232486767677</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4.0717741935483873E-2</v>
      </c>
      <c r="F405" s="128">
        <f t="shared" si="38"/>
        <v>5.0490000000000004</v>
      </c>
      <c r="G405" s="122">
        <f t="shared" si="39"/>
        <v>7.9692732563204582E-2</v>
      </c>
      <c r="H405" s="128">
        <f t="shared" si="40"/>
        <v>27442.83</v>
      </c>
      <c r="I405" s="122">
        <f t="shared" si="41"/>
        <v>-0.3264904242212191</v>
      </c>
      <c r="J405" s="128">
        <f t="shared" si="42"/>
        <v>51.093419218861001</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0.33997580645161291</v>
      </c>
      <c r="F406" s="128">
        <f t="shared" si="38"/>
        <v>42.157000000000004</v>
      </c>
      <c r="G406" s="122">
        <f t="shared" si="39"/>
        <v>0.48322752484333165</v>
      </c>
      <c r="H406" s="128">
        <f t="shared" si="40"/>
        <v>166403.264</v>
      </c>
      <c r="I406" s="122">
        <f t="shared" si="41"/>
        <v>-0.50143005245223793</v>
      </c>
      <c r="J406" s="128">
        <f t="shared" si="42"/>
        <v>70.355223776178164</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0.30920161290322584</v>
      </c>
      <c r="F407" s="128">
        <f t="shared" si="38"/>
        <v>38.341000000000001</v>
      </c>
      <c r="G407" s="122">
        <f t="shared" si="39"/>
        <v>0.44883736983023481</v>
      </c>
      <c r="H407" s="128">
        <f t="shared" si="40"/>
        <v>154560.739</v>
      </c>
      <c r="I407" s="122">
        <f t="shared" si="41"/>
        <v>-0.47664886710939314</v>
      </c>
      <c r="J407" s="128">
        <f t="shared" si="42"/>
        <v>68.889453883970518</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0.11850806451612904</v>
      </c>
      <c r="F408" s="128">
        <f t="shared" si="38"/>
        <v>14.695</v>
      </c>
      <c r="G408" s="122">
        <f t="shared" si="39"/>
        <v>0.19316017632812363</v>
      </c>
      <c r="H408" s="128">
        <f t="shared" si="40"/>
        <v>66516.251999999993</v>
      </c>
      <c r="I408" s="122">
        <f t="shared" si="41"/>
        <v>-0.4837528317892334</v>
      </c>
      <c r="J408" s="128">
        <f t="shared" si="42"/>
        <v>61.352224236334251</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0.86022580645161284</v>
      </c>
      <c r="F409" s="128">
        <f t="shared" si="38"/>
        <v>106.66799999999999</v>
      </c>
      <c r="G409" s="122">
        <f t="shared" si="39"/>
        <v>0.90266720389826871</v>
      </c>
      <c r="H409" s="128">
        <f t="shared" si="40"/>
        <v>310840.67300000001</v>
      </c>
      <c r="I409" s="122">
        <f t="shared" si="41"/>
        <v>-0.34584758055194637</v>
      </c>
      <c r="J409" s="128">
        <f t="shared" si="42"/>
        <v>95.298223169805212</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0.12161290322580644</v>
      </c>
      <c r="F410" s="128">
        <f t="shared" si="38"/>
        <v>15.079999999999998</v>
      </c>
      <c r="G410" s="122">
        <f t="shared" si="39"/>
        <v>8.3697785444217951E-2</v>
      </c>
      <c r="H410" s="128">
        <f t="shared" si="40"/>
        <v>28822.002000000004</v>
      </c>
      <c r="I410" s="122">
        <f t="shared" si="41"/>
        <v>0.35490371267721804</v>
      </c>
      <c r="J410" s="128">
        <f t="shared" si="42"/>
        <v>145.30002506082764</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2.4467741935483872E-2</v>
      </c>
      <c r="F411" s="128">
        <f t="shared" si="38"/>
        <v>3.0340000000000003</v>
      </c>
      <c r="G411" s="122">
        <f t="shared" si="39"/>
        <v>2.3674614790421596E-2</v>
      </c>
      <c r="H411" s="128">
        <f t="shared" si="40"/>
        <v>8152.5429999999997</v>
      </c>
      <c r="I411" s="122">
        <f t="shared" si="41"/>
        <v>0.21784203513939943</v>
      </c>
      <c r="J411" s="128">
        <f t="shared" si="42"/>
        <v>103.35011636760892</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0.42868548387096778</v>
      </c>
      <c r="F412" s="128">
        <f t="shared" si="38"/>
        <v>53.157000000000004</v>
      </c>
      <c r="G412" s="122">
        <f t="shared" si="39"/>
        <v>0.42025650340633869</v>
      </c>
      <c r="H412" s="128">
        <f t="shared" si="40"/>
        <v>144718.68899999998</v>
      </c>
      <c r="I412" s="122">
        <f t="shared" si="41"/>
        <v>0.1865285712578913</v>
      </c>
      <c r="J412" s="128">
        <f t="shared" si="42"/>
        <v>102.00567519986224</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0.40612903225806446</v>
      </c>
      <c r="F413" s="128">
        <f t="shared" si="38"/>
        <v>50.359999999999992</v>
      </c>
      <c r="G413" s="122">
        <f t="shared" si="39"/>
        <v>0.45870280638173072</v>
      </c>
      <c r="H413" s="128">
        <f t="shared" si="40"/>
        <v>157957.98100000003</v>
      </c>
      <c r="I413" s="122">
        <f t="shared" si="41"/>
        <v>-0.34285169152498113</v>
      </c>
      <c r="J413" s="128">
        <f t="shared" si="42"/>
        <v>88.538597673214454</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0.1528387096774193</v>
      </c>
      <c r="F414" s="128">
        <f t="shared" si="38"/>
        <v>18.951999999999995</v>
      </c>
      <c r="G414" s="122">
        <f t="shared" si="39"/>
        <v>0.10781694341354058</v>
      </c>
      <c r="H414" s="128">
        <f t="shared" si="40"/>
        <v>37127.627000000008</v>
      </c>
      <c r="I414" s="122">
        <f t="shared" si="41"/>
        <v>0.35153762776401837</v>
      </c>
      <c r="J414" s="128">
        <f t="shared" si="42"/>
        <v>141.7575984242051</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8.945967741935483E-2</v>
      </c>
      <c r="F415" s="128">
        <f t="shared" si="38"/>
        <v>11.092999999999998</v>
      </c>
      <c r="G415" s="122">
        <f t="shared" si="39"/>
        <v>9.1061058549532767E-2</v>
      </c>
      <c r="H415" s="128">
        <f t="shared" si="40"/>
        <v>31357.604000000003</v>
      </c>
      <c r="I415" s="122">
        <f t="shared" si="41"/>
        <v>0.12086782820307884</v>
      </c>
      <c r="J415" s="128">
        <f t="shared" si="42"/>
        <v>98.241420475793333</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0.25943548387096771</v>
      </c>
      <c r="F416" s="128">
        <f t="shared" si="38"/>
        <v>32.169999999999995</v>
      </c>
      <c r="G416" s="122">
        <f t="shared" si="39"/>
        <v>0.2462969264544457</v>
      </c>
      <c r="H416" s="128">
        <f t="shared" si="40"/>
        <v>84814.31700000001</v>
      </c>
      <c r="I416" s="122">
        <f t="shared" si="41"/>
        <v>0.27670123536823427</v>
      </c>
      <c r="J416" s="128">
        <f t="shared" si="42"/>
        <v>105.33443823504314</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0.23916935483870969</v>
      </c>
      <c r="F417" s="128">
        <f t="shared" si="38"/>
        <v>29.657</v>
      </c>
      <c r="G417" s="122">
        <f t="shared" si="39"/>
        <v>0.26292756375632337</v>
      </c>
      <c r="H417" s="128">
        <f t="shared" si="40"/>
        <v>90541.21</v>
      </c>
      <c r="I417" s="122">
        <f t="shared" si="41"/>
        <v>-0.38502853276981319</v>
      </c>
      <c r="J417" s="128">
        <f t="shared" si="42"/>
        <v>90.963971757775695</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0.25886290322580646</v>
      </c>
      <c r="F418" s="128">
        <f t="shared" si="38"/>
        <v>32.099000000000004</v>
      </c>
      <c r="G418" s="122">
        <f t="shared" si="39"/>
        <v>0.29149968056499342</v>
      </c>
      <c r="H418" s="128">
        <f t="shared" si="40"/>
        <v>100380.247</v>
      </c>
      <c r="I418" s="122">
        <f t="shared" si="41"/>
        <v>-0.31602190497080823</v>
      </c>
      <c r="J418" s="128">
        <f t="shared" si="42"/>
        <v>88.803837700292036</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6.6064516129032261E-2</v>
      </c>
      <c r="F419" s="128">
        <f t="shared" si="38"/>
        <v>8.1920000000000002</v>
      </c>
      <c r="G419" s="122">
        <f t="shared" si="39"/>
        <v>7.9214608053246913E-2</v>
      </c>
      <c r="H419" s="128">
        <f t="shared" si="40"/>
        <v>27278.184000000001</v>
      </c>
      <c r="I419" s="122">
        <f t="shared" si="41"/>
        <v>-0.36175843686567732</v>
      </c>
      <c r="J419" s="128">
        <f t="shared" si="42"/>
        <v>83.399410478209589</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0.22373387096774197</v>
      </c>
      <c r="F420" s="128">
        <f t="shared" si="38"/>
        <v>27.743000000000006</v>
      </c>
      <c r="G420" s="122">
        <f t="shared" si="39"/>
        <v>0.22905700462890363</v>
      </c>
      <c r="H420" s="128">
        <f t="shared" si="40"/>
        <v>78877.611999999994</v>
      </c>
      <c r="I420" s="122">
        <f t="shared" si="41"/>
        <v>-2.9362188793744894E-2</v>
      </c>
      <c r="J420" s="128">
        <f t="shared" si="42"/>
        <v>97.67606597764356</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0.8723951612903228</v>
      </c>
      <c r="F421" s="128">
        <f t="shared" si="38"/>
        <v>108.17700000000002</v>
      </c>
      <c r="G421" s="122">
        <f t="shared" si="39"/>
        <v>0.8908630117494003</v>
      </c>
      <c r="H421" s="128">
        <f t="shared" si="40"/>
        <v>306775.80499999999</v>
      </c>
      <c r="I421" s="122">
        <f t="shared" si="41"/>
        <v>-0.39856724588388126</v>
      </c>
      <c r="J421" s="128">
        <f t="shared" si="42"/>
        <v>97.926970789503102</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0.70929032258064517</v>
      </c>
      <c r="F422" s="128">
        <f t="shared" si="38"/>
        <v>87.951999999999998</v>
      </c>
      <c r="G422" s="122">
        <f t="shared" si="39"/>
        <v>0.74547488660057259</v>
      </c>
      <c r="H422" s="128">
        <f t="shared" si="40"/>
        <v>256710.24099999998</v>
      </c>
      <c r="I422" s="122">
        <f t="shared" si="41"/>
        <v>-0.31272074024504165</v>
      </c>
      <c r="J422" s="128">
        <f t="shared" si="42"/>
        <v>95.1461055670256</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0.27145161290322584</v>
      </c>
      <c r="F423" s="128">
        <f t="shared" si="38"/>
        <v>33.660000000000004</v>
      </c>
      <c r="G423" s="122">
        <f t="shared" si="39"/>
        <v>0.31970545478833079</v>
      </c>
      <c r="H423" s="128">
        <f t="shared" si="40"/>
        <v>110093.13100000001</v>
      </c>
      <c r="I423" s="122">
        <f t="shared" si="41"/>
        <v>-0.45791663980925695</v>
      </c>
      <c r="J423" s="128">
        <f t="shared" si="42"/>
        <v>84.906781801063531</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0.41372580645161289</v>
      </c>
      <c r="F424" s="128">
        <f t="shared" si="38"/>
        <v>51.302</v>
      </c>
      <c r="G424" s="122">
        <f t="shared" si="39"/>
        <v>0.47833836588666451</v>
      </c>
      <c r="H424" s="128">
        <f t="shared" si="40"/>
        <v>164719.64300000001</v>
      </c>
      <c r="I424" s="122">
        <f t="shared" si="41"/>
        <v>-0.40823495775936824</v>
      </c>
      <c r="J424" s="128">
        <f t="shared" si="42"/>
        <v>86.492289968151823</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3.4709677419354844E-2</v>
      </c>
      <c r="F425" s="128">
        <f t="shared" si="38"/>
        <v>4.3040000000000003</v>
      </c>
      <c r="G425" s="122">
        <f t="shared" si="39"/>
        <v>3.6444310862532595E-2</v>
      </c>
      <c r="H425" s="128">
        <f t="shared" si="40"/>
        <v>12549.89</v>
      </c>
      <c r="I425" s="122">
        <f t="shared" si="41"/>
        <v>-0.28773521532118046</v>
      </c>
      <c r="J425" s="128">
        <f t="shared" si="42"/>
        <v>95.240317618514553</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4.8411290322580645E-2</v>
      </c>
      <c r="F426" s="128">
        <f t="shared" si="38"/>
        <v>6.0030000000000001</v>
      </c>
      <c r="G426" s="122">
        <f t="shared" si="39"/>
        <v>5.1186570371531952E-2</v>
      </c>
      <c r="H426" s="128">
        <f t="shared" si="40"/>
        <v>17626.505000000001</v>
      </c>
      <c r="I426" s="122">
        <f t="shared" si="41"/>
        <v>-0.41376634504445964</v>
      </c>
      <c r="J426" s="128">
        <f t="shared" si="42"/>
        <v>94.578109006313085</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0.14422580645161293</v>
      </c>
      <c r="F427" s="128">
        <f t="shared" si="38"/>
        <v>17.884000000000004</v>
      </c>
      <c r="G427" s="122">
        <f t="shared" si="39"/>
        <v>0.15659387323657359</v>
      </c>
      <c r="H427" s="128">
        <f t="shared" si="40"/>
        <v>53924.35300000001</v>
      </c>
      <c r="I427" s="122">
        <f t="shared" si="41"/>
        <v>-0.42827782565893491</v>
      </c>
      <c r="J427" s="128">
        <f t="shared" si="42"/>
        <v>92.101819484166114</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0.501</v>
      </c>
      <c r="F428" s="128">
        <f t="shared" si="38"/>
        <v>62.124000000000002</v>
      </c>
      <c r="G428" s="122">
        <f t="shared" si="39"/>
        <v>0.50313625935799378</v>
      </c>
      <c r="H428" s="128">
        <f t="shared" si="40"/>
        <v>173258.99600000001</v>
      </c>
      <c r="I428" s="122">
        <f t="shared" si="41"/>
        <v>-2.2736731103785299E-2</v>
      </c>
      <c r="J428" s="128">
        <f t="shared" si="42"/>
        <v>99.575411368538681</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0.24520161290322581</v>
      </c>
      <c r="F429" s="128">
        <f t="shared" si="38"/>
        <v>30.405000000000001</v>
      </c>
      <c r="G429" s="122">
        <f t="shared" si="39"/>
        <v>0.23801458656398283</v>
      </c>
      <c r="H429" s="128">
        <f t="shared" si="40"/>
        <v>81962.226999999999</v>
      </c>
      <c r="I429" s="122">
        <f t="shared" si="41"/>
        <v>-0.19838159565306276</v>
      </c>
      <c r="J429" s="128">
        <f t="shared" si="42"/>
        <v>103.01957390216963</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0.13653225806451613</v>
      </c>
      <c r="F430" s="128">
        <f t="shared" si="38"/>
        <v>16.93</v>
      </c>
      <c r="G430" s="122">
        <f t="shared" si="39"/>
        <v>0.12384198711805738</v>
      </c>
      <c r="H430" s="128">
        <f t="shared" si="40"/>
        <v>42645.979000000007</v>
      </c>
      <c r="I430" s="122">
        <f t="shared" si="41"/>
        <v>-0.13674234082122835</v>
      </c>
      <c r="J430" s="128">
        <f t="shared" si="42"/>
        <v>110.24714738658162</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0.26471774193548386</v>
      </c>
      <c r="F431" s="128">
        <f t="shared" si="38"/>
        <v>32.824999999999996</v>
      </c>
      <c r="G431" s="122">
        <f t="shared" si="39"/>
        <v>0.27017154531040372</v>
      </c>
      <c r="H431" s="128">
        <f t="shared" si="40"/>
        <v>93035.733000000007</v>
      </c>
      <c r="I431" s="122">
        <f t="shared" si="41"/>
        <v>-0.28179306123347664</v>
      </c>
      <c r="J431" s="128">
        <f t="shared" si="42"/>
        <v>97.981355376024553</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0.13780645161290322</v>
      </c>
      <c r="F432" s="128">
        <f t="shared" si="38"/>
        <v>17.088000000000001</v>
      </c>
      <c r="G432" s="122">
        <f t="shared" si="39"/>
        <v>0.13325262372298599</v>
      </c>
      <c r="H432" s="128">
        <f t="shared" si="40"/>
        <v>45886.607000000011</v>
      </c>
      <c r="I432" s="122">
        <f t="shared" si="41"/>
        <v>-0.19259900641164171</v>
      </c>
      <c r="J432" s="128">
        <f t="shared" si="42"/>
        <v>103.41743956905796</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0.17535483870967741</v>
      </c>
      <c r="F433" s="128">
        <f t="shared" si="38"/>
        <v>21.744</v>
      </c>
      <c r="G433" s="122">
        <f t="shared" si="39"/>
        <v>0.17208546338403638</v>
      </c>
      <c r="H433" s="128">
        <f t="shared" si="40"/>
        <v>59259.006000000001</v>
      </c>
      <c r="I433" s="122">
        <f t="shared" si="41"/>
        <v>-0.19350383422524328</v>
      </c>
      <c r="J433" s="128">
        <f t="shared" si="42"/>
        <v>101.89985560741113</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0.19150806451612906</v>
      </c>
      <c r="F434" s="128">
        <f t="shared" si="38"/>
        <v>23.747000000000003</v>
      </c>
      <c r="G434" s="122">
        <f t="shared" si="39"/>
        <v>0.19332662519819493</v>
      </c>
      <c r="H434" s="128">
        <f t="shared" si="40"/>
        <v>66573.570000000007</v>
      </c>
      <c r="I434" s="122">
        <f t="shared" si="41"/>
        <v>-0.29895442539814493</v>
      </c>
      <c r="J434" s="128">
        <f t="shared" si="42"/>
        <v>99.059332525873501</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0.46479032258064523</v>
      </c>
      <c r="F435" s="128">
        <f t="shared" si="38"/>
        <v>57.634000000000007</v>
      </c>
      <c r="G435" s="122">
        <f t="shared" si="39"/>
        <v>0.46452148055221598</v>
      </c>
      <c r="H435" s="128">
        <f t="shared" si="40"/>
        <v>159961.68799999999</v>
      </c>
      <c r="I435" s="122">
        <f t="shared" si="41"/>
        <v>-0.22851500421414242</v>
      </c>
      <c r="J435" s="128">
        <f t="shared" si="42"/>
        <v>100.05787504769631</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0.23216129032258065</v>
      </c>
      <c r="F436" s="128">
        <f t="shared" si="38"/>
        <v>28.788</v>
      </c>
      <c r="G436" s="122">
        <f t="shared" si="39"/>
        <v>0.23235926274400481</v>
      </c>
      <c r="H436" s="128">
        <f t="shared" si="40"/>
        <v>80014.771000000008</v>
      </c>
      <c r="I436" s="122">
        <f t="shared" si="41"/>
        <v>-0.26083665162016612</v>
      </c>
      <c r="J436" s="128">
        <f t="shared" si="42"/>
        <v>99.914798997429131</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0.21822580645161288</v>
      </c>
      <c r="F437" s="128">
        <f t="shared" si="38"/>
        <v>27.06</v>
      </c>
      <c r="G437" s="122">
        <f t="shared" si="39"/>
        <v>0.22004102997461947</v>
      </c>
      <c r="H437" s="128">
        <f t="shared" si="40"/>
        <v>75772.88900000001</v>
      </c>
      <c r="I437" s="122">
        <f t="shared" si="41"/>
        <v>-0.26214112727310374</v>
      </c>
      <c r="J437" s="128">
        <f t="shared" si="42"/>
        <v>99.175052251293323</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0.66615322580645153</v>
      </c>
      <c r="F438" s="128">
        <f t="shared" si="38"/>
        <v>82.602999999999994</v>
      </c>
      <c r="G438" s="122">
        <f t="shared" si="39"/>
        <v>0.69329815482724377</v>
      </c>
      <c r="H438" s="128">
        <f t="shared" si="40"/>
        <v>238742.766</v>
      </c>
      <c r="I438" s="122">
        <f t="shared" si="41"/>
        <v>-0.26181799441616643</v>
      </c>
      <c r="J438" s="128">
        <f t="shared" si="42"/>
        <v>96.084667349568207</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0.31469354838709684</v>
      </c>
      <c r="F439" s="128">
        <f t="shared" si="38"/>
        <v>39.022000000000006</v>
      </c>
      <c r="G439" s="122">
        <f t="shared" si="39"/>
        <v>0.32257697802867946</v>
      </c>
      <c r="H439" s="128">
        <f t="shared" si="40"/>
        <v>111081.963</v>
      </c>
      <c r="I439" s="122">
        <f t="shared" si="41"/>
        <v>-0.27121018424295279</v>
      </c>
      <c r="J439" s="128">
        <f t="shared" si="42"/>
        <v>97.556109028685327</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0.21217741935483866</v>
      </c>
      <c r="F440" s="128">
        <f t="shared" si="38"/>
        <v>26.309999999999995</v>
      </c>
      <c r="G440" s="122">
        <f t="shared" si="39"/>
        <v>0.2230050790166048</v>
      </c>
      <c r="H440" s="128">
        <f t="shared" si="40"/>
        <v>76793.582999999999</v>
      </c>
      <c r="I440" s="122">
        <f t="shared" si="41"/>
        <v>-0.35075984329300541</v>
      </c>
      <c r="J440" s="128">
        <f t="shared" si="42"/>
        <v>95.144657821466069</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6.1774193548387098E-2</v>
      </c>
      <c r="F441" s="128">
        <f t="shared" si="38"/>
        <v>7.66</v>
      </c>
      <c r="G441" s="122">
        <f t="shared" si="39"/>
        <v>5.8141628770059066E-2</v>
      </c>
      <c r="H441" s="128">
        <f t="shared" si="40"/>
        <v>20021.535</v>
      </c>
      <c r="I441" s="122">
        <f t="shared" si="41"/>
        <v>-0.18981457953044814</v>
      </c>
      <c r="J441" s="128">
        <f t="shared" si="42"/>
        <v>106.24778640566512</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5.9177419354838716E-2</v>
      </c>
      <c r="F442" s="128">
        <f t="shared" si="38"/>
        <v>7.338000000000001</v>
      </c>
      <c r="G442" s="122">
        <f t="shared" si="39"/>
        <v>5.5400388549126205E-2</v>
      </c>
      <c r="H442" s="128">
        <f t="shared" si="40"/>
        <v>19077.567000000003</v>
      </c>
      <c r="I442" s="122">
        <f t="shared" si="41"/>
        <v>-0.20202257572369364</v>
      </c>
      <c r="J442" s="128">
        <f t="shared" si="42"/>
        <v>106.81769732059412</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0.7517096774193549</v>
      </c>
      <c r="F443" s="128">
        <f t="shared" si="38"/>
        <v>93.212000000000003</v>
      </c>
      <c r="G443" s="122">
        <f t="shared" si="39"/>
        <v>0.79969338885694541</v>
      </c>
      <c r="H443" s="128">
        <f t="shared" si="40"/>
        <v>275380.81599999999</v>
      </c>
      <c r="I443" s="122">
        <f t="shared" si="41"/>
        <v>-0.41609812807689001</v>
      </c>
      <c r="J443" s="128">
        <f t="shared" si="42"/>
        <v>93.999736385694419</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0.61284677419354849</v>
      </c>
      <c r="F444" s="128">
        <f t="shared" si="38"/>
        <v>75.993000000000009</v>
      </c>
      <c r="G444" s="122">
        <f t="shared" si="39"/>
        <v>0.6228359933557519</v>
      </c>
      <c r="H444" s="128">
        <f t="shared" si="40"/>
        <v>214478.557</v>
      </c>
      <c r="I444" s="122">
        <f t="shared" si="41"/>
        <v>-0.13299865007150649</v>
      </c>
      <c r="J444" s="128">
        <f t="shared" si="42"/>
        <v>98.396171822315068</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0.46699193548387102</v>
      </c>
      <c r="F445" s="128">
        <f t="shared" si="38"/>
        <v>57.907000000000004</v>
      </c>
      <c r="G445" s="122">
        <f t="shared" si="39"/>
        <v>0.45385110263156364</v>
      </c>
      <c r="H445" s="128">
        <f t="shared" si="40"/>
        <v>156287.258</v>
      </c>
      <c r="I445" s="122">
        <f t="shared" si="41"/>
        <v>0.11025159779651136</v>
      </c>
      <c r="J445" s="128">
        <f t="shared" si="42"/>
        <v>102.89540617531013</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5.5048387096774183E-2</v>
      </c>
      <c r="F446" s="128">
        <f t="shared" si="38"/>
        <v>6.8259999999999987</v>
      </c>
      <c r="G446" s="122">
        <f t="shared" si="39"/>
        <v>5.3759218603894779E-2</v>
      </c>
      <c r="H446" s="128">
        <f t="shared" si="40"/>
        <v>18512.416999999998</v>
      </c>
      <c r="I446" s="122">
        <f t="shared" si="41"/>
        <v>-0.2388369564025474</v>
      </c>
      <c r="J446" s="128">
        <f t="shared" si="42"/>
        <v>102.39804172448667</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0.36131451612903226</v>
      </c>
      <c r="F447" s="128">
        <f t="shared" si="38"/>
        <v>44.802999999999997</v>
      </c>
      <c r="G447" s="122">
        <f t="shared" si="39"/>
        <v>0.36903170247242689</v>
      </c>
      <c r="H447" s="128">
        <f t="shared" si="40"/>
        <v>127079.01899999999</v>
      </c>
      <c r="I447" s="122">
        <f t="shared" si="41"/>
        <v>-0.25701405235724351</v>
      </c>
      <c r="J447" s="128">
        <f t="shared" si="42"/>
        <v>97.908801251575056</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0.13811290322580647</v>
      </c>
      <c r="F448" s="128">
        <f t="shared" si="38"/>
        <v>17.126000000000001</v>
      </c>
      <c r="G448" s="122">
        <f t="shared" si="39"/>
        <v>0.15134248950220408</v>
      </c>
      <c r="H448" s="128">
        <f t="shared" si="40"/>
        <v>52115.996999999996</v>
      </c>
      <c r="I448" s="122">
        <f t="shared" si="41"/>
        <v>-0.34060138243687443</v>
      </c>
      <c r="J448" s="128">
        <f t="shared" si="42"/>
        <v>91.258511525803243</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0.15565322580645163</v>
      </c>
      <c r="F449" s="128">
        <f t="shared" si="38"/>
        <v>19.301000000000002</v>
      </c>
      <c r="G449" s="122">
        <f t="shared" si="39"/>
        <v>0.15580200837500507</v>
      </c>
      <c r="H449" s="128">
        <f t="shared" si="40"/>
        <v>53651.667999999998</v>
      </c>
      <c r="I449" s="122">
        <f t="shared" si="41"/>
        <v>-0.24206778212196339</v>
      </c>
      <c r="J449" s="128">
        <f t="shared" si="42"/>
        <v>99.904505359009661</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0.11444354838709678</v>
      </c>
      <c r="F450" s="128">
        <f t="shared" si="38"/>
        <v>14.191000000000001</v>
      </c>
      <c r="G450" s="122">
        <f t="shared" si="39"/>
        <v>0.10880955865697908</v>
      </c>
      <c r="H450" s="128">
        <f t="shared" si="40"/>
        <v>37469.442000000003</v>
      </c>
      <c r="I450" s="122">
        <f t="shared" si="41"/>
        <v>-0.18309087519519204</v>
      </c>
      <c r="J450" s="128">
        <f t="shared" si="42"/>
        <v>105.1778444832028</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0.10297580645161292</v>
      </c>
      <c r="F451" s="128">
        <f t="shared" si="38"/>
        <v>12.769000000000002</v>
      </c>
      <c r="G451" s="122">
        <f t="shared" si="39"/>
        <v>0.10666840613547529</v>
      </c>
      <c r="H451" s="128">
        <f t="shared" si="40"/>
        <v>36732.118999999999</v>
      </c>
      <c r="I451" s="122">
        <f t="shared" si="41"/>
        <v>-0.3106079842369831</v>
      </c>
      <c r="J451" s="128">
        <f t="shared" si="42"/>
        <v>96.538244249030441</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0.20305645161290323</v>
      </c>
      <c r="F452" s="128">
        <f t="shared" si="38"/>
        <v>25.178999999999998</v>
      </c>
      <c r="G452" s="122">
        <f t="shared" si="39"/>
        <v>0.19736794266432026</v>
      </c>
      <c r="H452" s="128">
        <f t="shared" si="40"/>
        <v>67965.23</v>
      </c>
      <c r="I452" s="122">
        <f t="shared" si="41"/>
        <v>-0.12714631053102601</v>
      </c>
      <c r="J452" s="128">
        <f t="shared" si="42"/>
        <v>102.88218485322001</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0.14488709677419356</v>
      </c>
      <c r="F453" s="128">
        <f t="shared" si="38"/>
        <v>17.966000000000001</v>
      </c>
      <c r="G453" s="122">
        <f t="shared" si="39"/>
        <v>0.14492190394879748</v>
      </c>
      <c r="H453" s="128">
        <f t="shared" si="40"/>
        <v>49905.017</v>
      </c>
      <c r="I453" s="122">
        <f t="shared" si="41"/>
        <v>-0.25003653143164223</v>
      </c>
      <c r="J453" s="128">
        <f t="shared" si="42"/>
        <v>99.975982116122211</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7.0491935483870963E-2</v>
      </c>
      <c r="F454" s="128">
        <f t="shared" si="38"/>
        <v>8.7409999999999997</v>
      </c>
      <c r="G454" s="122">
        <f t="shared" si="39"/>
        <v>6.8419177135423032E-2</v>
      </c>
      <c r="H454" s="128">
        <f t="shared" si="40"/>
        <v>23560.691000000003</v>
      </c>
      <c r="I454" s="122">
        <f t="shared" si="41"/>
        <v>-0.20794745162431577</v>
      </c>
      <c r="J454" s="128">
        <f t="shared" si="42"/>
        <v>103.02949908962702</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6.4403225806451608E-2</v>
      </c>
      <c r="F455" s="128">
        <f t="shared" si="38"/>
        <v>7.9859999999999998</v>
      </c>
      <c r="G455" s="122">
        <f t="shared" si="39"/>
        <v>6.3243955418488901E-2</v>
      </c>
      <c r="H455" s="128">
        <f t="shared" si="40"/>
        <v>21778.562000000002</v>
      </c>
      <c r="I455" s="122">
        <f t="shared" si="41"/>
        <v>-0.21343304319646625</v>
      </c>
      <c r="J455" s="128">
        <f t="shared" si="42"/>
        <v>101.83301373276188</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0.28922580645161294</v>
      </c>
      <c r="F456" s="128">
        <f t="shared" si="38"/>
        <v>35.864000000000004</v>
      </c>
      <c r="G456" s="122">
        <f t="shared" si="39"/>
        <v>0.29981515167354905</v>
      </c>
      <c r="H456" s="128">
        <f t="shared" si="40"/>
        <v>103243.74600000001</v>
      </c>
      <c r="I456" s="122">
        <f t="shared" si="41"/>
        <v>-0.31572045733763104</v>
      </c>
      <c r="J456" s="128">
        <f t="shared" si="42"/>
        <v>96.468042004272618</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5.6056451612903228E-2</v>
      </c>
      <c r="F457" s="128">
        <f t="shared" ref="F457:F520" si="44">SUMPRODUCT($K$2:$AI$2,$K457:$AI457)</f>
        <v>6.9510000000000005</v>
      </c>
      <c r="G457" s="122">
        <f t="shared" ref="G457:G520" si="45">SUMPRODUCT($K$3:$AI$3,$K457:$AI457)/$J$3</f>
        <v>5.4315537899511546E-2</v>
      </c>
      <c r="H457" s="128">
        <f t="shared" ref="H457:H520" si="46">SUMPRODUCT($K$3:$AI$3,$K457:$AI457)</f>
        <v>18703.989999999998</v>
      </c>
      <c r="I457" s="122">
        <f t="shared" ref="I457:I520" si="47">CORREL($K$4:$AI$4,$K457:$AI457)</f>
        <v>-0.22439706389876865</v>
      </c>
      <c r="J457" s="128">
        <f t="shared" si="42"/>
        <v>103.20518544180217</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0.50818548387096785</v>
      </c>
      <c r="F458" s="128">
        <f t="shared" si="44"/>
        <v>63.015000000000008</v>
      </c>
      <c r="G458" s="122">
        <f t="shared" si="45"/>
        <v>0.55152783730884725</v>
      </c>
      <c r="H458" s="128">
        <f t="shared" si="46"/>
        <v>189923.02300000002</v>
      </c>
      <c r="I458" s="122">
        <f t="shared" si="47"/>
        <v>-0.35252596848151524</v>
      </c>
      <c r="J458" s="128">
        <f t="shared" ref="J458:J521" si="48">$E458/$G458*100</f>
        <v>92.141402390608917</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0.54912903225806442</v>
      </c>
      <c r="F459" s="128">
        <f t="shared" si="44"/>
        <v>68.091999999999985</v>
      </c>
      <c r="G459" s="122">
        <f t="shared" si="45"/>
        <v>0.57111973585628906</v>
      </c>
      <c r="H459" s="128">
        <f t="shared" si="46"/>
        <v>196669.65</v>
      </c>
      <c r="I459" s="122">
        <f t="shared" si="47"/>
        <v>-0.20342715018762392</v>
      </c>
      <c r="J459" s="128">
        <f t="shared" si="48"/>
        <v>96.149545845188896</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0.41176612903225801</v>
      </c>
      <c r="F460" s="128">
        <f t="shared" si="44"/>
        <v>51.05899999999999</v>
      </c>
      <c r="G460" s="122">
        <f t="shared" si="45"/>
        <v>0.422644219097567</v>
      </c>
      <c r="H460" s="128">
        <f t="shared" si="46"/>
        <v>145540.91799999998</v>
      </c>
      <c r="I460" s="122">
        <f t="shared" si="47"/>
        <v>-0.17377874134290244</v>
      </c>
      <c r="J460" s="128">
        <f t="shared" si="48"/>
        <v>97.426182691310444</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0.24257258064516127</v>
      </c>
      <c r="F461" s="128">
        <f t="shared" si="44"/>
        <v>30.078999999999997</v>
      </c>
      <c r="G461" s="122">
        <f t="shared" si="45"/>
        <v>0.25144161018474959</v>
      </c>
      <c r="H461" s="128">
        <f t="shared" si="46"/>
        <v>86585.93</v>
      </c>
      <c r="I461" s="122">
        <f t="shared" si="47"/>
        <v>-0.27178593945298035</v>
      </c>
      <c r="J461" s="128">
        <f t="shared" si="48"/>
        <v>96.472727989185358</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0.11117741935483873</v>
      </c>
      <c r="F462" s="128">
        <f t="shared" si="44"/>
        <v>13.786000000000001</v>
      </c>
      <c r="G462" s="122">
        <f t="shared" si="45"/>
        <v>0.11578725338165516</v>
      </c>
      <c r="H462" s="128">
        <f t="shared" si="46"/>
        <v>39872.267000000007</v>
      </c>
      <c r="I462" s="122">
        <f t="shared" si="47"/>
        <v>-0.28411997012931178</v>
      </c>
      <c r="J462" s="128">
        <f t="shared" si="48"/>
        <v>96.018703361395396</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9.9733870967741944E-2</v>
      </c>
      <c r="F463" s="128">
        <f t="shared" si="44"/>
        <v>12.367000000000001</v>
      </c>
      <c r="G463" s="122">
        <f t="shared" si="45"/>
        <v>9.969056621306896E-2</v>
      </c>
      <c r="H463" s="128">
        <f t="shared" si="46"/>
        <v>34329.243999999999</v>
      </c>
      <c r="I463" s="122">
        <f t="shared" si="47"/>
        <v>-0.24017954453926307</v>
      </c>
      <c r="J463" s="128">
        <f t="shared" si="48"/>
        <v>100.04343917014215</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0.10916935483870967</v>
      </c>
      <c r="F464" s="128">
        <f t="shared" si="44"/>
        <v>13.536999999999999</v>
      </c>
      <c r="G464" s="122">
        <f t="shared" si="45"/>
        <v>0.11134390953600617</v>
      </c>
      <c r="H464" s="128">
        <f t="shared" si="46"/>
        <v>38342.166000000012</v>
      </c>
      <c r="I464" s="122">
        <f t="shared" si="47"/>
        <v>-0.27269391154359374</v>
      </c>
      <c r="J464" s="128">
        <f t="shared" si="48"/>
        <v>98.046992685672393</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5.0072580645161298E-2</v>
      </c>
      <c r="F465" s="128">
        <f t="shared" si="44"/>
        <v>6.2090000000000005</v>
      </c>
      <c r="G465" s="122">
        <f t="shared" si="45"/>
        <v>4.9041271002851688E-2</v>
      </c>
      <c r="H465" s="128">
        <f t="shared" si="46"/>
        <v>16887.754000000001</v>
      </c>
      <c r="I465" s="122">
        <f t="shared" si="47"/>
        <v>-0.25820621477925026</v>
      </c>
      <c r="J465" s="128">
        <f t="shared" si="48"/>
        <v>102.10294232025439</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6.1008064516129036E-2</v>
      </c>
      <c r="F466" s="128">
        <f t="shared" si="44"/>
        <v>7.5650000000000004</v>
      </c>
      <c r="G466" s="122">
        <f t="shared" si="45"/>
        <v>5.9740052503499265E-2</v>
      </c>
      <c r="H466" s="128">
        <f t="shared" si="46"/>
        <v>20571.965</v>
      </c>
      <c r="I466" s="122">
        <f t="shared" si="47"/>
        <v>-0.2465668089435295</v>
      </c>
      <c r="J466" s="128">
        <f t="shared" si="48"/>
        <v>102.12254921027312</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0.10008064516129031</v>
      </c>
      <c r="F467" s="128">
        <f t="shared" si="44"/>
        <v>12.409999999999998</v>
      </c>
      <c r="G467" s="122">
        <f t="shared" si="45"/>
        <v>0.10251265253021566</v>
      </c>
      <c r="H467" s="128">
        <f t="shared" si="46"/>
        <v>35301.052000000003</v>
      </c>
      <c r="I467" s="122">
        <f t="shared" si="47"/>
        <v>-0.27978524716229036</v>
      </c>
      <c r="J467" s="128">
        <f t="shared" si="48"/>
        <v>97.627602731078966</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0.18284677419354839</v>
      </c>
      <c r="F468" s="128">
        <f t="shared" si="44"/>
        <v>22.673000000000002</v>
      </c>
      <c r="G468" s="122">
        <f t="shared" si="45"/>
        <v>0.19622728962300859</v>
      </c>
      <c r="H468" s="128">
        <f t="shared" si="46"/>
        <v>67572.436999999991</v>
      </c>
      <c r="I468" s="122">
        <f t="shared" si="47"/>
        <v>-0.30618859445244639</v>
      </c>
      <c r="J468" s="128">
        <f t="shared" si="48"/>
        <v>93.181113873015917</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0.45561290322580639</v>
      </c>
      <c r="F469" s="128">
        <f t="shared" si="44"/>
        <v>56.495999999999995</v>
      </c>
      <c r="G469" s="122">
        <f t="shared" si="45"/>
        <v>0.46933739015791709</v>
      </c>
      <c r="H469" s="128">
        <f t="shared" si="46"/>
        <v>161620.08500000002</v>
      </c>
      <c r="I469" s="122">
        <f t="shared" si="47"/>
        <v>-0.25964594607789665</v>
      </c>
      <c r="J469" s="128">
        <f t="shared" si="48"/>
        <v>97.075773799421171</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0.25241935483870964</v>
      </c>
      <c r="F470" s="128">
        <f t="shared" si="44"/>
        <v>31.299999999999994</v>
      </c>
      <c r="G470" s="122">
        <f t="shared" si="45"/>
        <v>0.23612239297475301</v>
      </c>
      <c r="H470" s="128">
        <f t="shared" si="46"/>
        <v>81310.634999999995</v>
      </c>
      <c r="I470" s="122">
        <f t="shared" si="47"/>
        <v>-0.1067719244151886</v>
      </c>
      <c r="J470" s="128">
        <f t="shared" si="48"/>
        <v>106.90191288451796</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0.26390322580645159</v>
      </c>
      <c r="F471" s="128">
        <f t="shared" si="44"/>
        <v>32.723999999999997</v>
      </c>
      <c r="G471" s="122">
        <f t="shared" si="45"/>
        <v>0.28491074695520358</v>
      </c>
      <c r="H471" s="128">
        <f t="shared" si="46"/>
        <v>98111.294999999998</v>
      </c>
      <c r="I471" s="122">
        <f t="shared" si="47"/>
        <v>-0.40509088091833129</v>
      </c>
      <c r="J471" s="128">
        <f t="shared" si="48"/>
        <v>92.626630840269783</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0.18016129032258063</v>
      </c>
      <c r="F472" s="128">
        <f t="shared" si="44"/>
        <v>22.34</v>
      </c>
      <c r="G472" s="122">
        <f t="shared" si="45"/>
        <v>0.18249210124347337</v>
      </c>
      <c r="H472" s="128">
        <f t="shared" si="46"/>
        <v>62842.615000000005</v>
      </c>
      <c r="I472" s="122">
        <f t="shared" si="47"/>
        <v>-0.19933336531546275</v>
      </c>
      <c r="J472" s="128">
        <f t="shared" si="48"/>
        <v>98.722788052189131</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0.15417741935483872</v>
      </c>
      <c r="F473" s="128">
        <f t="shared" si="44"/>
        <v>19.118000000000002</v>
      </c>
      <c r="G473" s="122">
        <f t="shared" si="45"/>
        <v>0.1587430319609244</v>
      </c>
      <c r="H473" s="128">
        <f t="shared" si="46"/>
        <v>54664.433000000005</v>
      </c>
      <c r="I473" s="122">
        <f t="shared" si="47"/>
        <v>-0.28222811476254395</v>
      </c>
      <c r="J473" s="128">
        <f t="shared" si="48"/>
        <v>97.123897313987598</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8.2548387096774201E-2</v>
      </c>
      <c r="F474" s="128">
        <f t="shared" si="44"/>
        <v>10.236000000000001</v>
      </c>
      <c r="G474" s="122">
        <f t="shared" si="45"/>
        <v>7.8200332212406853E-2</v>
      </c>
      <c r="H474" s="128">
        <f t="shared" si="46"/>
        <v>26928.91</v>
      </c>
      <c r="I474" s="122">
        <f t="shared" si="47"/>
        <v>-0.19429360562843859</v>
      </c>
      <c r="J474" s="128">
        <f t="shared" si="48"/>
        <v>105.56014886555367</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5.8314516129032261E-2</v>
      </c>
      <c r="F475" s="128">
        <f t="shared" si="44"/>
        <v>7.2310000000000008</v>
      </c>
      <c r="G475" s="122">
        <f t="shared" si="45"/>
        <v>5.6228939069224465E-2</v>
      </c>
      <c r="H475" s="128">
        <f t="shared" si="46"/>
        <v>19362.884999999998</v>
      </c>
      <c r="I475" s="122">
        <f t="shared" si="47"/>
        <v>-0.23559789347988752</v>
      </c>
      <c r="J475" s="128">
        <f t="shared" si="48"/>
        <v>103.70908129217982</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6.7516129032258052E-2</v>
      </c>
      <c r="F476" s="128">
        <f t="shared" si="44"/>
        <v>8.3719999999999981</v>
      </c>
      <c r="G476" s="122">
        <f t="shared" si="45"/>
        <v>6.1540765714750346E-2</v>
      </c>
      <c r="H476" s="128">
        <f t="shared" si="46"/>
        <v>21192.055</v>
      </c>
      <c r="I476" s="122">
        <f t="shared" si="47"/>
        <v>-0.21022649808102256</v>
      </c>
      <c r="J476" s="128">
        <f t="shared" si="48"/>
        <v>109.70960183564227</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0.14524999999999999</v>
      </c>
      <c r="F477" s="128">
        <f t="shared" si="44"/>
        <v>18.010999999999999</v>
      </c>
      <c r="G477" s="122">
        <f t="shared" si="45"/>
        <v>0.13677954919008709</v>
      </c>
      <c r="H477" s="128">
        <f t="shared" si="46"/>
        <v>47101.132000000005</v>
      </c>
      <c r="I477" s="122">
        <f t="shared" si="47"/>
        <v>-0.1071496392615163</v>
      </c>
      <c r="J477" s="128">
        <f t="shared" si="48"/>
        <v>106.19277579146078</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0.57820161290322569</v>
      </c>
      <c r="F478" s="128">
        <f t="shared" si="44"/>
        <v>71.696999999999989</v>
      </c>
      <c r="G478" s="122">
        <f t="shared" si="45"/>
        <v>0.5957161907085069</v>
      </c>
      <c r="H478" s="128">
        <f t="shared" si="46"/>
        <v>205139.63600000003</v>
      </c>
      <c r="I478" s="122">
        <f t="shared" si="47"/>
        <v>-0.24971765880990085</v>
      </c>
      <c r="J478" s="128">
        <f t="shared" si="48"/>
        <v>97.059912408213961</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0.20337096774193547</v>
      </c>
      <c r="F479" s="128">
        <f t="shared" si="44"/>
        <v>25.218</v>
      </c>
      <c r="G479" s="122">
        <f t="shared" si="45"/>
        <v>0.20474180068417175</v>
      </c>
      <c r="H479" s="128">
        <f t="shared" si="46"/>
        <v>70504.477000000014</v>
      </c>
      <c r="I479" s="122">
        <f t="shared" si="47"/>
        <v>-0.29693577828115331</v>
      </c>
      <c r="J479" s="128">
        <f t="shared" si="48"/>
        <v>99.330457709341488</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0.26745967741935484</v>
      </c>
      <c r="F480" s="128">
        <f t="shared" si="44"/>
        <v>33.164999999999999</v>
      </c>
      <c r="G480" s="122">
        <f t="shared" si="45"/>
        <v>0.28183175938993726</v>
      </c>
      <c r="H480" s="128">
        <f t="shared" si="46"/>
        <v>97051.021000000008</v>
      </c>
      <c r="I480" s="122">
        <f t="shared" si="47"/>
        <v>-0.33178827647145981</v>
      </c>
      <c r="J480" s="128">
        <f t="shared" si="48"/>
        <v>94.900474665561916</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0.50496774193548388</v>
      </c>
      <c r="F481" s="128">
        <f t="shared" si="44"/>
        <v>62.616000000000007</v>
      </c>
      <c r="G481" s="122">
        <f t="shared" si="45"/>
        <v>0.53567599416885914</v>
      </c>
      <c r="H481" s="128">
        <f t="shared" si="46"/>
        <v>184464.31399999998</v>
      </c>
      <c r="I481" s="122">
        <f t="shared" si="47"/>
        <v>-0.36751743030464246</v>
      </c>
      <c r="J481" s="128">
        <f t="shared" si="48"/>
        <v>94.267383163021634</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0.78399193548387103</v>
      </c>
      <c r="F482" s="128">
        <f t="shared" si="44"/>
        <v>97.215000000000003</v>
      </c>
      <c r="G482" s="122">
        <f t="shared" si="45"/>
        <v>0.82697181421660015</v>
      </c>
      <c r="H482" s="128">
        <f t="shared" si="46"/>
        <v>284774.36</v>
      </c>
      <c r="I482" s="122">
        <f t="shared" si="47"/>
        <v>-0.37332454906641838</v>
      </c>
      <c r="J482" s="128">
        <f t="shared" si="48"/>
        <v>94.802739586300845</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0.47340322580645167</v>
      </c>
      <c r="F483" s="128">
        <f t="shared" si="44"/>
        <v>58.702000000000005</v>
      </c>
      <c r="G483" s="122">
        <f t="shared" si="45"/>
        <v>0.50597006313197312</v>
      </c>
      <c r="H483" s="128">
        <f t="shared" si="46"/>
        <v>174234.83900000001</v>
      </c>
      <c r="I483" s="122">
        <f t="shared" si="47"/>
        <v>-0.41176794639398545</v>
      </c>
      <c r="J483" s="128">
        <f t="shared" si="48"/>
        <v>93.563485332722735</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0.70129032258064516</v>
      </c>
      <c r="F484" s="128">
        <f t="shared" si="44"/>
        <v>86.96</v>
      </c>
      <c r="G484" s="122">
        <f t="shared" si="45"/>
        <v>0.73347747112017148</v>
      </c>
      <c r="H484" s="128">
        <f t="shared" si="46"/>
        <v>252578.83500000002</v>
      </c>
      <c r="I484" s="122">
        <f t="shared" si="47"/>
        <v>-0.31411159752873907</v>
      </c>
      <c r="J484" s="128">
        <f t="shared" si="48"/>
        <v>95.611705906880843</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0.70265322580645162</v>
      </c>
      <c r="F485" s="128">
        <f t="shared" si="44"/>
        <v>87.129000000000005</v>
      </c>
      <c r="G485" s="122">
        <f t="shared" si="45"/>
        <v>0.73961776407111191</v>
      </c>
      <c r="H485" s="128">
        <f t="shared" si="46"/>
        <v>254693.29399999997</v>
      </c>
      <c r="I485" s="122">
        <f t="shared" si="47"/>
        <v>-0.30954909200288705</v>
      </c>
      <c r="J485" s="128">
        <f t="shared" si="48"/>
        <v>95.002210593050833</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0.57470967741935486</v>
      </c>
      <c r="F486" s="128">
        <f t="shared" si="44"/>
        <v>71.263999999999996</v>
      </c>
      <c r="G486" s="122">
        <f t="shared" si="45"/>
        <v>0.59665411577486216</v>
      </c>
      <c r="H486" s="128">
        <f t="shared" si="46"/>
        <v>205462.61799999999</v>
      </c>
      <c r="I486" s="122">
        <f t="shared" si="47"/>
        <v>-0.37474088888064422</v>
      </c>
      <c r="J486" s="128">
        <f t="shared" si="48"/>
        <v>96.322083804448653</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0.32356451612903225</v>
      </c>
      <c r="F487" s="128">
        <f t="shared" si="44"/>
        <v>40.122</v>
      </c>
      <c r="G487" s="122">
        <f t="shared" si="45"/>
        <v>0.33917393816899849</v>
      </c>
      <c r="H487" s="128">
        <f t="shared" si="46"/>
        <v>116797.25899999999</v>
      </c>
      <c r="I487" s="122">
        <f t="shared" si="47"/>
        <v>-0.4317331227003664</v>
      </c>
      <c r="J487" s="128">
        <f t="shared" si="48"/>
        <v>95.397812071224465</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0.75614516129032272</v>
      </c>
      <c r="F488" s="128">
        <f t="shared" si="44"/>
        <v>93.762000000000015</v>
      </c>
      <c r="G488" s="122">
        <f t="shared" si="45"/>
        <v>0.79985514493637433</v>
      </c>
      <c r="H488" s="128">
        <f t="shared" si="46"/>
        <v>275436.51799999998</v>
      </c>
      <c r="I488" s="122">
        <f t="shared" si="47"/>
        <v>-0.39815981692520408</v>
      </c>
      <c r="J488" s="128">
        <f t="shared" si="48"/>
        <v>94.535262550629895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0.65150806451612897</v>
      </c>
      <c r="F489" s="128">
        <f t="shared" si="44"/>
        <v>80.786999999999992</v>
      </c>
      <c r="G489" s="122">
        <f t="shared" si="45"/>
        <v>0.6805132449369552</v>
      </c>
      <c r="H489" s="128">
        <f t="shared" si="46"/>
        <v>234340.18000000002</v>
      </c>
      <c r="I489" s="122">
        <f t="shared" si="47"/>
        <v>-0.36882338955563171</v>
      </c>
      <c r="J489" s="128">
        <f t="shared" si="48"/>
        <v>95.737749318381987</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0.6445564516129032</v>
      </c>
      <c r="F490" s="128">
        <f t="shared" si="44"/>
        <v>79.924999999999997</v>
      </c>
      <c r="G490" s="122">
        <f t="shared" si="45"/>
        <v>0.66156907056028902</v>
      </c>
      <c r="H490" s="128">
        <f t="shared" si="46"/>
        <v>227816.60200000001</v>
      </c>
      <c r="I490" s="122">
        <f t="shared" si="47"/>
        <v>-0.23182908472794522</v>
      </c>
      <c r="J490" s="128">
        <f t="shared" si="48"/>
        <v>97.428444027321632</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0.7614112903225807</v>
      </c>
      <c r="F491" s="128">
        <f t="shared" si="44"/>
        <v>94.415000000000006</v>
      </c>
      <c r="G491" s="122">
        <f t="shared" si="45"/>
        <v>0.79862892687261511</v>
      </c>
      <c r="H491" s="128">
        <f t="shared" si="46"/>
        <v>275014.26</v>
      </c>
      <c r="I491" s="122">
        <f t="shared" si="47"/>
        <v>-0.33026402093194829</v>
      </c>
      <c r="J491" s="128">
        <f t="shared" si="48"/>
        <v>95.339808602253299</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0.70860483870967739</v>
      </c>
      <c r="F492" s="128">
        <f t="shared" si="44"/>
        <v>87.86699999999999</v>
      </c>
      <c r="G492" s="122">
        <f t="shared" si="45"/>
        <v>0.74615377310821884</v>
      </c>
      <c r="H492" s="128">
        <f t="shared" si="46"/>
        <v>256944.02100000001</v>
      </c>
      <c r="I492" s="122">
        <f t="shared" si="47"/>
        <v>-0.31625903765137386</v>
      </c>
      <c r="J492" s="128">
        <f t="shared" si="48"/>
        <v>94.967668093116302</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0.47510483870967735</v>
      </c>
      <c r="F493" s="128">
        <f t="shared" si="44"/>
        <v>58.91299999999999</v>
      </c>
      <c r="G493" s="122">
        <f t="shared" si="45"/>
        <v>0.49661126502070524</v>
      </c>
      <c r="H493" s="128">
        <f t="shared" si="46"/>
        <v>171012.06200000001</v>
      </c>
      <c r="I493" s="122">
        <f t="shared" si="47"/>
        <v>-0.2806588033545685</v>
      </c>
      <c r="J493" s="128">
        <f t="shared" si="48"/>
        <v>95.669363982282761</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0.25913709677419355</v>
      </c>
      <c r="F494" s="128">
        <f t="shared" si="44"/>
        <v>32.133000000000003</v>
      </c>
      <c r="G494" s="122">
        <f t="shared" si="45"/>
        <v>0.27756814419876991</v>
      </c>
      <c r="H494" s="128">
        <f t="shared" si="46"/>
        <v>95582.811000000002</v>
      </c>
      <c r="I494" s="122">
        <f t="shared" si="47"/>
        <v>-0.43252801149985537</v>
      </c>
      <c r="J494" s="128">
        <f t="shared" si="48"/>
        <v>93.359811703976504</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0.70738709677419354</v>
      </c>
      <c r="F495" s="128">
        <f t="shared" si="44"/>
        <v>87.715999999999994</v>
      </c>
      <c r="G495" s="122">
        <f t="shared" si="45"/>
        <v>0.74913076507588039</v>
      </c>
      <c r="H495" s="128">
        <f t="shared" si="46"/>
        <v>257969.17200000002</v>
      </c>
      <c r="I495" s="122">
        <f t="shared" si="47"/>
        <v>-0.31106963754890654</v>
      </c>
      <c r="J495" s="128">
        <f t="shared" si="48"/>
        <v>94.427719398567405</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0.56703225806451618</v>
      </c>
      <c r="F496" s="128">
        <f t="shared" si="44"/>
        <v>70.312000000000012</v>
      </c>
      <c r="G496" s="122">
        <f t="shared" si="45"/>
        <v>0.60990540948663885</v>
      </c>
      <c r="H496" s="128">
        <f t="shared" si="46"/>
        <v>210025.80699999997</v>
      </c>
      <c r="I496" s="122">
        <f t="shared" si="47"/>
        <v>-0.52904012639974762</v>
      </c>
      <c r="J496" s="128">
        <f t="shared" si="48"/>
        <v>92.970524485393682</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0.49922580645161291</v>
      </c>
      <c r="F497" s="128">
        <f t="shared" si="44"/>
        <v>61.904000000000003</v>
      </c>
      <c r="G497" s="122">
        <f t="shared" si="45"/>
        <v>0.51358995870576551</v>
      </c>
      <c r="H497" s="128">
        <f t="shared" si="46"/>
        <v>176858.81100000002</v>
      </c>
      <c r="I497" s="122">
        <f t="shared" si="47"/>
        <v>-0.35680795163937223</v>
      </c>
      <c r="J497" s="128">
        <f t="shared" si="48"/>
        <v>97.203186703581608</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9.1185483870967712E-2</v>
      </c>
      <c r="F498" s="128">
        <f t="shared" si="44"/>
        <v>11.306999999999997</v>
      </c>
      <c r="G498" s="122">
        <f t="shared" si="45"/>
        <v>9.5218116030410221E-2</v>
      </c>
      <c r="H498" s="128">
        <f t="shared" si="46"/>
        <v>32789.120000000003</v>
      </c>
      <c r="I498" s="122">
        <f t="shared" si="47"/>
        <v>-0.29613210327035655</v>
      </c>
      <c r="J498" s="128">
        <f t="shared" si="48"/>
        <v>95.764847775233662</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0.43041129032258058</v>
      </c>
      <c r="F499" s="128">
        <f t="shared" si="44"/>
        <v>53.370999999999988</v>
      </c>
      <c r="G499" s="122">
        <f t="shared" si="45"/>
        <v>0.45539625622172275</v>
      </c>
      <c r="H499" s="128">
        <f t="shared" si="46"/>
        <v>156819.34400000001</v>
      </c>
      <c r="I499" s="122">
        <f t="shared" si="47"/>
        <v>-0.36794805207530856</v>
      </c>
      <c r="J499" s="128">
        <f t="shared" si="48"/>
        <v>94.513576789929175</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0.36162903225806459</v>
      </c>
      <c r="F500" s="128">
        <f t="shared" si="44"/>
        <v>44.842000000000006</v>
      </c>
      <c r="G500" s="122">
        <f t="shared" si="45"/>
        <v>0.40473697431161759</v>
      </c>
      <c r="H500" s="128">
        <f t="shared" si="46"/>
        <v>139374.41500000001</v>
      </c>
      <c r="I500" s="122">
        <f t="shared" si="47"/>
        <v>-0.37794531906172257</v>
      </c>
      <c r="J500" s="128">
        <f t="shared" si="48"/>
        <v>89.349146534765794</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0.39892741935483872</v>
      </c>
      <c r="F501" s="128">
        <f t="shared" si="44"/>
        <v>49.466999999999999</v>
      </c>
      <c r="G501" s="122">
        <f t="shared" si="45"/>
        <v>0.4273794568443306</v>
      </c>
      <c r="H501" s="128">
        <f t="shared" si="46"/>
        <v>147171.535</v>
      </c>
      <c r="I501" s="122">
        <f t="shared" si="47"/>
        <v>-0.48086410271475255</v>
      </c>
      <c r="J501" s="128">
        <f t="shared" si="48"/>
        <v>93.342675452962794</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0.20342741935483874</v>
      </c>
      <c r="F502" s="128">
        <f t="shared" si="44"/>
        <v>25.225000000000005</v>
      </c>
      <c r="G502" s="122">
        <f t="shared" si="45"/>
        <v>0.21935729676673696</v>
      </c>
      <c r="H502" s="128">
        <f t="shared" si="46"/>
        <v>75537.440000000002</v>
      </c>
      <c r="I502" s="122">
        <f t="shared" si="47"/>
        <v>-0.50967211568386972</v>
      </c>
      <c r="J502" s="128">
        <f t="shared" si="48"/>
        <v>92.737931381039061</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0.42091935483870968</v>
      </c>
      <c r="F503" s="128">
        <f t="shared" si="44"/>
        <v>52.194000000000003</v>
      </c>
      <c r="G503" s="122">
        <f t="shared" si="45"/>
        <v>0.48275098879654316</v>
      </c>
      <c r="H503" s="128">
        <f t="shared" si="46"/>
        <v>166239.16500000001</v>
      </c>
      <c r="I503" s="122">
        <f t="shared" si="47"/>
        <v>-0.42484636298016354</v>
      </c>
      <c r="J503" s="128">
        <f t="shared" si="48"/>
        <v>87.191816196591446</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0.36026612903225802</v>
      </c>
      <c r="F504" s="128">
        <f t="shared" si="44"/>
        <v>44.672999999999995</v>
      </c>
      <c r="G504" s="122">
        <f t="shared" si="45"/>
        <v>0.37503829735333583</v>
      </c>
      <c r="H504" s="128">
        <f t="shared" si="46"/>
        <v>129147.43800000001</v>
      </c>
      <c r="I504" s="122">
        <f t="shared" si="47"/>
        <v>-0.65765265236035297</v>
      </c>
      <c r="J504" s="128">
        <f t="shared" si="48"/>
        <v>96.061157373706692</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0.19606451612903222</v>
      </c>
      <c r="F505" s="128">
        <f t="shared" si="44"/>
        <v>24.311999999999994</v>
      </c>
      <c r="G505" s="122">
        <f t="shared" si="45"/>
        <v>0.20160040713443569</v>
      </c>
      <c r="H505" s="128">
        <f t="shared" si="46"/>
        <v>69422.713000000003</v>
      </c>
      <c r="I505" s="122">
        <f t="shared" si="47"/>
        <v>-0.18290378819203776</v>
      </c>
      <c r="J505" s="128">
        <f t="shared" si="48"/>
        <v>97.254027864283074</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0.39908870967741938</v>
      </c>
      <c r="F506" s="128">
        <f t="shared" si="44"/>
        <v>49.487000000000002</v>
      </c>
      <c r="G506" s="122">
        <f t="shared" si="45"/>
        <v>0.42866219167261976</v>
      </c>
      <c r="H506" s="128">
        <f t="shared" si="46"/>
        <v>147613.255</v>
      </c>
      <c r="I506" s="122">
        <f t="shared" si="47"/>
        <v>-0.29560875344086363</v>
      </c>
      <c r="J506" s="128">
        <f t="shared" si="48"/>
        <v>93.100981945758718</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0.43677419354838709</v>
      </c>
      <c r="F507" s="128">
        <f t="shared" si="44"/>
        <v>54.16</v>
      </c>
      <c r="G507" s="122">
        <f t="shared" si="45"/>
        <v>0.47631650491639516</v>
      </c>
      <c r="H507" s="128">
        <f t="shared" si="46"/>
        <v>164023.399</v>
      </c>
      <c r="I507" s="122">
        <f t="shared" si="47"/>
        <v>-0.38979408103741386</v>
      </c>
      <c r="J507" s="128">
        <f t="shared" si="48"/>
        <v>91.698311740226458</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0.26169354838709674</v>
      </c>
      <c r="F508" s="128">
        <f t="shared" si="44"/>
        <v>32.449999999999996</v>
      </c>
      <c r="G508" s="122">
        <f t="shared" si="45"/>
        <v>0.27956408156627693</v>
      </c>
      <c r="H508" s="128">
        <f t="shared" si="46"/>
        <v>96270.127999999997</v>
      </c>
      <c r="I508" s="122">
        <f t="shared" si="47"/>
        <v>-0.30605122293528458</v>
      </c>
      <c r="J508" s="128">
        <f t="shared" si="48"/>
        <v>93.607714882734825</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0.12187903225806454</v>
      </c>
      <c r="F509" s="128">
        <f t="shared" si="44"/>
        <v>15.113000000000003</v>
      </c>
      <c r="G509" s="122">
        <f t="shared" si="45"/>
        <v>0.14038405380447094</v>
      </c>
      <c r="H509" s="128">
        <f t="shared" si="46"/>
        <v>48342.372000000003</v>
      </c>
      <c r="I509" s="122">
        <f t="shared" si="47"/>
        <v>-0.52066126304776028</v>
      </c>
      <c r="J509" s="128">
        <f t="shared" si="48"/>
        <v>86.818288085496889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0.26803225806451614</v>
      </c>
      <c r="F510" s="128">
        <f t="shared" si="44"/>
        <v>33.236000000000004</v>
      </c>
      <c r="G510" s="122">
        <f t="shared" si="45"/>
        <v>0.26963464185527852</v>
      </c>
      <c r="H510" s="128">
        <f t="shared" si="46"/>
        <v>92850.846000000005</v>
      </c>
      <c r="I510" s="122">
        <f t="shared" si="47"/>
        <v>-3.9126714974521005E-2</v>
      </c>
      <c r="J510" s="128">
        <f t="shared" si="48"/>
        <v>99.405720355612743</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0.23790322580645162</v>
      </c>
      <c r="F511" s="128">
        <f t="shared" si="44"/>
        <v>29.5</v>
      </c>
      <c r="G511" s="122">
        <f t="shared" si="45"/>
        <v>0.2662613849540304</v>
      </c>
      <c r="H511" s="128">
        <f t="shared" si="46"/>
        <v>91689.237999999998</v>
      </c>
      <c r="I511" s="122">
        <f t="shared" si="47"/>
        <v>-0.40232345052777663</v>
      </c>
      <c r="J511" s="128">
        <f t="shared" si="48"/>
        <v>89.349503626868483</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0.22639516129032261</v>
      </c>
      <c r="F512" s="128">
        <f t="shared" si="44"/>
        <v>28.073000000000004</v>
      </c>
      <c r="G512" s="122">
        <f t="shared" si="45"/>
        <v>0.2386099843767242</v>
      </c>
      <c r="H512" s="128">
        <f t="shared" si="46"/>
        <v>82167.256999999998</v>
      </c>
      <c r="I512" s="122">
        <f t="shared" si="47"/>
        <v>-0.426522703881279</v>
      </c>
      <c r="J512" s="128">
        <f t="shared" si="48"/>
        <v>94.880841588289741</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4.477419354838711E-2</v>
      </c>
      <c r="F513" s="128">
        <f t="shared" si="44"/>
        <v>5.5520000000000014</v>
      </c>
      <c r="G513" s="122">
        <f t="shared" si="45"/>
        <v>4.9572729543091783E-2</v>
      </c>
      <c r="H513" s="128">
        <f t="shared" si="46"/>
        <v>17070.766</v>
      </c>
      <c r="I513" s="122">
        <f t="shared" si="47"/>
        <v>-0.30214634246252936</v>
      </c>
      <c r="J513" s="128">
        <f t="shared" si="48"/>
        <v>90.320210246777961</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0.48782258064516132</v>
      </c>
      <c r="F514" s="128">
        <f t="shared" si="44"/>
        <v>60.49</v>
      </c>
      <c r="G514" s="122">
        <f t="shared" si="45"/>
        <v>0.50838545931849999</v>
      </c>
      <c r="H514" s="128">
        <f t="shared" si="46"/>
        <v>175066.60000000003</v>
      </c>
      <c r="I514" s="122">
        <f t="shared" si="47"/>
        <v>-0.19342342597264214</v>
      </c>
      <c r="J514" s="128">
        <f t="shared" si="48"/>
        <v>95.955258299302344</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5.5193548387096752E-2</v>
      </c>
      <c r="F515" s="128">
        <f t="shared" si="44"/>
        <v>6.8439999999999976</v>
      </c>
      <c r="G515" s="122">
        <f t="shared" si="45"/>
        <v>5.6428649835345769E-2</v>
      </c>
      <c r="H515" s="128">
        <f t="shared" si="46"/>
        <v>19431.656999999999</v>
      </c>
      <c r="I515" s="122">
        <f t="shared" si="47"/>
        <v>-0.32420200992058179</v>
      </c>
      <c r="J515" s="128">
        <f t="shared" si="48"/>
        <v>97.811215664643854</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0.15637903225806452</v>
      </c>
      <c r="F516" s="128">
        <f t="shared" si="44"/>
        <v>19.390999999999998</v>
      </c>
      <c r="G516" s="122">
        <f t="shared" si="45"/>
        <v>0.13877142102114659</v>
      </c>
      <c r="H516" s="128">
        <f t="shared" si="46"/>
        <v>47787.048999999999</v>
      </c>
      <c r="I516" s="122">
        <f t="shared" si="47"/>
        <v>0.3898164960741678</v>
      </c>
      <c r="J516" s="128">
        <f t="shared" si="48"/>
        <v>112.68821138196373</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7.2653225806451602E-2</v>
      </c>
      <c r="F517" s="128">
        <f t="shared" si="44"/>
        <v>9.0089999999999986</v>
      </c>
      <c r="G517" s="122">
        <f t="shared" si="45"/>
        <v>7.6546858211512442E-2</v>
      </c>
      <c r="H517" s="128">
        <f t="shared" si="46"/>
        <v>26359.523000000001</v>
      </c>
      <c r="I517" s="122">
        <f t="shared" si="47"/>
        <v>-0.21018382962387233</v>
      </c>
      <c r="J517" s="128">
        <f t="shared" si="48"/>
        <v>94.913400110685075</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3.1661290322580651E-2</v>
      </c>
      <c r="F518" s="128">
        <f t="shared" si="44"/>
        <v>3.9260000000000006</v>
      </c>
      <c r="G518" s="122">
        <f t="shared" si="45"/>
        <v>3.1458209189273952E-2</v>
      </c>
      <c r="H518" s="128">
        <f t="shared" si="46"/>
        <v>10832.886</v>
      </c>
      <c r="I518" s="122">
        <f t="shared" si="47"/>
        <v>-0.14764274873848376</v>
      </c>
      <c r="J518" s="128">
        <f t="shared" si="48"/>
        <v>100.64555846801331</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3.2612903225806456E-2</v>
      </c>
      <c r="F519" s="128">
        <f t="shared" si="44"/>
        <v>4.0440000000000005</v>
      </c>
      <c r="G519" s="122">
        <f t="shared" si="45"/>
        <v>3.4724818357639436E-2</v>
      </c>
      <c r="H519" s="128">
        <f t="shared" si="46"/>
        <v>11957.769000000002</v>
      </c>
      <c r="I519" s="122">
        <f t="shared" si="47"/>
        <v>-0.45563891095484615</v>
      </c>
      <c r="J519" s="128">
        <f t="shared" si="48"/>
        <v>93.918139153150221</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9.9048387096774188E-2</v>
      </c>
      <c r="F520" s="128">
        <f t="shared" si="44"/>
        <v>12.282</v>
      </c>
      <c r="G520" s="122">
        <f t="shared" si="45"/>
        <v>0.10613897455554974</v>
      </c>
      <c r="H520" s="128">
        <f t="shared" si="46"/>
        <v>36549.805</v>
      </c>
      <c r="I520" s="122">
        <f t="shared" si="47"/>
        <v>-0.36351438475824388</v>
      </c>
      <c r="J520" s="128">
        <f t="shared" si="48"/>
        <v>93.319525190000235</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0.23983870967741938</v>
      </c>
      <c r="F521" s="128">
        <f t="shared" ref="F521:F584" si="50">SUMPRODUCT($K$2:$AI$2,$K521:$AI521)</f>
        <v>29.740000000000002</v>
      </c>
      <c r="G521" s="122">
        <f t="shared" ref="G521:G584" si="51">SUMPRODUCT($K$3:$AI$3,$K521:$AI521)/$J$3</f>
        <v>0.28287198496913096</v>
      </c>
      <c r="H521" s="128">
        <f t="shared" ref="H521:H584" si="52">SUMPRODUCT($K$3:$AI$3,$K521:$AI521)</f>
        <v>97409.231</v>
      </c>
      <c r="I521" s="122">
        <f t="shared" ref="I521:I584" si="53">CORREL($K$4:$AI$4,$K521:$AI521)</f>
        <v>-0.46662586739652884</v>
      </c>
      <c r="J521" s="128">
        <f t="shared" si="48"/>
        <v>84.787014063479035</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0.14215322580645159</v>
      </c>
      <c r="F522" s="128">
        <f t="shared" si="50"/>
        <v>17.626999999999999</v>
      </c>
      <c r="G522" s="122">
        <f t="shared" si="51"/>
        <v>0.15536455955720502</v>
      </c>
      <c r="H522" s="128">
        <f t="shared" si="52"/>
        <v>53501.029000000002</v>
      </c>
      <c r="I522" s="122">
        <f t="shared" si="53"/>
        <v>-0.47795713975466864</v>
      </c>
      <c r="J522" s="128">
        <f t="shared" ref="J522:J585" si="54">$E522/$G522*100</f>
        <v>91.49655893956367</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2.7048387096774193E-2</v>
      </c>
      <c r="F523" s="128">
        <f t="shared" si="50"/>
        <v>3.3540000000000001</v>
      </c>
      <c r="G523" s="122">
        <f t="shared" si="51"/>
        <v>2.5581993158282954E-2</v>
      </c>
      <c r="H523" s="128">
        <f t="shared" si="52"/>
        <v>8809.3640000000014</v>
      </c>
      <c r="I523" s="122">
        <f t="shared" si="53"/>
        <v>0.12145096149087266</v>
      </c>
      <c r="J523" s="128">
        <f t="shared" si="54"/>
        <v>105.73213326036893</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2.108064516129032E-2</v>
      </c>
      <c r="F524" s="128">
        <f t="shared" si="50"/>
        <v>2.6139999999999999</v>
      </c>
      <c r="G524" s="122">
        <f t="shared" si="51"/>
        <v>2.0188292416612946E-2</v>
      </c>
      <c r="H524" s="128">
        <f t="shared" si="52"/>
        <v>6952.0000000000009</v>
      </c>
      <c r="I524" s="122">
        <f t="shared" si="53"/>
        <v>0.13252202411660549</v>
      </c>
      <c r="J524" s="128">
        <f t="shared" si="54"/>
        <v>104.42014969004043</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0.10829032258064517</v>
      </c>
      <c r="F525" s="128">
        <f t="shared" si="50"/>
        <v>13.428000000000001</v>
      </c>
      <c r="G525" s="122">
        <f t="shared" si="51"/>
        <v>0.10805869763443858</v>
      </c>
      <c r="H525" s="128">
        <f t="shared" si="52"/>
        <v>37210.877</v>
      </c>
      <c r="I525" s="122">
        <f t="shared" si="53"/>
        <v>7.150132343471241E-3</v>
      </c>
      <c r="J525" s="128">
        <f t="shared" si="54"/>
        <v>100.21435104371716</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3.4080645161290321E-2</v>
      </c>
      <c r="F526" s="128">
        <f t="shared" si="50"/>
        <v>4.226</v>
      </c>
      <c r="G526" s="122">
        <f t="shared" si="51"/>
        <v>3.601201075624786E-2</v>
      </c>
      <c r="H526" s="128">
        <f t="shared" si="52"/>
        <v>12401.023999999999</v>
      </c>
      <c r="I526" s="122">
        <f t="shared" si="53"/>
        <v>-0.32091039923333431</v>
      </c>
      <c r="J526" s="128">
        <f t="shared" si="54"/>
        <v>94.636884877019938</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1.7491935483870968E-2</v>
      </c>
      <c r="F527" s="128">
        <f t="shared" si="50"/>
        <v>2.169</v>
      </c>
      <c r="G527" s="122">
        <f t="shared" si="51"/>
        <v>1.7938395507001437E-2</v>
      </c>
      <c r="H527" s="128">
        <f t="shared" si="52"/>
        <v>6177.2300000000005</v>
      </c>
      <c r="I527" s="122">
        <f t="shared" si="53"/>
        <v>-0.32869097481802423</v>
      </c>
      <c r="J527" s="128">
        <f t="shared" si="54"/>
        <v>97.511148514056273</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6.6830645161290309E-2</v>
      </c>
      <c r="F528" s="128">
        <f t="shared" si="50"/>
        <v>8.286999999999999</v>
      </c>
      <c r="G528" s="122">
        <f t="shared" si="51"/>
        <v>6.6112775077099978E-2</v>
      </c>
      <c r="H528" s="128">
        <f t="shared" si="52"/>
        <v>22766.462999999996</v>
      </c>
      <c r="I528" s="122">
        <f t="shared" si="53"/>
        <v>0.20909199823538488</v>
      </c>
      <c r="J528" s="128">
        <f t="shared" si="54"/>
        <v>101.08582657943666</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2.7072580645161284E-2</v>
      </c>
      <c r="F529" s="128">
        <f t="shared" si="50"/>
        <v>3.3569999999999993</v>
      </c>
      <c r="G529" s="122">
        <f t="shared" si="51"/>
        <v>2.6926500908937792E-2</v>
      </c>
      <c r="H529" s="128">
        <f t="shared" si="52"/>
        <v>9272.3559999999998</v>
      </c>
      <c r="I529" s="122">
        <f t="shared" si="53"/>
        <v>-0.11157067413946883</v>
      </c>
      <c r="J529" s="128">
        <f t="shared" si="54"/>
        <v>100.54251288244811</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6.458064516129032E-2</v>
      </c>
      <c r="F530" s="128">
        <f t="shared" si="50"/>
        <v>8.0079999999999991</v>
      </c>
      <c r="G530" s="122">
        <f t="shared" si="51"/>
        <v>6.134173447400669E-2</v>
      </c>
      <c r="H530" s="128">
        <f t="shared" si="52"/>
        <v>21123.516999999996</v>
      </c>
      <c r="I530" s="122">
        <f t="shared" si="53"/>
        <v>0.37393460866407352</v>
      </c>
      <c r="J530" s="128">
        <f t="shared" si="54"/>
        <v>105.28010939869348</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2.0645161290322577E-2</v>
      </c>
      <c r="F531" s="128">
        <f t="shared" si="50"/>
        <v>2.5599999999999996</v>
      </c>
      <c r="G531" s="122">
        <f t="shared" si="51"/>
        <v>2.1934187676778235E-2</v>
      </c>
      <c r="H531" s="128">
        <f t="shared" si="52"/>
        <v>7553.2129999999997</v>
      </c>
      <c r="I531" s="122">
        <f t="shared" si="53"/>
        <v>-0.2274460892756654</v>
      </c>
      <c r="J531" s="128">
        <f t="shared" si="54"/>
        <v>94.123208912722347</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7.4225806451612891E-2</v>
      </c>
      <c r="F532" s="128">
        <f t="shared" si="50"/>
        <v>9.2039999999999988</v>
      </c>
      <c r="G532" s="122">
        <f t="shared" si="51"/>
        <v>7.2996976983255815E-2</v>
      </c>
      <c r="H532" s="128">
        <f t="shared" si="52"/>
        <v>25137.093000000004</v>
      </c>
      <c r="I532" s="122">
        <f t="shared" si="53"/>
        <v>0.12884797781861917</v>
      </c>
      <c r="J532" s="128">
        <f t="shared" si="54"/>
        <v>101.6833977503465</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0.29591935483870968</v>
      </c>
      <c r="F533" s="128">
        <f t="shared" si="50"/>
        <v>36.694000000000003</v>
      </c>
      <c r="G533" s="122">
        <f t="shared" si="51"/>
        <v>0.29695589473745343</v>
      </c>
      <c r="H533" s="128">
        <f t="shared" si="52"/>
        <v>102259.13799999999</v>
      </c>
      <c r="I533" s="122">
        <f t="shared" si="53"/>
        <v>0.11913394754658231</v>
      </c>
      <c r="J533" s="128">
        <f t="shared" si="54"/>
        <v>99.650944831500937</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6.6766129032258065E-2</v>
      </c>
      <c r="F534" s="128">
        <f t="shared" si="50"/>
        <v>8.2789999999999999</v>
      </c>
      <c r="G534" s="122">
        <f t="shared" si="51"/>
        <v>6.8051870437161308E-2</v>
      </c>
      <c r="H534" s="128">
        <f t="shared" si="52"/>
        <v>23434.205999999995</v>
      </c>
      <c r="I534" s="122">
        <f t="shared" si="53"/>
        <v>9.4450772124114232E-3</v>
      </c>
      <c r="J534" s="128">
        <f t="shared" si="54"/>
        <v>98.110645017332061</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4.1725806451612897E-2</v>
      </c>
      <c r="F535" s="128">
        <f t="shared" si="50"/>
        <v>5.1739999999999995</v>
      </c>
      <c r="G535" s="122">
        <f t="shared" si="51"/>
        <v>4.0816847583038579E-2</v>
      </c>
      <c r="H535" s="128">
        <f t="shared" si="52"/>
        <v>14055.607999999998</v>
      </c>
      <c r="I535" s="122">
        <f t="shared" si="53"/>
        <v>-6.6274464452692576E-3</v>
      </c>
      <c r="J535" s="128">
        <f t="shared" si="54"/>
        <v>102.22692079961617</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2.5499999999999998E-2</v>
      </c>
      <c r="F536" s="128">
        <f t="shared" si="50"/>
        <v>3.1619999999999999</v>
      </c>
      <c r="G536" s="122">
        <f t="shared" si="51"/>
        <v>2.6926466061482534E-2</v>
      </c>
      <c r="H536" s="128">
        <f t="shared" si="52"/>
        <v>9272.3440000000028</v>
      </c>
      <c r="I536" s="122">
        <f t="shared" si="53"/>
        <v>-0.31057446020680807</v>
      </c>
      <c r="J536" s="128">
        <f t="shared" si="54"/>
        <v>94.702364364393702</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3.455645161290323E-2</v>
      </c>
      <c r="F537" s="128">
        <f t="shared" si="50"/>
        <v>4.2850000000000001</v>
      </c>
      <c r="G537" s="122">
        <f t="shared" si="51"/>
        <v>3.0547935578671033E-2</v>
      </c>
      <c r="H537" s="128">
        <f t="shared" si="52"/>
        <v>10519.425999999999</v>
      </c>
      <c r="I537" s="122">
        <f t="shared" si="53"/>
        <v>0.13177903806887331</v>
      </c>
      <c r="J537" s="128">
        <f t="shared" si="54"/>
        <v>113.12205213969024</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0.24090322580645157</v>
      </c>
      <c r="F538" s="128">
        <f t="shared" si="50"/>
        <v>29.871999999999996</v>
      </c>
      <c r="G538" s="122">
        <f t="shared" si="51"/>
        <v>0.24129156285028955</v>
      </c>
      <c r="H538" s="128">
        <f t="shared" si="52"/>
        <v>83090.680000000008</v>
      </c>
      <c r="I538" s="122">
        <f t="shared" si="53"/>
        <v>-0.10971229697283176</v>
      </c>
      <c r="J538" s="128">
        <f t="shared" si="54"/>
        <v>99.839059004280671</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0.38954032258064519</v>
      </c>
      <c r="F539" s="128">
        <f t="shared" si="50"/>
        <v>48.303000000000004</v>
      </c>
      <c r="G539" s="122">
        <f t="shared" si="51"/>
        <v>0.41061925089586992</v>
      </c>
      <c r="H539" s="128">
        <f t="shared" si="52"/>
        <v>141400.02399999998</v>
      </c>
      <c r="I539" s="122">
        <f t="shared" si="53"/>
        <v>-0.41610442152981847</v>
      </c>
      <c r="J539" s="128">
        <f t="shared" si="54"/>
        <v>94.866551368637559</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7.2250000000000009E-2</v>
      </c>
      <c r="F540" s="128">
        <f t="shared" si="50"/>
        <v>8.9590000000000014</v>
      </c>
      <c r="G540" s="122">
        <f t="shared" si="51"/>
        <v>7.2074901701136618E-2</v>
      </c>
      <c r="H540" s="128">
        <f t="shared" si="52"/>
        <v>24819.569000000003</v>
      </c>
      <c r="I540" s="122">
        <f t="shared" si="53"/>
        <v>7.5800557680335903E-2</v>
      </c>
      <c r="J540" s="128">
        <f t="shared" si="54"/>
        <v>100.24293935160597</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7.3806451612903237E-2</v>
      </c>
      <c r="F541" s="128">
        <f t="shared" si="50"/>
        <v>9.152000000000001</v>
      </c>
      <c r="G541" s="122">
        <f t="shared" si="51"/>
        <v>6.6731186730089043E-2</v>
      </c>
      <c r="H541" s="128">
        <f t="shared" si="52"/>
        <v>22979.418000000001</v>
      </c>
      <c r="I541" s="122">
        <f t="shared" si="53"/>
        <v>0.43399170074931837</v>
      </c>
      <c r="J541" s="128">
        <f t="shared" si="54"/>
        <v>110.60263608293357</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1.0500000000000002E-2</v>
      </c>
      <c r="F542" s="128">
        <f t="shared" si="50"/>
        <v>1.3020000000000003</v>
      </c>
      <c r="G542" s="122">
        <f t="shared" si="51"/>
        <v>1.1030781918817043E-2</v>
      </c>
      <c r="H542" s="128">
        <f t="shared" si="52"/>
        <v>3798.5379999999996</v>
      </c>
      <c r="I542" s="122">
        <f t="shared" si="53"/>
        <v>-0.33197446609338677</v>
      </c>
      <c r="J542" s="128">
        <f t="shared" si="54"/>
        <v>95.188175029445574</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3.6024193548387096E-2</v>
      </c>
      <c r="F543" s="128">
        <f t="shared" si="50"/>
        <v>4.4669999999999996</v>
      </c>
      <c r="G543" s="122">
        <f t="shared" si="51"/>
        <v>3.7934556479013122E-2</v>
      </c>
      <c r="H543" s="128">
        <f t="shared" si="52"/>
        <v>13063.068000000001</v>
      </c>
      <c r="I543" s="122">
        <f t="shared" si="53"/>
        <v>-0.48568234648329928</v>
      </c>
      <c r="J543" s="128">
        <f t="shared" si="54"/>
        <v>94.964056238055889</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4.3758064516129042E-2</v>
      </c>
      <c r="F544" s="128">
        <f t="shared" si="50"/>
        <v>5.426000000000001</v>
      </c>
      <c r="G544" s="122">
        <f t="shared" si="51"/>
        <v>4.4703715319522129E-2</v>
      </c>
      <c r="H544" s="128">
        <f t="shared" si="52"/>
        <v>15394.082000000002</v>
      </c>
      <c r="I544" s="122">
        <f t="shared" si="53"/>
        <v>-0.19816967902498944</v>
      </c>
      <c r="J544" s="128">
        <f t="shared" si="54"/>
        <v>97.884625927321707</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2.4758064516129035E-2</v>
      </c>
      <c r="F545" s="128">
        <f t="shared" si="50"/>
        <v>3.0700000000000003</v>
      </c>
      <c r="G545" s="122">
        <f t="shared" si="51"/>
        <v>2.541373222053793E-2</v>
      </c>
      <c r="H545" s="128">
        <f t="shared" si="52"/>
        <v>8751.4220000000005</v>
      </c>
      <c r="I545" s="122">
        <f t="shared" si="53"/>
        <v>-0.25197874568693418</v>
      </c>
      <c r="J545" s="128">
        <f t="shared" si="54"/>
        <v>97.420025918589715</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1.3927419354838709E-2</v>
      </c>
      <c r="F546" s="128">
        <f t="shared" si="50"/>
        <v>1.7269999999999999</v>
      </c>
      <c r="G546" s="122">
        <f t="shared" si="51"/>
        <v>1.2761358818438949E-2</v>
      </c>
      <c r="H546" s="128">
        <f t="shared" si="52"/>
        <v>4394.4759999999997</v>
      </c>
      <c r="I546" s="122">
        <f t="shared" si="53"/>
        <v>2.3411442284041353E-3</v>
      </c>
      <c r="J546" s="128">
        <f t="shared" si="54"/>
        <v>109.13743240817672</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7.8927419354838713E-2</v>
      </c>
      <c r="F547" s="128">
        <f t="shared" si="50"/>
        <v>9.7870000000000008</v>
      </c>
      <c r="G547" s="122">
        <f t="shared" si="51"/>
        <v>7.8953798082228382E-2</v>
      </c>
      <c r="H547" s="128">
        <f t="shared" si="52"/>
        <v>27188.371999999999</v>
      </c>
      <c r="I547" s="122">
        <f t="shared" si="53"/>
        <v>-0.28273459293851938</v>
      </c>
      <c r="J547" s="128">
        <f t="shared" si="54"/>
        <v>99.96658966632333</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5.4048387096774203E-2</v>
      </c>
      <c r="F548" s="128">
        <f t="shared" si="50"/>
        <v>6.7020000000000008</v>
      </c>
      <c r="G548" s="122">
        <f t="shared" si="51"/>
        <v>5.2991209729409523E-2</v>
      </c>
      <c r="H548" s="128">
        <f t="shared" si="52"/>
        <v>18247.947000000004</v>
      </c>
      <c r="I548" s="122">
        <f t="shared" si="53"/>
        <v>-0.1449987041108434</v>
      </c>
      <c r="J548" s="128">
        <f t="shared" si="54"/>
        <v>101.99500515795539</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1.9491935483870969E-2</v>
      </c>
      <c r="F549" s="128">
        <f t="shared" si="50"/>
        <v>2.4170000000000003</v>
      </c>
      <c r="G549" s="122">
        <f t="shared" si="51"/>
        <v>2.0835049570505113E-2</v>
      </c>
      <c r="H549" s="128">
        <f t="shared" si="52"/>
        <v>7174.7159999999994</v>
      </c>
      <c r="I549" s="122">
        <f t="shared" si="53"/>
        <v>-0.27304275473723499</v>
      </c>
      <c r="J549" s="128">
        <f t="shared" si="54"/>
        <v>93.553583435983242</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5.9822580645161293E-2</v>
      </c>
      <c r="F550" s="128">
        <f t="shared" si="50"/>
        <v>7.4180000000000001</v>
      </c>
      <c r="G550" s="122">
        <f t="shared" si="51"/>
        <v>8.4623783969008992E-2</v>
      </c>
      <c r="H550" s="128">
        <f t="shared" si="52"/>
        <v>29140.877</v>
      </c>
      <c r="I550" s="122">
        <f t="shared" si="53"/>
        <v>-0.52907952043007367</v>
      </c>
      <c r="J550" s="128">
        <f t="shared" si="54"/>
        <v>70.692396202785716</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0.13415322580645159</v>
      </c>
      <c r="F551" s="128">
        <f t="shared" si="50"/>
        <v>16.634999999999998</v>
      </c>
      <c r="G551" s="122">
        <f t="shared" si="51"/>
        <v>0.11093982134871268</v>
      </c>
      <c r="H551" s="128">
        <f t="shared" si="52"/>
        <v>38203.014999999999</v>
      </c>
      <c r="I551" s="122">
        <f t="shared" si="53"/>
        <v>0.49234182327035086</v>
      </c>
      <c r="J551" s="128">
        <f t="shared" si="54"/>
        <v>120.92432110988636</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2.8451612903225808E-2</v>
      </c>
      <c r="F552" s="128">
        <f t="shared" si="50"/>
        <v>3.528</v>
      </c>
      <c r="G552" s="122">
        <f t="shared" si="51"/>
        <v>2.9683794190929209E-2</v>
      </c>
      <c r="H552" s="128">
        <f t="shared" si="52"/>
        <v>10221.852000000001</v>
      </c>
      <c r="I552" s="122">
        <f t="shared" si="53"/>
        <v>-0.32268875502476518</v>
      </c>
      <c r="J552" s="128">
        <f t="shared" si="54"/>
        <v>95.848976448974526</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9.5395161290322578E-2</v>
      </c>
      <c r="F553" s="128">
        <f t="shared" si="50"/>
        <v>11.828999999999999</v>
      </c>
      <c r="G553" s="122">
        <f t="shared" si="51"/>
        <v>0.12003350873219151</v>
      </c>
      <c r="H553" s="128">
        <f t="shared" si="52"/>
        <v>41334.499000000003</v>
      </c>
      <c r="I553" s="122">
        <f t="shared" si="53"/>
        <v>-0.50858808593296656</v>
      </c>
      <c r="J553" s="128">
        <f t="shared" si="54"/>
        <v>79.47377552976485</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8.1612903225806457E-2</v>
      </c>
      <c r="F554" s="128">
        <f t="shared" si="50"/>
        <v>10.120000000000001</v>
      </c>
      <c r="G554" s="122">
        <f t="shared" si="51"/>
        <v>8.4059865024189939E-2</v>
      </c>
      <c r="H554" s="128">
        <f t="shared" si="52"/>
        <v>28946.686999999998</v>
      </c>
      <c r="I554" s="122">
        <f t="shared" si="53"/>
        <v>-0.15161393264394316</v>
      </c>
      <c r="J554" s="128">
        <f t="shared" si="54"/>
        <v>97.089024830483226</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0.15001612903225806</v>
      </c>
      <c r="F555" s="128">
        <f t="shared" si="50"/>
        <v>18.602</v>
      </c>
      <c r="G555" s="122">
        <f t="shared" si="51"/>
        <v>0.16799840572892166</v>
      </c>
      <c r="H555" s="128">
        <f t="shared" si="52"/>
        <v>57851.595000000001</v>
      </c>
      <c r="I555" s="122">
        <f t="shared" si="53"/>
        <v>-0.24082036778401336</v>
      </c>
      <c r="J555" s="128">
        <f t="shared" si="54"/>
        <v>89.296162294730706</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7.2290322580645161E-2</v>
      </c>
      <c r="F556" s="128">
        <f t="shared" si="50"/>
        <v>8.9640000000000004</v>
      </c>
      <c r="G556" s="122">
        <f t="shared" si="51"/>
        <v>7.6649370713037013E-2</v>
      </c>
      <c r="H556" s="128">
        <f t="shared" si="52"/>
        <v>26394.824000000001</v>
      </c>
      <c r="I556" s="122">
        <f t="shared" si="53"/>
        <v>-0.16379496129134716</v>
      </c>
      <c r="J556" s="128">
        <f t="shared" si="54"/>
        <v>94.313002061410998</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3.4338709677419352E-2</v>
      </c>
      <c r="F557" s="128">
        <f t="shared" si="50"/>
        <v>4.258</v>
      </c>
      <c r="G557" s="122">
        <f t="shared" si="51"/>
        <v>3.3212955703076447E-2</v>
      </c>
      <c r="H557" s="128">
        <f t="shared" si="52"/>
        <v>11437.146999999999</v>
      </c>
      <c r="I557" s="122">
        <f t="shared" si="53"/>
        <v>-4.203156696080429E-2</v>
      </c>
      <c r="J557" s="128">
        <f t="shared" si="54"/>
        <v>103.38950253150347</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1.9104838709677417E-2</v>
      </c>
      <c r="F558" s="128">
        <f t="shared" si="50"/>
        <v>2.3689999999999998</v>
      </c>
      <c r="G558" s="122">
        <f t="shared" si="51"/>
        <v>1.9632513256552773E-2</v>
      </c>
      <c r="H558" s="128">
        <f t="shared" si="52"/>
        <v>6760.6130000000003</v>
      </c>
      <c r="I558" s="122">
        <f t="shared" si="53"/>
        <v>-0.16085385037253119</v>
      </c>
      <c r="J558" s="128">
        <f t="shared" si="54"/>
        <v>97.31224148442007</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0.10733870967741936</v>
      </c>
      <c r="F559" s="128">
        <f t="shared" si="50"/>
        <v>13.31</v>
      </c>
      <c r="G559" s="122">
        <f t="shared" si="51"/>
        <v>0.10660584333745694</v>
      </c>
      <c r="H559" s="128">
        <f t="shared" si="52"/>
        <v>36710.574999999997</v>
      </c>
      <c r="I559" s="122">
        <f t="shared" si="53"/>
        <v>0.14606371876465096</v>
      </c>
      <c r="J559" s="128">
        <f t="shared" si="54"/>
        <v>100.6874541929588</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5.1217741935483868E-2</v>
      </c>
      <c r="F560" s="128">
        <f t="shared" si="50"/>
        <v>6.351</v>
      </c>
      <c r="G560" s="122">
        <f t="shared" si="51"/>
        <v>5.4902302255211144E-2</v>
      </c>
      <c r="H560" s="128">
        <f t="shared" si="52"/>
        <v>18906.046999999999</v>
      </c>
      <c r="I560" s="122">
        <f t="shared" si="53"/>
        <v>-0.33698826034773732</v>
      </c>
      <c r="J560" s="128">
        <f t="shared" si="54"/>
        <v>93.288878301314682</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1.5516129032258066E-2</v>
      </c>
      <c r="F561" s="128">
        <f t="shared" si="50"/>
        <v>1.9240000000000002</v>
      </c>
      <c r="G561" s="122">
        <f t="shared" si="51"/>
        <v>1.5025627399392495E-2</v>
      </c>
      <c r="H561" s="128">
        <f t="shared" si="52"/>
        <v>5174.1950000000006</v>
      </c>
      <c r="I561" s="122">
        <f t="shared" si="53"/>
        <v>-3.9095345471946139E-2</v>
      </c>
      <c r="J561" s="128">
        <f t="shared" si="54"/>
        <v>103.26443362282099</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6.5790322580645141E-2</v>
      </c>
      <c r="F562" s="128">
        <f t="shared" si="50"/>
        <v>8.1579999999999977</v>
      </c>
      <c r="G562" s="122">
        <f t="shared" si="51"/>
        <v>6.4170566677701699E-2</v>
      </c>
      <c r="H562" s="128">
        <f t="shared" si="52"/>
        <v>22097.648000000001</v>
      </c>
      <c r="I562" s="122">
        <f t="shared" si="53"/>
        <v>-3.5150671807349668E-2</v>
      </c>
      <c r="J562" s="128">
        <f t="shared" si="54"/>
        <v>102.52414149789062</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4.3395161290322573E-2</v>
      </c>
      <c r="F563" s="128">
        <f t="shared" si="50"/>
        <v>5.3809999999999993</v>
      </c>
      <c r="G563" s="122">
        <f t="shared" si="51"/>
        <v>4.518618704952404E-2</v>
      </c>
      <c r="H563" s="128">
        <f t="shared" si="52"/>
        <v>15560.225</v>
      </c>
      <c r="I563" s="122">
        <f t="shared" si="53"/>
        <v>-0.15082796635724965</v>
      </c>
      <c r="J563" s="128">
        <f t="shared" si="54"/>
        <v>96.036342351173587</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5.8475806451612898E-2</v>
      </c>
      <c r="F564" s="128">
        <f t="shared" si="50"/>
        <v>7.2509999999999994</v>
      </c>
      <c r="G564" s="122">
        <f t="shared" si="51"/>
        <v>5.7736227995283981E-2</v>
      </c>
      <c r="H564" s="128">
        <f t="shared" si="52"/>
        <v>19881.932000000001</v>
      </c>
      <c r="I564" s="122">
        <f t="shared" si="53"/>
        <v>-0.16883834020691144</v>
      </c>
      <c r="J564" s="128">
        <f t="shared" si="54"/>
        <v>101.28096081439426</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3.2040322580645167E-2</v>
      </c>
      <c r="F565" s="128">
        <f t="shared" si="50"/>
        <v>3.9730000000000003</v>
      </c>
      <c r="G565" s="122">
        <f t="shared" si="51"/>
        <v>3.5902671057446038E-2</v>
      </c>
      <c r="H565" s="128">
        <f t="shared" si="52"/>
        <v>12363.372000000003</v>
      </c>
      <c r="I565" s="122">
        <f t="shared" si="53"/>
        <v>-0.43344283565082575</v>
      </c>
      <c r="J565" s="128">
        <f t="shared" si="54"/>
        <v>89.242169557187196</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1.8846774193548389E-2</v>
      </c>
      <c r="F566" s="128">
        <f t="shared" si="50"/>
        <v>2.3370000000000002</v>
      </c>
      <c r="G566" s="122">
        <f t="shared" si="51"/>
        <v>1.857578159938204E-2</v>
      </c>
      <c r="H566" s="128">
        <f t="shared" si="52"/>
        <v>6396.719000000001</v>
      </c>
      <c r="I566" s="122">
        <f t="shared" si="53"/>
        <v>-0.13071496731095578</v>
      </c>
      <c r="J566" s="128">
        <f t="shared" si="54"/>
        <v>101.45884894649797</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6.7120967741935475E-2</v>
      </c>
      <c r="F567" s="128">
        <f t="shared" si="50"/>
        <v>8.3229999999999986</v>
      </c>
      <c r="G567" s="122">
        <f t="shared" si="51"/>
        <v>8.1762944377653482E-2</v>
      </c>
      <c r="H567" s="128">
        <f t="shared" si="52"/>
        <v>28155.723999999998</v>
      </c>
      <c r="I567" s="122">
        <f t="shared" si="53"/>
        <v>-0.37447323832264534</v>
      </c>
      <c r="J567" s="128">
        <f t="shared" si="54"/>
        <v>82.092160761617848</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6.5862903225806471E-2</v>
      </c>
      <c r="F568" s="128">
        <f t="shared" si="50"/>
        <v>8.1670000000000016</v>
      </c>
      <c r="G568" s="122">
        <f t="shared" si="51"/>
        <v>6.9273093698999297E-2</v>
      </c>
      <c r="H568" s="128">
        <f t="shared" si="52"/>
        <v>23854.743999999999</v>
      </c>
      <c r="I568" s="122">
        <f t="shared" si="53"/>
        <v>-0.21194099659790366</v>
      </c>
      <c r="J568" s="128">
        <f t="shared" si="54"/>
        <v>95.077178900063913</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1.9612903225806454E-2</v>
      </c>
      <c r="F569" s="128">
        <f t="shared" si="50"/>
        <v>2.4320000000000004</v>
      </c>
      <c r="G569" s="122">
        <f t="shared" si="51"/>
        <v>1.9916386435047249E-2</v>
      </c>
      <c r="H569" s="128">
        <f t="shared" si="52"/>
        <v>6858.3670000000011</v>
      </c>
      <c r="I569" s="122">
        <f t="shared" si="53"/>
        <v>-0.28048703147741388</v>
      </c>
      <c r="J569" s="128">
        <f t="shared" si="54"/>
        <v>98.476213492690874</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8.6104838709677403E-2</v>
      </c>
      <c r="F570" s="128">
        <f t="shared" si="50"/>
        <v>10.676999999999998</v>
      </c>
      <c r="G570" s="122">
        <f t="shared" si="51"/>
        <v>8.7337512124010502E-2</v>
      </c>
      <c r="H570" s="128">
        <f t="shared" si="52"/>
        <v>30075.371000000006</v>
      </c>
      <c r="I570" s="122">
        <f t="shared" si="53"/>
        <v>-0.12123621720844693</v>
      </c>
      <c r="J570" s="128">
        <f t="shared" si="54"/>
        <v>98.588609425257246</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9.202419354838709E-2</v>
      </c>
      <c r="F571" s="128">
        <f t="shared" si="50"/>
        <v>11.411</v>
      </c>
      <c r="G571" s="122">
        <f t="shared" si="51"/>
        <v>9.2911955000319457E-2</v>
      </c>
      <c r="H571" s="128">
        <f t="shared" si="52"/>
        <v>31994.975000000006</v>
      </c>
      <c r="I571" s="122">
        <f t="shared" si="53"/>
        <v>-3.8081887354274063E-2</v>
      </c>
      <c r="J571" s="128">
        <f t="shared" si="54"/>
        <v>99.044513214764109</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3.1588709677419356E-2</v>
      </c>
      <c r="F572" s="128">
        <f t="shared" si="50"/>
        <v>3.9170000000000003</v>
      </c>
      <c r="G572" s="122">
        <f t="shared" si="51"/>
        <v>2.8532698528856596E-2</v>
      </c>
      <c r="H572" s="128">
        <f t="shared" si="52"/>
        <v>9825.4629999999997</v>
      </c>
      <c r="I572" s="122">
        <f t="shared" si="53"/>
        <v>8.5692084161740803E-2</v>
      </c>
      <c r="J572" s="128">
        <f t="shared" si="54"/>
        <v>110.71055773246283</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0.17006451612903226</v>
      </c>
      <c r="F573" s="128">
        <f t="shared" si="50"/>
        <v>21.088000000000001</v>
      </c>
      <c r="G573" s="122">
        <f t="shared" si="51"/>
        <v>0.17573269388252924</v>
      </c>
      <c r="H573" s="128">
        <f t="shared" si="52"/>
        <v>60514.959000000003</v>
      </c>
      <c r="I573" s="122">
        <f t="shared" si="53"/>
        <v>-0.14821278346914621</v>
      </c>
      <c r="J573" s="128">
        <f t="shared" si="54"/>
        <v>96.774545687391594</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0.14650806451612902</v>
      </c>
      <c r="F574" s="128">
        <f t="shared" si="50"/>
        <v>18.166999999999998</v>
      </c>
      <c r="G574" s="122">
        <f t="shared" si="51"/>
        <v>0.14809213086381035</v>
      </c>
      <c r="H574" s="128">
        <f t="shared" si="52"/>
        <v>50996.71</v>
      </c>
      <c r="I574" s="122">
        <f t="shared" si="53"/>
        <v>-0.18506517786126445</v>
      </c>
      <c r="J574" s="128">
        <f t="shared" si="54"/>
        <v>98.930350763108351</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3.4129032258064518E-2</v>
      </c>
      <c r="F575" s="128">
        <f t="shared" si="50"/>
        <v>4.2320000000000002</v>
      </c>
      <c r="G575" s="122">
        <f t="shared" si="51"/>
        <v>3.464457338002893E-2</v>
      </c>
      <c r="H575" s="128">
        <f t="shared" si="52"/>
        <v>11930.136000000002</v>
      </c>
      <c r="I575" s="122">
        <f t="shared" si="53"/>
        <v>-0.14141491529020814</v>
      </c>
      <c r="J575" s="128">
        <f t="shared" si="54"/>
        <v>98.511913781390078</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3.3282258064516138E-2</v>
      </c>
      <c r="F576" s="128">
        <f t="shared" si="50"/>
        <v>4.1270000000000007</v>
      </c>
      <c r="G576" s="122">
        <f t="shared" si="51"/>
        <v>3.3296336951660781E-2</v>
      </c>
      <c r="H576" s="128">
        <f t="shared" si="52"/>
        <v>11465.860000000002</v>
      </c>
      <c r="I576" s="122">
        <f t="shared" si="53"/>
        <v>-0.24892041752757213</v>
      </c>
      <c r="J576" s="128">
        <f t="shared" si="54"/>
        <v>99.957716408369237</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3.0298387096774192E-2</v>
      </c>
      <c r="F577" s="128">
        <f t="shared" si="50"/>
        <v>3.7569999999999997</v>
      </c>
      <c r="G577" s="122">
        <f t="shared" si="51"/>
        <v>3.0939469970205424E-2</v>
      </c>
      <c r="H577" s="128">
        <f t="shared" si="52"/>
        <v>10654.253999999999</v>
      </c>
      <c r="I577" s="122">
        <f t="shared" si="53"/>
        <v>-0.18982767955415705</v>
      </c>
      <c r="J577" s="128">
        <f t="shared" si="54"/>
        <v>97.927944874141048</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9.473387096774194E-2</v>
      </c>
      <c r="F578" s="128">
        <f t="shared" si="50"/>
        <v>11.747</v>
      </c>
      <c r="G578" s="122">
        <f t="shared" si="51"/>
        <v>0.10829616852229364</v>
      </c>
      <c r="H578" s="128">
        <f t="shared" si="52"/>
        <v>37292.651999999995</v>
      </c>
      <c r="I578" s="122">
        <f t="shared" si="53"/>
        <v>-0.48304602650283568</v>
      </c>
      <c r="J578" s="128">
        <f t="shared" si="54"/>
        <v>87.476659848995681</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3.4806451612903223E-2</v>
      </c>
      <c r="F579" s="128">
        <f t="shared" si="50"/>
        <v>4.3159999999999998</v>
      </c>
      <c r="G579" s="122">
        <f t="shared" si="51"/>
        <v>3.4865689195546494E-2</v>
      </c>
      <c r="H579" s="128">
        <f t="shared" si="52"/>
        <v>12006.279</v>
      </c>
      <c r="I579" s="122">
        <f t="shared" si="53"/>
        <v>-0.17806594368957948</v>
      </c>
      <c r="J579" s="128">
        <f t="shared" si="54"/>
        <v>99.830097772308378</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2.819354838709677E-2</v>
      </c>
      <c r="F580" s="128">
        <f t="shared" si="50"/>
        <v>3.4959999999999996</v>
      </c>
      <c r="G580" s="122">
        <f t="shared" si="51"/>
        <v>2.8176014496541387E-2</v>
      </c>
      <c r="H580" s="128">
        <f t="shared" si="52"/>
        <v>9702.6359999999986</v>
      </c>
      <c r="I580" s="122">
        <f t="shared" si="53"/>
        <v>0.16047628120042923</v>
      </c>
      <c r="J580" s="128">
        <f t="shared" si="54"/>
        <v>100.06222984644452</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3.0233870967741935E-2</v>
      </c>
      <c r="F581" s="128">
        <f t="shared" si="50"/>
        <v>3.7490000000000001</v>
      </c>
      <c r="G581" s="122">
        <f t="shared" si="51"/>
        <v>2.9380197352754982E-2</v>
      </c>
      <c r="H581" s="128">
        <f t="shared" si="52"/>
        <v>10117.306</v>
      </c>
      <c r="I581" s="122">
        <f t="shared" si="53"/>
        <v>1.5610107724876768E-2</v>
      </c>
      <c r="J581" s="128">
        <f t="shared" si="54"/>
        <v>102.90560885189868</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4.2322580645161277E-2</v>
      </c>
      <c r="F582" s="128">
        <f t="shared" si="50"/>
        <v>5.2479999999999984</v>
      </c>
      <c r="G582" s="122">
        <f t="shared" si="51"/>
        <v>3.5764907450966721E-2</v>
      </c>
      <c r="H582" s="128">
        <f t="shared" si="52"/>
        <v>12315.931999999997</v>
      </c>
      <c r="I582" s="122">
        <f t="shared" si="53"/>
        <v>0.48315897471615038</v>
      </c>
      <c r="J582" s="128">
        <f t="shared" si="54"/>
        <v>118.33549605345701</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1.4588709677419355E-2</v>
      </c>
      <c r="F583" s="128">
        <f t="shared" si="50"/>
        <v>1.8089999999999999</v>
      </c>
      <c r="G583" s="122">
        <f t="shared" si="51"/>
        <v>1.3802888273250513E-2</v>
      </c>
      <c r="H583" s="128">
        <f t="shared" si="52"/>
        <v>4753.1350000000002</v>
      </c>
      <c r="I583" s="122">
        <f t="shared" si="53"/>
        <v>-0.16953000705503327</v>
      </c>
      <c r="J583" s="128">
        <f t="shared" si="54"/>
        <v>105.6931664490231</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1.0895161290322582E-2</v>
      </c>
      <c r="F584" s="128">
        <f t="shared" si="50"/>
        <v>1.3510000000000002</v>
      </c>
      <c r="G584" s="122">
        <f t="shared" si="51"/>
        <v>1.1048522177501319E-2</v>
      </c>
      <c r="H584" s="128">
        <f t="shared" si="52"/>
        <v>3804.6469999999995</v>
      </c>
      <c r="I584" s="122">
        <f t="shared" si="53"/>
        <v>-0.30318795446813968</v>
      </c>
      <c r="J584" s="128">
        <f t="shared" si="54"/>
        <v>98.611933028554404</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2.4112903225806455E-2</v>
      </c>
      <c r="F585" s="128">
        <f t="shared" ref="F585:F648" si="56">SUMPRODUCT($K$2:$AI$2,$K585:$AI585)</f>
        <v>2.99</v>
      </c>
      <c r="G585" s="122">
        <f t="shared" ref="G585:G648" si="57">SUMPRODUCT($K$3:$AI$3,$K585:$AI585)/$J$3</f>
        <v>2.3674510248055808E-2</v>
      </c>
      <c r="H585" s="128">
        <f t="shared" ref="H585:H648" si="58">SUMPRODUCT($K$3:$AI$3,$K585:$AI585)</f>
        <v>8152.5070000000014</v>
      </c>
      <c r="I585" s="122">
        <f t="shared" ref="I585:I648" si="59">CORREL($K$4:$AI$4,$K585:$AI585)</f>
        <v>-0.20054500482112605</v>
      </c>
      <c r="J585" s="128">
        <f t="shared" si="54"/>
        <v>101.85175098938592</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0.16795967741935486</v>
      </c>
      <c r="F586" s="128">
        <f t="shared" si="56"/>
        <v>20.827000000000002</v>
      </c>
      <c r="G586" s="122">
        <f t="shared" si="57"/>
        <v>0.18305186462925213</v>
      </c>
      <c r="H586" s="128">
        <f t="shared" si="58"/>
        <v>63035.374000000003</v>
      </c>
      <c r="I586" s="122">
        <f t="shared" si="59"/>
        <v>-0.46818112659921507</v>
      </c>
      <c r="J586" s="128">
        <f t="shared" ref="J586:J649" si="60">$E586/$G586*100</f>
        <v>91.755239838466252</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2.7887096774193546E-2</v>
      </c>
      <c r="F587" s="128">
        <f t="shared" si="56"/>
        <v>3.4579999999999997</v>
      </c>
      <c r="G587" s="122">
        <f t="shared" si="57"/>
        <v>2.5837305943233503E-2</v>
      </c>
      <c r="H587" s="128">
        <f t="shared" si="58"/>
        <v>8897.2830000000031</v>
      </c>
      <c r="I587" s="122">
        <f t="shared" si="59"/>
        <v>0.2884280486184666</v>
      </c>
      <c r="J587" s="128">
        <f t="shared" si="60"/>
        <v>107.93345419009081</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7.0766129032258068E-2</v>
      </c>
      <c r="F588" s="128">
        <f t="shared" si="56"/>
        <v>8.7750000000000004</v>
      </c>
      <c r="G588" s="122">
        <f t="shared" si="57"/>
        <v>6.956192102405058E-2</v>
      </c>
      <c r="H588" s="128">
        <f t="shared" si="58"/>
        <v>23954.204000000009</v>
      </c>
      <c r="I588" s="122">
        <f t="shared" si="59"/>
        <v>-8.0019945885742516E-2</v>
      </c>
      <c r="J588" s="128">
        <f t="shared" si="60"/>
        <v>101.73113104192615</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4.6467741935483871E-2</v>
      </c>
      <c r="F589" s="128">
        <f t="shared" si="56"/>
        <v>5.7619999999999996</v>
      </c>
      <c r="G589" s="122">
        <f t="shared" si="57"/>
        <v>4.4644062284018377E-2</v>
      </c>
      <c r="H589" s="128">
        <f t="shared" si="58"/>
        <v>15373.54</v>
      </c>
      <c r="I589" s="122">
        <f t="shared" si="59"/>
        <v>8.3717070358936982E-2</v>
      </c>
      <c r="J589" s="128">
        <f t="shared" si="60"/>
        <v>104.08493214587762</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0.39540322580645154</v>
      </c>
      <c r="F590" s="128">
        <f t="shared" si="56"/>
        <v>49.029999999999994</v>
      </c>
      <c r="G590" s="122">
        <f t="shared" si="57"/>
        <v>0.387629722556177</v>
      </c>
      <c r="H590" s="128">
        <f t="shared" si="58"/>
        <v>133483.39600000001</v>
      </c>
      <c r="I590" s="122">
        <f t="shared" si="59"/>
        <v>0.3913859019155177</v>
      </c>
      <c r="J590" s="128">
        <f t="shared" si="60"/>
        <v>102.00539401339329</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0.47779838709677414</v>
      </c>
      <c r="F591" s="128">
        <f t="shared" si="56"/>
        <v>59.246999999999993</v>
      </c>
      <c r="G591" s="122">
        <f t="shared" si="57"/>
        <v>0.41128535129138866</v>
      </c>
      <c r="H591" s="128">
        <f t="shared" si="58"/>
        <v>141629.40100000001</v>
      </c>
      <c r="I591" s="122">
        <f t="shared" si="59"/>
        <v>0.58235184403135054</v>
      </c>
      <c r="J591" s="128">
        <f t="shared" si="60"/>
        <v>116.17199241269893</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0.20560483870967744</v>
      </c>
      <c r="F592" s="128">
        <f t="shared" si="56"/>
        <v>25.495000000000001</v>
      </c>
      <c r="G592" s="122">
        <f t="shared" si="57"/>
        <v>0.24542808356419776</v>
      </c>
      <c r="H592" s="128">
        <f t="shared" si="58"/>
        <v>84515.124000000011</v>
      </c>
      <c r="I592" s="122">
        <f t="shared" si="59"/>
        <v>-0.42266515977680563</v>
      </c>
      <c r="J592" s="128">
        <f t="shared" si="60"/>
        <v>83.77396576781581</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0.3080645161290323</v>
      </c>
      <c r="F593" s="128">
        <f t="shared" si="56"/>
        <v>38.200000000000003</v>
      </c>
      <c r="G593" s="122">
        <f t="shared" si="57"/>
        <v>0.30422734770210069</v>
      </c>
      <c r="H593" s="128">
        <f t="shared" si="58"/>
        <v>104763.12099999998</v>
      </c>
      <c r="I593" s="122">
        <f t="shared" si="59"/>
        <v>0.13515528191002088</v>
      </c>
      <c r="J593" s="128">
        <f t="shared" si="60"/>
        <v>101.26128320018388</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0.16037903225806455</v>
      </c>
      <c r="F594" s="128">
        <f t="shared" si="56"/>
        <v>19.887000000000004</v>
      </c>
      <c r="G594" s="122">
        <f t="shared" si="57"/>
        <v>0.23621263917202445</v>
      </c>
      <c r="H594" s="128">
        <f t="shared" si="58"/>
        <v>81341.712</v>
      </c>
      <c r="I594" s="122">
        <f t="shared" si="59"/>
        <v>-0.55182817263867223</v>
      </c>
      <c r="J594" s="128">
        <f t="shared" si="60"/>
        <v>67.896041812253216</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0.34530645161290319</v>
      </c>
      <c r="F595" s="128">
        <f t="shared" si="56"/>
        <v>42.817999999999998</v>
      </c>
      <c r="G595" s="122">
        <f t="shared" si="57"/>
        <v>0.33809391679589262</v>
      </c>
      <c r="H595" s="128">
        <f t="shared" si="58"/>
        <v>116425.345</v>
      </c>
      <c r="I595" s="122">
        <f t="shared" si="59"/>
        <v>0.3669554615037684</v>
      </c>
      <c r="J595" s="128">
        <f t="shared" si="60"/>
        <v>102.13329328293261</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0.34979838709677413</v>
      </c>
      <c r="F596" s="128">
        <f t="shared" si="56"/>
        <v>43.374999999999993</v>
      </c>
      <c r="G596" s="122">
        <f t="shared" si="57"/>
        <v>0.44136792233663796</v>
      </c>
      <c r="H596" s="128">
        <f t="shared" si="58"/>
        <v>151988.57499999998</v>
      </c>
      <c r="I596" s="122">
        <f t="shared" si="59"/>
        <v>-0.60299616655545685</v>
      </c>
      <c r="J596" s="128">
        <f t="shared" si="60"/>
        <v>79.253241886023972</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0.57229032258064516</v>
      </c>
      <c r="F597" s="128">
        <f t="shared" si="56"/>
        <v>70.963999999999999</v>
      </c>
      <c r="G597" s="122">
        <f t="shared" si="57"/>
        <v>0.61338915024480345</v>
      </c>
      <c r="H597" s="128">
        <f t="shared" si="58"/>
        <v>211225.46100000001</v>
      </c>
      <c r="I597" s="122">
        <f t="shared" si="59"/>
        <v>-0.5037077806339042</v>
      </c>
      <c r="J597" s="128">
        <f t="shared" si="60"/>
        <v>93.29971395031103</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7.8540322580645153E-2</v>
      </c>
      <c r="F598" s="128">
        <f t="shared" si="56"/>
        <v>9.738999999999999</v>
      </c>
      <c r="G598" s="122">
        <f t="shared" si="57"/>
        <v>0.16665503342451751</v>
      </c>
      <c r="H598" s="128">
        <f t="shared" si="58"/>
        <v>57388.994000000006</v>
      </c>
      <c r="I598" s="122">
        <f t="shared" si="59"/>
        <v>-0.55461861386975397</v>
      </c>
      <c r="J598" s="128">
        <f t="shared" si="60"/>
        <v>47.127483020918262</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0.1274274193548387</v>
      </c>
      <c r="F599" s="128">
        <f t="shared" si="56"/>
        <v>15.800999999999998</v>
      </c>
      <c r="G599" s="122">
        <f t="shared" si="57"/>
        <v>9.3816984068905054E-2</v>
      </c>
      <c r="H599" s="128">
        <f t="shared" si="58"/>
        <v>32306.629000000004</v>
      </c>
      <c r="I599" s="122">
        <f t="shared" si="59"/>
        <v>0.50077650586726397</v>
      </c>
      <c r="J599" s="128">
        <f t="shared" si="60"/>
        <v>135.82553374477274</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5.27258064516129E-2</v>
      </c>
      <c r="F600" s="128">
        <f t="shared" si="56"/>
        <v>6.5379999999999994</v>
      </c>
      <c r="G600" s="122">
        <f t="shared" si="57"/>
        <v>3.6433200332212402E-2</v>
      </c>
      <c r="H600" s="128">
        <f t="shared" si="58"/>
        <v>12546.063999999998</v>
      </c>
      <c r="I600" s="122">
        <f t="shared" si="59"/>
        <v>0.58028845864356127</v>
      </c>
      <c r="J600" s="128">
        <f t="shared" si="60"/>
        <v>144.71911874564418</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1.2749999999999999E-2</v>
      </c>
      <c r="F601" s="128">
        <f t="shared" si="56"/>
        <v>1.581</v>
      </c>
      <c r="G601" s="122">
        <f t="shared" si="57"/>
        <v>8.233184650857539E-3</v>
      </c>
      <c r="H601" s="128">
        <f t="shared" si="58"/>
        <v>2835.1630000000005</v>
      </c>
      <c r="I601" s="122">
        <f t="shared" si="59"/>
        <v>0.49600211343124961</v>
      </c>
      <c r="J601" s="128">
        <f t="shared" si="60"/>
        <v>154.86109616977927</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2.9298387096774195E-2</v>
      </c>
      <c r="F602" s="128">
        <f t="shared" si="56"/>
        <v>3.633</v>
      </c>
      <c r="G602" s="122">
        <f t="shared" si="57"/>
        <v>1.7824119085370457E-2</v>
      </c>
      <c r="H602" s="128">
        <f t="shared" si="58"/>
        <v>6137.8779999999997</v>
      </c>
      <c r="I602" s="122">
        <f t="shared" si="59"/>
        <v>0.63429318417893921</v>
      </c>
      <c r="J602" s="128">
        <f t="shared" si="60"/>
        <v>164.3749514713549</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6.2145161290322583E-2</v>
      </c>
      <c r="F603" s="128">
        <f t="shared" si="56"/>
        <v>7.7060000000000004</v>
      </c>
      <c r="G603" s="122">
        <f t="shared" si="57"/>
        <v>7.941962144047765E-2</v>
      </c>
      <c r="H603" s="128">
        <f t="shared" si="58"/>
        <v>27348.782000000003</v>
      </c>
      <c r="I603" s="122">
        <f t="shared" si="59"/>
        <v>-0.4184401423653627</v>
      </c>
      <c r="J603" s="128">
        <f t="shared" si="60"/>
        <v>78.249128065787005</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1.7008064516129032E-2</v>
      </c>
      <c r="F604" s="128">
        <f t="shared" si="56"/>
        <v>2.109</v>
      </c>
      <c r="G604" s="122">
        <f t="shared" si="57"/>
        <v>1.7664953333449491E-2</v>
      </c>
      <c r="H604" s="128">
        <f t="shared" si="58"/>
        <v>6083.0680000000002</v>
      </c>
      <c r="I604" s="122">
        <f t="shared" si="59"/>
        <v>2.6148910992495529E-3</v>
      </c>
      <c r="J604" s="128">
        <f t="shared" si="60"/>
        <v>96.281400777455744</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1.2572580645161289E-2</v>
      </c>
      <c r="F605" s="128">
        <f t="shared" si="56"/>
        <v>1.5589999999999997</v>
      </c>
      <c r="G605" s="122">
        <f t="shared" si="57"/>
        <v>2.6396654063503677E-2</v>
      </c>
      <c r="H605" s="128">
        <f t="shared" si="58"/>
        <v>9089.8989999999994</v>
      </c>
      <c r="I605" s="122">
        <f t="shared" si="59"/>
        <v>-0.52279174923204264</v>
      </c>
      <c r="J605" s="128">
        <f t="shared" si="60"/>
        <v>47.629448091848452</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1.5008064516129035E-2</v>
      </c>
      <c r="F606" s="128">
        <f t="shared" si="56"/>
        <v>1.8610000000000004</v>
      </c>
      <c r="G606" s="122">
        <f t="shared" si="57"/>
        <v>1.9460886635420116E-2</v>
      </c>
      <c r="H606" s="128">
        <f t="shared" si="58"/>
        <v>6701.5119999999997</v>
      </c>
      <c r="I606" s="122">
        <f t="shared" si="59"/>
        <v>-0.3999828479493438</v>
      </c>
      <c r="J606" s="128">
        <f t="shared" si="60"/>
        <v>77.119119993296465</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1.5016129032258067E-2</v>
      </c>
      <c r="F607" s="128">
        <f t="shared" si="56"/>
        <v>1.8620000000000003</v>
      </c>
      <c r="G607" s="122">
        <f t="shared" si="57"/>
        <v>3.0477613413947117E-2</v>
      </c>
      <c r="H607" s="128">
        <f t="shared" si="58"/>
        <v>10495.210000000001</v>
      </c>
      <c r="I607" s="122">
        <f t="shared" si="59"/>
        <v>-0.49603285481562265</v>
      </c>
      <c r="J607" s="128">
        <f t="shared" si="60"/>
        <v>49.269372992920793</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2.2629032258064521E-2</v>
      </c>
      <c r="F608" s="128">
        <f t="shared" si="56"/>
        <v>2.8060000000000005</v>
      </c>
      <c r="G608" s="122">
        <f t="shared" si="57"/>
        <v>2.5510041875025407E-2</v>
      </c>
      <c r="H608" s="128">
        <f t="shared" si="58"/>
        <v>8784.5869999999995</v>
      </c>
      <c r="I608" s="122">
        <f t="shared" si="59"/>
        <v>-0.3665968383180318</v>
      </c>
      <c r="J608" s="128">
        <f t="shared" si="60"/>
        <v>88.706370490981342</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2.7112903225806447E-2</v>
      </c>
      <c r="F609" s="128">
        <f t="shared" si="56"/>
        <v>3.3619999999999997</v>
      </c>
      <c r="G609" s="122">
        <f t="shared" si="57"/>
        <v>2.279926994581221E-2</v>
      </c>
      <c r="H609" s="128">
        <f t="shared" si="58"/>
        <v>7851.1110000000008</v>
      </c>
      <c r="I609" s="122">
        <f t="shared" si="59"/>
        <v>3.0856880032140221E-2</v>
      </c>
      <c r="J609" s="128">
        <f t="shared" si="60"/>
        <v>118.92005002899914</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1.5137096774193549E-2</v>
      </c>
      <c r="F610" s="128">
        <f t="shared" si="56"/>
        <v>1.877</v>
      </c>
      <c r="G610" s="122">
        <f t="shared" si="57"/>
        <v>1.1911542638765473E-2</v>
      </c>
      <c r="H610" s="128">
        <f t="shared" si="58"/>
        <v>4101.8350000000009</v>
      </c>
      <c r="I610" s="122">
        <f t="shared" si="59"/>
        <v>-7.4089533048711909E-2</v>
      </c>
      <c r="J610" s="128">
        <f t="shared" si="60"/>
        <v>127.07923090440599</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7.4814516129032255E-2</v>
      </c>
      <c r="F611" s="128">
        <f t="shared" si="56"/>
        <v>9.2769999999999992</v>
      </c>
      <c r="G611" s="122">
        <f t="shared" si="57"/>
        <v>7.957349328315301E-2</v>
      </c>
      <c r="H611" s="128">
        <f t="shared" si="58"/>
        <v>27401.769000000004</v>
      </c>
      <c r="I611" s="122">
        <f t="shared" si="59"/>
        <v>-0.45449585623390071</v>
      </c>
      <c r="J611" s="128">
        <f t="shared" si="60"/>
        <v>94.019393949205565</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2.6008064516129029E-2</v>
      </c>
      <c r="F612" s="128">
        <f t="shared" si="56"/>
        <v>3.2249999999999996</v>
      </c>
      <c r="G612" s="122">
        <f t="shared" si="57"/>
        <v>2.3498257627236774E-2</v>
      </c>
      <c r="H612" s="128">
        <f t="shared" si="58"/>
        <v>8091.813000000001</v>
      </c>
      <c r="I612" s="122">
        <f t="shared" si="59"/>
        <v>-9.5934904908249116E-2</v>
      </c>
      <c r="J612" s="128">
        <f t="shared" si="60"/>
        <v>110.68082122813712</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3.851612903225806E-2</v>
      </c>
      <c r="F613" s="128">
        <f t="shared" si="56"/>
        <v>4.7759999999999998</v>
      </c>
      <c r="G613" s="122">
        <f t="shared" si="57"/>
        <v>4.1766362332224027E-2</v>
      </c>
      <c r="H613" s="128">
        <f t="shared" si="58"/>
        <v>14382.581000000002</v>
      </c>
      <c r="I613" s="122">
        <f t="shared" si="59"/>
        <v>-0.3566216450054922</v>
      </c>
      <c r="J613" s="128">
        <f t="shared" si="60"/>
        <v>92.218059896831591</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2.8112903225806448E-2</v>
      </c>
      <c r="F614" s="128">
        <f t="shared" si="56"/>
        <v>3.4859999999999998</v>
      </c>
      <c r="G614" s="122">
        <f t="shared" si="57"/>
        <v>2.7651075334390374E-2</v>
      </c>
      <c r="H614" s="128">
        <f t="shared" si="58"/>
        <v>9521.8690000000006</v>
      </c>
      <c r="I614" s="122">
        <f t="shared" si="59"/>
        <v>-0.26993625280690037</v>
      </c>
      <c r="J614" s="128">
        <f t="shared" si="60"/>
        <v>101.67019866616791</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3.3927419354838707E-2</v>
      </c>
      <c r="F615" s="128">
        <f t="shared" si="56"/>
        <v>4.2069999999999999</v>
      </c>
      <c r="G615" s="122">
        <f t="shared" si="57"/>
        <v>2.9886298561380892E-2</v>
      </c>
      <c r="H615" s="128">
        <f t="shared" si="58"/>
        <v>10291.586000000001</v>
      </c>
      <c r="I615" s="122">
        <f t="shared" si="59"/>
        <v>-0.19094233449521628</v>
      </c>
      <c r="J615" s="128">
        <f t="shared" si="60"/>
        <v>113.52165034809549</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2.6677419354838711E-2</v>
      </c>
      <c r="F616" s="128">
        <f t="shared" si="56"/>
        <v>3.3080000000000003</v>
      </c>
      <c r="G616" s="122">
        <f t="shared" si="57"/>
        <v>2.6913104966343169E-2</v>
      </c>
      <c r="H616" s="128">
        <f t="shared" si="58"/>
        <v>9267.7430000000004</v>
      </c>
      <c r="I616" s="122">
        <f t="shared" si="59"/>
        <v>-0.30016209827053758</v>
      </c>
      <c r="J616" s="128">
        <f t="shared" si="60"/>
        <v>99.12427194186921</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2.5935483870967745E-2</v>
      </c>
      <c r="F617" s="128">
        <f t="shared" si="56"/>
        <v>3.2160000000000002</v>
      </c>
      <c r="G617" s="122">
        <f t="shared" si="57"/>
        <v>2.1564035103003278E-2</v>
      </c>
      <c r="H617" s="128">
        <f t="shared" si="58"/>
        <v>7425.7480000000032</v>
      </c>
      <c r="I617" s="122">
        <f t="shared" si="59"/>
        <v>-0.11186913168275739</v>
      </c>
      <c r="J617" s="128">
        <f t="shared" si="60"/>
        <v>120.27194236646204</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2.5282258064516124E-2</v>
      </c>
      <c r="F618" s="128">
        <f t="shared" si="56"/>
        <v>3.1349999999999993</v>
      </c>
      <c r="G618" s="122">
        <f t="shared" si="57"/>
        <v>2.2848436801235928E-2</v>
      </c>
      <c r="H618" s="128">
        <f t="shared" si="58"/>
        <v>7868.0420000000013</v>
      </c>
      <c r="I618" s="122">
        <f t="shared" si="59"/>
        <v>-0.17271100931208802</v>
      </c>
      <c r="J618" s="128">
        <f t="shared" si="60"/>
        <v>110.65202527618231</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4.022580645161291E-2</v>
      </c>
      <c r="F619" s="128">
        <f t="shared" si="56"/>
        <v>4.9880000000000004</v>
      </c>
      <c r="G619" s="122">
        <f t="shared" si="57"/>
        <v>5.4830769141416782E-2</v>
      </c>
      <c r="H619" s="128">
        <f t="shared" si="58"/>
        <v>18881.414000000001</v>
      </c>
      <c r="I619" s="122">
        <f t="shared" si="59"/>
        <v>-0.47261136585854158</v>
      </c>
      <c r="J619" s="128">
        <f t="shared" si="60"/>
        <v>73.363564074515381</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0.15904838709677421</v>
      </c>
      <c r="F620" s="128">
        <f t="shared" si="56"/>
        <v>19.722000000000001</v>
      </c>
      <c r="G620" s="122">
        <f t="shared" si="57"/>
        <v>0.14454765970298353</v>
      </c>
      <c r="H620" s="128">
        <f t="shared" si="58"/>
        <v>49776.143000000004</v>
      </c>
      <c r="I620" s="122">
        <f t="shared" si="59"/>
        <v>0.13444935335104047</v>
      </c>
      <c r="J620" s="128">
        <f t="shared" si="60"/>
        <v>110.03179672613641</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0.10931451612903224</v>
      </c>
      <c r="F621" s="128">
        <f t="shared" si="56"/>
        <v>13.554999999999998</v>
      </c>
      <c r="G621" s="122">
        <f t="shared" si="57"/>
        <v>9.439453708059635E-2</v>
      </c>
      <c r="H621" s="128">
        <f t="shared" si="58"/>
        <v>32505.513999999996</v>
      </c>
      <c r="I621" s="122">
        <f t="shared" si="59"/>
        <v>0.2196133030864871</v>
      </c>
      <c r="J621" s="128">
        <f t="shared" si="60"/>
        <v>115.80597724177287</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3.6282258064516133E-2</v>
      </c>
      <c r="F622" s="128">
        <f t="shared" si="56"/>
        <v>4.4990000000000006</v>
      </c>
      <c r="G622" s="122">
        <f t="shared" si="57"/>
        <v>3.6928748569802362E-2</v>
      </c>
      <c r="H622" s="128">
        <f t="shared" si="58"/>
        <v>12716.710000000001</v>
      </c>
      <c r="I622" s="122">
        <f t="shared" si="59"/>
        <v>-0.28036054599034238</v>
      </c>
      <c r="J622" s="128">
        <f t="shared" si="60"/>
        <v>98.24935712602273</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0.13304032258064516</v>
      </c>
      <c r="F623" s="128">
        <f t="shared" si="56"/>
        <v>16.497</v>
      </c>
      <c r="G623" s="122">
        <f t="shared" si="57"/>
        <v>0.13815567810243989</v>
      </c>
      <c r="H623" s="128">
        <f t="shared" si="58"/>
        <v>47575.012999999999</v>
      </c>
      <c r="I623" s="122">
        <f t="shared" si="59"/>
        <v>0.13704227947785336</v>
      </c>
      <c r="J623" s="128">
        <f t="shared" si="60"/>
        <v>96.297397550318706</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0.11387096774193547</v>
      </c>
      <c r="F624" s="128">
        <f t="shared" si="56"/>
        <v>14.12</v>
      </c>
      <c r="G624" s="122">
        <f t="shared" si="57"/>
        <v>0.12578277838760824</v>
      </c>
      <c r="H624" s="128">
        <f t="shared" si="58"/>
        <v>43314.305999999997</v>
      </c>
      <c r="I624" s="122">
        <f t="shared" si="59"/>
        <v>-0.37364155224272017</v>
      </c>
      <c r="J624" s="128">
        <f t="shared" si="60"/>
        <v>90.529855677884854</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4.2999999999999997E-2</v>
      </c>
      <c r="F625" s="128">
        <f t="shared" si="56"/>
        <v>5.3319999999999999</v>
      </c>
      <c r="G625" s="122">
        <f t="shared" si="57"/>
        <v>4.2300579629339238E-2</v>
      </c>
      <c r="H625" s="128">
        <f t="shared" si="58"/>
        <v>14566.543000000001</v>
      </c>
      <c r="I625" s="122">
        <f t="shared" si="59"/>
        <v>0.14312864961937574</v>
      </c>
      <c r="J625" s="128">
        <f t="shared" si="60"/>
        <v>101.65345339659517</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6.0733870967741937E-2</v>
      </c>
      <c r="F626" s="128">
        <f t="shared" si="56"/>
        <v>7.5310000000000006</v>
      </c>
      <c r="G626" s="122">
        <f t="shared" si="57"/>
        <v>6.463494096260286E-2</v>
      </c>
      <c r="H626" s="128">
        <f t="shared" si="58"/>
        <v>22257.558999999997</v>
      </c>
      <c r="I626" s="122">
        <f t="shared" si="59"/>
        <v>-6.4767254292443829E-2</v>
      </c>
      <c r="J626" s="128">
        <f t="shared" si="60"/>
        <v>93.964456473909294</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0.21373387096774193</v>
      </c>
      <c r="F627" s="128">
        <f t="shared" si="56"/>
        <v>26.503</v>
      </c>
      <c r="G627" s="122">
        <f t="shared" si="57"/>
        <v>0.24879962132431946</v>
      </c>
      <c r="H627" s="128">
        <f t="shared" si="58"/>
        <v>85676.14</v>
      </c>
      <c r="I627" s="122">
        <f t="shared" si="59"/>
        <v>-0.31432405382850287</v>
      </c>
      <c r="J627" s="128">
        <f t="shared" si="60"/>
        <v>85.90602744090674</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2.7967741935483872E-2</v>
      </c>
      <c r="F628" s="128">
        <f t="shared" si="56"/>
        <v>3.468</v>
      </c>
      <c r="G628" s="122">
        <f t="shared" si="57"/>
        <v>3.8512791920036711E-2</v>
      </c>
      <c r="H628" s="128">
        <f t="shared" si="58"/>
        <v>13262.188000000002</v>
      </c>
      <c r="I628" s="122">
        <f t="shared" si="59"/>
        <v>-0.52017874356990024</v>
      </c>
      <c r="J628" s="128">
        <f t="shared" si="60"/>
        <v>72.619357208775455</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0.26995161290322583</v>
      </c>
      <c r="F629" s="128">
        <f t="shared" si="56"/>
        <v>33.474000000000004</v>
      </c>
      <c r="G629" s="122">
        <f t="shared" si="57"/>
        <v>0.29666453806794085</v>
      </c>
      <c r="H629" s="128">
        <f t="shared" si="58"/>
        <v>102158.80699999997</v>
      </c>
      <c r="I629" s="122">
        <f t="shared" si="59"/>
        <v>-4.7954069894104001E-2</v>
      </c>
      <c r="J629" s="128">
        <f t="shared" si="60"/>
        <v>90.995578595714278</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2.7887096774193546E-2</v>
      </c>
      <c r="F630" s="128">
        <f t="shared" si="56"/>
        <v>3.4579999999999997</v>
      </c>
      <c r="G630" s="122">
        <f t="shared" si="57"/>
        <v>3.0581069700718447E-2</v>
      </c>
      <c r="H630" s="128">
        <f t="shared" si="58"/>
        <v>10530.836000000003</v>
      </c>
      <c r="I630" s="122">
        <f t="shared" si="59"/>
        <v>-0.27684690660847694</v>
      </c>
      <c r="J630" s="128">
        <f t="shared" si="60"/>
        <v>91.1907171564322</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9.4435483870967729E-2</v>
      </c>
      <c r="F631" s="128">
        <f t="shared" si="56"/>
        <v>11.709999999999999</v>
      </c>
      <c r="G631" s="122">
        <f t="shared" si="57"/>
        <v>9.4037609116094309E-2</v>
      </c>
      <c r="H631" s="128">
        <f t="shared" si="58"/>
        <v>32382.603000000003</v>
      </c>
      <c r="I631" s="122">
        <f t="shared" si="59"/>
        <v>0.25848894407563805</v>
      </c>
      <c r="J631" s="128">
        <f t="shared" si="60"/>
        <v>100.42310173409686</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0.21599999999999997</v>
      </c>
      <c r="F632" s="128">
        <f t="shared" si="56"/>
        <v>26.783999999999995</v>
      </c>
      <c r="G632" s="122">
        <f t="shared" si="57"/>
        <v>0.25842952392568203</v>
      </c>
      <c r="H632" s="128">
        <f t="shared" si="58"/>
        <v>88992.274000000019</v>
      </c>
      <c r="I632" s="122">
        <f t="shared" si="59"/>
        <v>-0.50402666344672697</v>
      </c>
      <c r="J632" s="128">
        <f t="shared" si="60"/>
        <v>83.581781492627087</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3.1870967741935485E-2</v>
      </c>
      <c r="F633" s="128">
        <f t="shared" si="56"/>
        <v>3.9520000000000004</v>
      </c>
      <c r="G633" s="122">
        <f t="shared" si="57"/>
        <v>2.8205222471962318E-2</v>
      </c>
      <c r="H633" s="128">
        <f t="shared" si="58"/>
        <v>9712.6939999999995</v>
      </c>
      <c r="I633" s="122">
        <f t="shared" si="59"/>
        <v>0.41086286694853535</v>
      </c>
      <c r="J633" s="128">
        <f t="shared" si="60"/>
        <v>112.99668979252739</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0.15049193548387099</v>
      </c>
      <c r="F634" s="128">
        <f t="shared" si="56"/>
        <v>18.661000000000001</v>
      </c>
      <c r="G634" s="122">
        <f t="shared" si="57"/>
        <v>0.17748885171826995</v>
      </c>
      <c r="H634" s="128">
        <f t="shared" si="58"/>
        <v>61119.706000000006</v>
      </c>
      <c r="I634" s="122">
        <f t="shared" si="59"/>
        <v>-0.53991455822139967</v>
      </c>
      <c r="J634" s="128">
        <f t="shared" si="60"/>
        <v>84.78951439876829</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0.27945967741935485</v>
      </c>
      <c r="F635" s="128">
        <f t="shared" si="56"/>
        <v>34.652999999999999</v>
      </c>
      <c r="G635" s="122">
        <f t="shared" si="57"/>
        <v>0.29673344600677209</v>
      </c>
      <c r="H635" s="128">
        <f t="shared" si="58"/>
        <v>102182.53600000002</v>
      </c>
      <c r="I635" s="122">
        <f t="shared" si="59"/>
        <v>-0.36360095245153723</v>
      </c>
      <c r="J635" s="128">
        <f t="shared" si="60"/>
        <v>94.178691745108154</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0.3383870967741936</v>
      </c>
      <c r="F636" s="128">
        <f t="shared" si="56"/>
        <v>41.960000000000008</v>
      </c>
      <c r="G636" s="122">
        <f t="shared" si="57"/>
        <v>0.3638983993402215</v>
      </c>
      <c r="H636" s="128">
        <f t="shared" si="58"/>
        <v>125311.325</v>
      </c>
      <c r="I636" s="122">
        <f t="shared" si="59"/>
        <v>-0.53816911426697567</v>
      </c>
      <c r="J636" s="128">
        <f t="shared" si="60"/>
        <v>92.989443588572513</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0.22438709677419352</v>
      </c>
      <c r="F637" s="128">
        <f t="shared" si="56"/>
        <v>27.823999999999998</v>
      </c>
      <c r="G637" s="122">
        <f t="shared" si="57"/>
        <v>0.24315133959425944</v>
      </c>
      <c r="H637" s="128">
        <f t="shared" si="58"/>
        <v>83731.108999999997</v>
      </c>
      <c r="I637" s="122">
        <f t="shared" si="59"/>
        <v>-4.4988083056456879E-2</v>
      </c>
      <c r="J637" s="128">
        <f t="shared" si="60"/>
        <v>92.282895561514351</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0.18715322580645161</v>
      </c>
      <c r="F638" s="128">
        <f t="shared" si="56"/>
        <v>23.207000000000001</v>
      </c>
      <c r="G638" s="122">
        <f t="shared" si="57"/>
        <v>0.20322513488869143</v>
      </c>
      <c r="H638" s="128">
        <f t="shared" si="58"/>
        <v>69982.201000000001</v>
      </c>
      <c r="I638" s="122">
        <f t="shared" si="59"/>
        <v>-0.4777282699596499</v>
      </c>
      <c r="J638" s="128">
        <f t="shared" si="60"/>
        <v>92.091574159346692</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0.39443548387096777</v>
      </c>
      <c r="F639" s="128">
        <f t="shared" si="56"/>
        <v>48.910000000000004</v>
      </c>
      <c r="G639" s="122">
        <f t="shared" si="57"/>
        <v>0.44714553168504878</v>
      </c>
      <c r="H639" s="128">
        <f t="shared" si="58"/>
        <v>153978.14100000003</v>
      </c>
      <c r="I639" s="122">
        <f t="shared" si="59"/>
        <v>-0.46330382928039027</v>
      </c>
      <c r="J639" s="128">
        <f t="shared" si="60"/>
        <v>88.21188090252285</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0.29037096774193549</v>
      </c>
      <c r="F640" s="128">
        <f t="shared" si="56"/>
        <v>36.006</v>
      </c>
      <c r="G640" s="122">
        <f t="shared" si="57"/>
        <v>0.34093259630965445</v>
      </c>
      <c r="H640" s="128">
        <f t="shared" si="58"/>
        <v>117402.86699999998</v>
      </c>
      <c r="I640" s="122">
        <f t="shared" si="59"/>
        <v>-0.5340061732869521</v>
      </c>
      <c r="J640" s="128">
        <f t="shared" si="60"/>
        <v>85.169611496521142</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0.33436290322580647</v>
      </c>
      <c r="F641" s="128">
        <f t="shared" si="56"/>
        <v>41.461000000000006</v>
      </c>
      <c r="G641" s="122">
        <f t="shared" si="57"/>
        <v>0.37776583962039506</v>
      </c>
      <c r="H641" s="128">
        <f t="shared" si="58"/>
        <v>130086.689</v>
      </c>
      <c r="I641" s="122">
        <f t="shared" si="59"/>
        <v>-0.52043513750978299</v>
      </c>
      <c r="J641" s="128">
        <f t="shared" si="60"/>
        <v>88.510624349146326</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8.7048387096774177E-2</v>
      </c>
      <c r="F642" s="128">
        <f t="shared" si="56"/>
        <v>10.793999999999999</v>
      </c>
      <c r="G642" s="122">
        <f t="shared" si="57"/>
        <v>6.8019883377183052E-2</v>
      </c>
      <c r="H642" s="128">
        <f t="shared" si="58"/>
        <v>23423.191000000003</v>
      </c>
      <c r="I642" s="122">
        <f t="shared" si="59"/>
        <v>0.47409306614551078</v>
      </c>
      <c r="J642" s="128">
        <f t="shared" si="60"/>
        <v>127.97491376760306</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0.3165645161290323</v>
      </c>
      <c r="F643" s="128">
        <f t="shared" si="56"/>
        <v>39.254000000000005</v>
      </c>
      <c r="G643" s="122">
        <f t="shared" si="57"/>
        <v>0.344440849348643</v>
      </c>
      <c r="H643" s="128">
        <f t="shared" si="58"/>
        <v>118610.962</v>
      </c>
      <c r="I643" s="122">
        <f t="shared" si="59"/>
        <v>8.0979483391779763E-3</v>
      </c>
      <c r="J643" s="128">
        <f t="shared" si="60"/>
        <v>91.90678652885498</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1.920967741935484E-2</v>
      </c>
      <c r="F644" s="128">
        <f t="shared" si="56"/>
        <v>2.3820000000000001</v>
      </c>
      <c r="G644" s="122">
        <f t="shared" si="57"/>
        <v>3.0921291214375739E-2</v>
      </c>
      <c r="H644" s="128">
        <f t="shared" si="58"/>
        <v>10647.994000000001</v>
      </c>
      <c r="I644" s="122">
        <f t="shared" si="59"/>
        <v>-0.44420648005997998</v>
      </c>
      <c r="J644" s="128">
        <f t="shared" si="60"/>
        <v>62.124434863263389</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0.33071774193548381</v>
      </c>
      <c r="F645" s="128">
        <f t="shared" si="56"/>
        <v>41.008999999999993</v>
      </c>
      <c r="G645" s="122">
        <f t="shared" si="57"/>
        <v>0.37632926489293123</v>
      </c>
      <c r="H645" s="128">
        <f t="shared" si="58"/>
        <v>129591.993</v>
      </c>
      <c r="I645" s="122">
        <f t="shared" si="59"/>
        <v>-0.57687146624504448</v>
      </c>
      <c r="J645" s="128">
        <f t="shared" si="60"/>
        <v>87.879889444573422</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0.15964516129032258</v>
      </c>
      <c r="F646" s="128">
        <f t="shared" si="56"/>
        <v>19.795999999999999</v>
      </c>
      <c r="G646" s="122">
        <f t="shared" si="57"/>
        <v>0.19701554196504795</v>
      </c>
      <c r="H646" s="128">
        <f t="shared" si="58"/>
        <v>67843.877999999982</v>
      </c>
      <c r="I646" s="122">
        <f t="shared" si="59"/>
        <v>-0.47142789267441992</v>
      </c>
      <c r="J646" s="128">
        <f t="shared" si="60"/>
        <v>81.031760082483657</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4.5088709677419361E-2</v>
      </c>
      <c r="F647" s="128">
        <f t="shared" si="56"/>
        <v>5.5910000000000011</v>
      </c>
      <c r="G647" s="122">
        <f t="shared" si="57"/>
        <v>5.1711184290767175E-2</v>
      </c>
      <c r="H647" s="128">
        <f t="shared" si="58"/>
        <v>17807.160000000003</v>
      </c>
      <c r="I647" s="122">
        <f t="shared" si="59"/>
        <v>-0.40309006080743565</v>
      </c>
      <c r="J647" s="128">
        <f t="shared" si="60"/>
        <v>87.193341819227626</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0.47710483870967757</v>
      </c>
      <c r="F648" s="128">
        <f t="shared" si="56"/>
        <v>59.161000000000016</v>
      </c>
      <c r="G648" s="122">
        <f t="shared" si="57"/>
        <v>0.47670287607664114</v>
      </c>
      <c r="H648" s="128">
        <f t="shared" si="58"/>
        <v>164156.44899999999</v>
      </c>
      <c r="I648" s="122">
        <f t="shared" si="59"/>
        <v>0.25496607572145746</v>
      </c>
      <c r="J648" s="128">
        <f t="shared" si="60"/>
        <v>100.08432141973731</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0.32722580645161298</v>
      </c>
      <c r="F649" s="128">
        <f t="shared" ref="F649:F712" si="62">SUMPRODUCT($K$2:$AI$2,$K649:$AI649)</f>
        <v>40.576000000000008</v>
      </c>
      <c r="G649" s="122">
        <f t="shared" ref="G649:G712" si="63">SUMPRODUCT($K$3:$AI$3,$K649:$AI649)/$J$3</f>
        <v>0.362868195308371</v>
      </c>
      <c r="H649" s="128">
        <f t="shared" ref="H649:H712" si="64">SUMPRODUCT($K$3:$AI$3,$K649:$AI649)</f>
        <v>124956.56600000002</v>
      </c>
      <c r="I649" s="122">
        <f t="shared" ref="I649:I712" si="65">CORREL($K$4:$AI$4,$K649:$AI649)</f>
        <v>-0.52127942942927052</v>
      </c>
      <c r="J649" s="128">
        <f t="shared" si="60"/>
        <v>90.177593595253342</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0.42017741935483882</v>
      </c>
      <c r="F650" s="128">
        <f t="shared" si="62"/>
        <v>52.102000000000011</v>
      </c>
      <c r="G650" s="122">
        <f t="shared" si="63"/>
        <v>0.42127719117894752</v>
      </c>
      <c r="H650" s="128">
        <f t="shared" si="64"/>
        <v>145070.171</v>
      </c>
      <c r="I650" s="122">
        <f t="shared" si="65"/>
        <v>-1.8678899423490696E-2</v>
      </c>
      <c r="J650" s="128">
        <f t="shared" ref="J650:J713" si="66">$E650/$G650*100</f>
        <v>99.738943420831546</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0.52798387096774191</v>
      </c>
      <c r="F651" s="128">
        <f t="shared" si="62"/>
        <v>65.47</v>
      </c>
      <c r="G651" s="122">
        <f t="shared" si="63"/>
        <v>0.51115419418163666</v>
      </c>
      <c r="H651" s="128">
        <f t="shared" si="64"/>
        <v>176020.03600000005</v>
      </c>
      <c r="I651" s="122">
        <f t="shared" si="65"/>
        <v>0.50117151850891184</v>
      </c>
      <c r="J651" s="128">
        <f t="shared" si="66"/>
        <v>103.29248531610892</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0.1639516129032258</v>
      </c>
      <c r="F652" s="128">
        <f t="shared" si="62"/>
        <v>20.329999999999998</v>
      </c>
      <c r="G652" s="122">
        <f t="shared" si="63"/>
        <v>0.17487472339832386</v>
      </c>
      <c r="H652" s="128">
        <f t="shared" si="64"/>
        <v>60219.51</v>
      </c>
      <c r="I652" s="122">
        <f t="shared" si="65"/>
        <v>-0.33481563032871509</v>
      </c>
      <c r="J652" s="128">
        <f t="shared" si="66"/>
        <v>93.753751095166706</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0.55254838709677423</v>
      </c>
      <c r="F653" s="128">
        <f t="shared" si="62"/>
        <v>68.516000000000005</v>
      </c>
      <c r="G653" s="122">
        <f t="shared" si="63"/>
        <v>0.58007843581389129</v>
      </c>
      <c r="H653" s="128">
        <f t="shared" si="64"/>
        <v>199754.65</v>
      </c>
      <c r="I653" s="122">
        <f t="shared" si="65"/>
        <v>-5.2929856318476368E-2</v>
      </c>
      <c r="J653" s="128">
        <f t="shared" si="66"/>
        <v>95.254081686644582</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4.1258064516129039E-2</v>
      </c>
      <c r="F654" s="128">
        <f t="shared" si="62"/>
        <v>5.1160000000000005</v>
      </c>
      <c r="G654" s="122">
        <f t="shared" si="63"/>
        <v>4.3213400008131071E-2</v>
      </c>
      <c r="H654" s="128">
        <f t="shared" si="64"/>
        <v>14880.88</v>
      </c>
      <c r="I654" s="122">
        <f t="shared" si="65"/>
        <v>-0.35366516909202611</v>
      </c>
      <c r="J654" s="128">
        <f t="shared" si="66"/>
        <v>95.475163973133064</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8.710483870967739E-2</v>
      </c>
      <c r="F655" s="128">
        <f t="shared" si="62"/>
        <v>10.800999999999997</v>
      </c>
      <c r="G655" s="122">
        <f t="shared" si="63"/>
        <v>0.10324389733939679</v>
      </c>
      <c r="H655" s="128">
        <f t="shared" si="64"/>
        <v>35552.862000000001</v>
      </c>
      <c r="I655" s="122">
        <f t="shared" si="65"/>
        <v>-0.41053607466334852</v>
      </c>
      <c r="J655" s="128">
        <f t="shared" si="66"/>
        <v>84.36802654139936</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7.435483870967742E-3</v>
      </c>
      <c r="F656" s="128">
        <f t="shared" si="62"/>
        <v>0.92200000000000004</v>
      </c>
      <c r="G656" s="122">
        <f t="shared" si="63"/>
        <v>1.116989005627864E-2</v>
      </c>
      <c r="H656" s="128">
        <f t="shared" si="64"/>
        <v>3846.4409999999998</v>
      </c>
      <c r="I656" s="122">
        <f t="shared" si="65"/>
        <v>-0.50142055875749525</v>
      </c>
      <c r="J656" s="128">
        <f t="shared" si="66"/>
        <v>66.567207318108089</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1.4298387096774197E-2</v>
      </c>
      <c r="F657" s="128">
        <f t="shared" si="62"/>
        <v>1.7730000000000004</v>
      </c>
      <c r="G657" s="122">
        <f t="shared" si="63"/>
        <v>1.8625680251366312E-2</v>
      </c>
      <c r="H657" s="128">
        <f t="shared" si="64"/>
        <v>6413.902000000001</v>
      </c>
      <c r="I657" s="122">
        <f t="shared" si="65"/>
        <v>-0.49563511475199523</v>
      </c>
      <c r="J657" s="128">
        <f t="shared" si="66"/>
        <v>76.767059800273969</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0.30769354838709673</v>
      </c>
      <c r="F658" s="128">
        <f t="shared" si="62"/>
        <v>38.153999999999996</v>
      </c>
      <c r="G658" s="122">
        <f t="shared" si="63"/>
        <v>0.3605021024631343</v>
      </c>
      <c r="H658" s="128">
        <f t="shared" si="64"/>
        <v>124141.783</v>
      </c>
      <c r="I658" s="122">
        <f t="shared" si="65"/>
        <v>-0.53361533908045899</v>
      </c>
      <c r="J658" s="128">
        <f t="shared" si="66"/>
        <v>85.351388045944091</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0.20196774193548384</v>
      </c>
      <c r="F659" s="128">
        <f t="shared" si="62"/>
        <v>25.043999999999997</v>
      </c>
      <c r="G659" s="122">
        <f t="shared" si="63"/>
        <v>0.22225113689822798</v>
      </c>
      <c r="H659" s="128">
        <f t="shared" si="64"/>
        <v>76533.956999999995</v>
      </c>
      <c r="I659" s="122">
        <f t="shared" si="65"/>
        <v>-0.43195046881566257</v>
      </c>
      <c r="J659" s="128">
        <f t="shared" si="66"/>
        <v>90.873659750036637</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5.2862903225806453E-2</v>
      </c>
      <c r="F660" s="128">
        <f t="shared" si="62"/>
        <v>6.5549999999999997</v>
      </c>
      <c r="G660" s="122">
        <f t="shared" si="63"/>
        <v>7.474026449218546E-2</v>
      </c>
      <c r="H660" s="128">
        <f t="shared" si="64"/>
        <v>25737.407999999999</v>
      </c>
      <c r="I660" s="122">
        <f t="shared" si="65"/>
        <v>-0.5593856027358437</v>
      </c>
      <c r="J660" s="128">
        <f t="shared" si="66"/>
        <v>70.728814762668634</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0.19350806451612901</v>
      </c>
      <c r="F661" s="128">
        <f t="shared" si="62"/>
        <v>23.994999999999997</v>
      </c>
      <c r="G661" s="122">
        <f t="shared" si="63"/>
        <v>0.22761341975502242</v>
      </c>
      <c r="H661" s="128">
        <f t="shared" si="64"/>
        <v>78380.502000000008</v>
      </c>
      <c r="I661" s="122">
        <f t="shared" si="65"/>
        <v>-0.52592926922676031</v>
      </c>
      <c r="J661" s="128">
        <f t="shared" si="66"/>
        <v>85.016105256183678</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2.068548387096774E-2</v>
      </c>
      <c r="F662" s="128">
        <f t="shared" si="62"/>
        <v>2.5649999999999999</v>
      </c>
      <c r="G662" s="122">
        <f t="shared" si="63"/>
        <v>3.0729604074829105E-2</v>
      </c>
      <c r="H662" s="128">
        <f t="shared" si="64"/>
        <v>10581.985000000001</v>
      </c>
      <c r="I662" s="122">
        <f t="shared" si="65"/>
        <v>-0.46575199918081994</v>
      </c>
      <c r="J662" s="128">
        <f t="shared" si="66"/>
        <v>67.314514761065226</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0.1901854838709677</v>
      </c>
      <c r="F663" s="128">
        <f t="shared" si="62"/>
        <v>23.582999999999995</v>
      </c>
      <c r="G663" s="122">
        <f t="shared" si="63"/>
        <v>0.20155373767997256</v>
      </c>
      <c r="H663" s="128">
        <f t="shared" si="64"/>
        <v>69406.641999999993</v>
      </c>
      <c r="I663" s="122">
        <f t="shared" si="65"/>
        <v>-7.7043168804277598E-2</v>
      </c>
      <c r="J663" s="128">
        <f t="shared" si="66"/>
        <v>94.359690899379203</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0.10896774193548391</v>
      </c>
      <c r="F664" s="128">
        <f t="shared" si="62"/>
        <v>13.512000000000004</v>
      </c>
      <c r="G664" s="122">
        <f t="shared" si="63"/>
        <v>0.14710246023034168</v>
      </c>
      <c r="H664" s="128">
        <f t="shared" si="64"/>
        <v>50655.909</v>
      </c>
      <c r="I664" s="122">
        <f t="shared" si="65"/>
        <v>-0.41764603759017876</v>
      </c>
      <c r="J664" s="128">
        <f t="shared" si="66"/>
        <v>74.076083951863083</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0.16395967741935483</v>
      </c>
      <c r="F665" s="128">
        <f t="shared" si="62"/>
        <v>20.331</v>
      </c>
      <c r="G665" s="122">
        <f t="shared" si="63"/>
        <v>0.14447637632928526</v>
      </c>
      <c r="H665" s="128">
        <f t="shared" si="64"/>
        <v>49751.596000000012</v>
      </c>
      <c r="I665" s="122">
        <f t="shared" si="65"/>
        <v>6.4968614925593096E-2</v>
      </c>
      <c r="J665" s="128">
        <f t="shared" si="66"/>
        <v>113.48545802786745</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0.44730645161290317</v>
      </c>
      <c r="F666" s="128">
        <f t="shared" si="62"/>
        <v>55.465999999999994</v>
      </c>
      <c r="G666" s="122">
        <f t="shared" si="63"/>
        <v>0.46453834672056404</v>
      </c>
      <c r="H666" s="128">
        <f t="shared" si="64"/>
        <v>159967.49599999998</v>
      </c>
      <c r="I666" s="122">
        <f t="shared" si="65"/>
        <v>-0.24404862144870407</v>
      </c>
      <c r="J666" s="128">
        <f t="shared" si="66"/>
        <v>96.290533337170018</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0.32976612903225805</v>
      </c>
      <c r="F667" s="128">
        <f t="shared" si="62"/>
        <v>40.890999999999998</v>
      </c>
      <c r="G667" s="122">
        <f t="shared" si="63"/>
        <v>0.3262824531446924</v>
      </c>
      <c r="H667" s="128">
        <f t="shared" si="64"/>
        <v>112357.97299999998</v>
      </c>
      <c r="I667" s="122">
        <f t="shared" si="65"/>
        <v>0.23852591000040374</v>
      </c>
      <c r="J667" s="128">
        <f t="shared" si="66"/>
        <v>101.06768716919656</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0.51709677419354827</v>
      </c>
      <c r="F668" s="128">
        <f t="shared" si="62"/>
        <v>64.11999999999999</v>
      </c>
      <c r="G668" s="122">
        <f t="shared" si="63"/>
        <v>0.5211222797205235</v>
      </c>
      <c r="H668" s="128">
        <f t="shared" si="64"/>
        <v>179452.62600000002</v>
      </c>
      <c r="I668" s="122">
        <f t="shared" si="65"/>
        <v>-7.3888920235777242E-2</v>
      </c>
      <c r="J668" s="128">
        <f t="shared" si="66"/>
        <v>99.227531486634177</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0.12962096774193549</v>
      </c>
      <c r="F669" s="128">
        <f t="shared" si="62"/>
        <v>16.073</v>
      </c>
      <c r="G669" s="122">
        <f t="shared" si="63"/>
        <v>0.11974645862735873</v>
      </c>
      <c r="H669" s="128">
        <f t="shared" si="64"/>
        <v>41235.650999999998</v>
      </c>
      <c r="I669" s="122">
        <f t="shared" si="65"/>
        <v>0.35074632699435637</v>
      </c>
      <c r="J669" s="128">
        <f t="shared" si="66"/>
        <v>108.2461804948282</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0.10220967741935486</v>
      </c>
      <c r="F670" s="128">
        <f t="shared" si="62"/>
        <v>12.674000000000001</v>
      </c>
      <c r="G670" s="122">
        <f t="shared" si="63"/>
        <v>9.0213469703041602E-2</v>
      </c>
      <c r="H670" s="128">
        <f t="shared" si="64"/>
        <v>31065.73</v>
      </c>
      <c r="I670" s="122">
        <f t="shared" si="65"/>
        <v>-0.15757406037073918</v>
      </c>
      <c r="J670" s="128">
        <f t="shared" si="66"/>
        <v>113.2975793479638</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0.23934677419354841</v>
      </c>
      <c r="F671" s="128">
        <f t="shared" si="62"/>
        <v>29.679000000000002</v>
      </c>
      <c r="G671" s="122">
        <f t="shared" si="63"/>
        <v>0.23795315340430598</v>
      </c>
      <c r="H671" s="128">
        <f t="shared" si="64"/>
        <v>81941.072</v>
      </c>
      <c r="I671" s="122">
        <f t="shared" si="65"/>
        <v>0.15019748340765512</v>
      </c>
      <c r="J671" s="128">
        <f t="shared" si="66"/>
        <v>100.58567023353314</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0.19498387096774189</v>
      </c>
      <c r="F672" s="128">
        <f t="shared" si="62"/>
        <v>24.177999999999994</v>
      </c>
      <c r="G672" s="122">
        <f t="shared" si="63"/>
        <v>0.1668264800004646</v>
      </c>
      <c r="H672" s="128">
        <f t="shared" si="64"/>
        <v>57448.032999999989</v>
      </c>
      <c r="I672" s="122">
        <f t="shared" si="65"/>
        <v>0.24930398585772504</v>
      </c>
      <c r="J672" s="128">
        <f t="shared" si="66"/>
        <v>116.87825036361066</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0.42374193548387096</v>
      </c>
      <c r="F673" s="128">
        <f t="shared" si="62"/>
        <v>52.543999999999997</v>
      </c>
      <c r="G673" s="122">
        <f t="shared" si="63"/>
        <v>0.42451987756927384</v>
      </c>
      <c r="H673" s="128">
        <f t="shared" si="64"/>
        <v>146186.81599999999</v>
      </c>
      <c r="I673" s="122">
        <f t="shared" si="65"/>
        <v>-0.11395357194449166</v>
      </c>
      <c r="J673" s="128">
        <f t="shared" si="66"/>
        <v>99.816747783435432</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0.29768548387096766</v>
      </c>
      <c r="F674" s="128">
        <f t="shared" si="62"/>
        <v>36.91299999999999</v>
      </c>
      <c r="G674" s="122">
        <f t="shared" si="63"/>
        <v>0.29969067946729855</v>
      </c>
      <c r="H674" s="128">
        <f t="shared" si="64"/>
        <v>103200.88299999999</v>
      </c>
      <c r="I674" s="122">
        <f t="shared" si="65"/>
        <v>-0.15271351912891959</v>
      </c>
      <c r="J674" s="128">
        <f t="shared" si="66"/>
        <v>99.330911591947029</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0.49997580645161288</v>
      </c>
      <c r="F675" s="128">
        <f t="shared" si="62"/>
        <v>61.997</v>
      </c>
      <c r="G675" s="122">
        <f t="shared" si="63"/>
        <v>0.49694785949506043</v>
      </c>
      <c r="H675" s="128">
        <f t="shared" si="64"/>
        <v>171127.97100000002</v>
      </c>
      <c r="I675" s="122">
        <f t="shared" si="65"/>
        <v>2.5741437837622068E-2</v>
      </c>
      <c r="J675" s="128">
        <f t="shared" si="66"/>
        <v>100.60930878334582</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9.4935483870967743E-2</v>
      </c>
      <c r="F676" s="128">
        <f t="shared" si="62"/>
        <v>11.772</v>
      </c>
      <c r="G676" s="122">
        <f t="shared" si="63"/>
        <v>8.8270308806532749E-2</v>
      </c>
      <c r="H676" s="128">
        <f t="shared" si="64"/>
        <v>30396.587000000003</v>
      </c>
      <c r="I676" s="122">
        <f t="shared" si="65"/>
        <v>0.1986925502024299</v>
      </c>
      <c r="J676" s="128">
        <f t="shared" si="66"/>
        <v>107.55086863810961</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0.12164516129032257</v>
      </c>
      <c r="F677" s="128">
        <f t="shared" si="62"/>
        <v>15.084</v>
      </c>
      <c r="G677" s="122">
        <f t="shared" si="63"/>
        <v>0.10484807090295564</v>
      </c>
      <c r="H677" s="128">
        <f t="shared" si="64"/>
        <v>36105.271999999997</v>
      </c>
      <c r="I677" s="122">
        <f t="shared" si="65"/>
        <v>0.13606181963391056</v>
      </c>
      <c r="J677" s="128">
        <f t="shared" si="66"/>
        <v>116.02040957235526</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0.31455645161290324</v>
      </c>
      <c r="F678" s="128">
        <f t="shared" si="62"/>
        <v>39.005000000000003</v>
      </c>
      <c r="G678" s="122">
        <f t="shared" si="63"/>
        <v>0.30810866017342414</v>
      </c>
      <c r="H678" s="128">
        <f t="shared" si="64"/>
        <v>106099.68199999999</v>
      </c>
      <c r="I678" s="122">
        <f t="shared" si="65"/>
        <v>0.21975362209765431</v>
      </c>
      <c r="J678" s="128">
        <f t="shared" si="66"/>
        <v>102.09270048944741</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0.15404032258064515</v>
      </c>
      <c r="F679" s="128">
        <f t="shared" si="62"/>
        <v>19.100999999999999</v>
      </c>
      <c r="G679" s="122">
        <f t="shared" si="63"/>
        <v>0.13878995986734738</v>
      </c>
      <c r="H679" s="128">
        <f t="shared" si="64"/>
        <v>47793.433000000005</v>
      </c>
      <c r="I679" s="122">
        <f t="shared" si="65"/>
        <v>7.6406123430572806E-2</v>
      </c>
      <c r="J679" s="128">
        <f t="shared" si="66"/>
        <v>110.98808784718561</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0.23314516129032259</v>
      </c>
      <c r="F680" s="128">
        <f t="shared" si="62"/>
        <v>28.91</v>
      </c>
      <c r="G680" s="122">
        <f t="shared" si="63"/>
        <v>0.23123159618768843</v>
      </c>
      <c r="H680" s="128">
        <f t="shared" si="64"/>
        <v>79626.450000000012</v>
      </c>
      <c r="I680" s="122">
        <f t="shared" si="65"/>
        <v>-0.16461648446018917</v>
      </c>
      <c r="J680" s="128">
        <f t="shared" si="66"/>
        <v>100.82755347200948</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0.24684677419354834</v>
      </c>
      <c r="F681" s="128">
        <f t="shared" si="62"/>
        <v>30.608999999999995</v>
      </c>
      <c r="G681" s="122">
        <f t="shared" si="63"/>
        <v>0.2437573745927204</v>
      </c>
      <c r="H681" s="128">
        <f t="shared" si="64"/>
        <v>83939.802000000011</v>
      </c>
      <c r="I681" s="122">
        <f t="shared" si="65"/>
        <v>0.14847941089813368</v>
      </c>
      <c r="J681" s="128">
        <f t="shared" si="66"/>
        <v>101.26740764499529</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0.50331451612903222</v>
      </c>
      <c r="F682" s="128">
        <f t="shared" si="62"/>
        <v>62.411000000000001</v>
      </c>
      <c r="G682" s="122">
        <f t="shared" si="63"/>
        <v>0.4896248729519862</v>
      </c>
      <c r="H682" s="128">
        <f t="shared" si="64"/>
        <v>168606.24200000006</v>
      </c>
      <c r="I682" s="122">
        <f t="shared" si="65"/>
        <v>0.46374953603221902</v>
      </c>
      <c r="J682" s="128">
        <f t="shared" si="66"/>
        <v>102.79594520893313</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0.15199193548387094</v>
      </c>
      <c r="F683" s="128">
        <f t="shared" si="62"/>
        <v>18.846999999999998</v>
      </c>
      <c r="G683" s="122">
        <f t="shared" si="63"/>
        <v>0.15259199437794388</v>
      </c>
      <c r="H683" s="128">
        <f t="shared" si="64"/>
        <v>52546.273999999998</v>
      </c>
      <c r="I683" s="122">
        <f t="shared" si="65"/>
        <v>-0.14351270719526493</v>
      </c>
      <c r="J683" s="128">
        <f t="shared" si="66"/>
        <v>99.606755979224772</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0.1047741935483871</v>
      </c>
      <c r="F684" s="128">
        <f t="shared" si="62"/>
        <v>12.992000000000001</v>
      </c>
      <c r="G684" s="122">
        <f t="shared" si="63"/>
        <v>0.10023453789370364</v>
      </c>
      <c r="H684" s="128">
        <f t="shared" si="64"/>
        <v>34516.564999999995</v>
      </c>
      <c r="I684" s="122">
        <f t="shared" si="65"/>
        <v>-0.12564192514346517</v>
      </c>
      <c r="J684" s="128">
        <f t="shared" si="66"/>
        <v>104.52903335524692</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0.30549193548387099</v>
      </c>
      <c r="F685" s="128">
        <f t="shared" si="62"/>
        <v>37.881</v>
      </c>
      <c r="G685" s="122">
        <f t="shared" si="63"/>
        <v>0.3094652309515098</v>
      </c>
      <c r="H685" s="128">
        <f t="shared" si="64"/>
        <v>106566.82800000001</v>
      </c>
      <c r="I685" s="122">
        <f t="shared" si="65"/>
        <v>0.20757419183269968</v>
      </c>
      <c r="J685" s="128">
        <f t="shared" si="66"/>
        <v>98.716076938458599</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0.14533064516129029</v>
      </c>
      <c r="F686" s="128">
        <f t="shared" si="62"/>
        <v>18.020999999999997</v>
      </c>
      <c r="G686" s="122">
        <f t="shared" si="63"/>
        <v>0.12876834282926489</v>
      </c>
      <c r="H686" s="128">
        <f t="shared" si="64"/>
        <v>44342.409</v>
      </c>
      <c r="I686" s="122">
        <f t="shared" si="65"/>
        <v>-8.0905554553707279E-2</v>
      </c>
      <c r="J686" s="128">
        <f t="shared" si="66"/>
        <v>112.86209169747995</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0.22665322580645161</v>
      </c>
      <c r="F687" s="128">
        <f t="shared" si="62"/>
        <v>28.105</v>
      </c>
      <c r="G687" s="122">
        <f t="shared" si="63"/>
        <v>0.21698081647587686</v>
      </c>
      <c r="H687" s="128">
        <f t="shared" si="64"/>
        <v>74719.08</v>
      </c>
      <c r="I687" s="122">
        <f t="shared" si="65"/>
        <v>-8.1006635375984015E-2</v>
      </c>
      <c r="J687" s="128">
        <f t="shared" si="66"/>
        <v>104.45772556655952</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0.18118548387096772</v>
      </c>
      <c r="F688" s="128">
        <f t="shared" si="62"/>
        <v>22.466999999999999</v>
      </c>
      <c r="G688" s="122">
        <f t="shared" si="63"/>
        <v>0.1764788475946544</v>
      </c>
      <c r="H688" s="128">
        <f t="shared" si="64"/>
        <v>60771.903000000006</v>
      </c>
      <c r="I688" s="122">
        <f t="shared" si="65"/>
        <v>-5.9726662334485689E-2</v>
      </c>
      <c r="J688" s="128">
        <f t="shared" si="66"/>
        <v>102.6669690676606</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0.67716935483870966</v>
      </c>
      <c r="F689" s="128">
        <f t="shared" si="62"/>
        <v>83.968999999999994</v>
      </c>
      <c r="G689" s="122">
        <f t="shared" si="63"/>
        <v>0.67503632556815862</v>
      </c>
      <c r="H689" s="128">
        <f t="shared" si="64"/>
        <v>232454.15899999999</v>
      </c>
      <c r="I689" s="122">
        <f t="shared" si="65"/>
        <v>0.28470983459687421</v>
      </c>
      <c r="J689" s="128">
        <f t="shared" si="66"/>
        <v>100.31598733131224</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9.2177419354838724E-2</v>
      </c>
      <c r="F690" s="128">
        <f t="shared" si="62"/>
        <v>11.430000000000001</v>
      </c>
      <c r="G690" s="122">
        <f t="shared" si="63"/>
        <v>8.4239198740845303E-2</v>
      </c>
      <c r="H690" s="128">
        <f t="shared" si="64"/>
        <v>29008.442000000006</v>
      </c>
      <c r="I690" s="122">
        <f t="shared" si="65"/>
        <v>-0.10722425191822675</v>
      </c>
      <c r="J690" s="128">
        <f t="shared" si="66"/>
        <v>109.42342844263592</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7.6991935483870969E-2</v>
      </c>
      <c r="F691" s="128">
        <f t="shared" si="62"/>
        <v>9.5470000000000006</v>
      </c>
      <c r="G691" s="122">
        <f t="shared" si="63"/>
        <v>6.3149452023765984E-2</v>
      </c>
      <c r="H691" s="128">
        <f t="shared" si="64"/>
        <v>21746.019000000008</v>
      </c>
      <c r="I691" s="122">
        <f t="shared" si="65"/>
        <v>-3.1414844639677725E-2</v>
      </c>
      <c r="J691" s="128">
        <f t="shared" si="66"/>
        <v>121.92019568894348</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0.37544354838709676</v>
      </c>
      <c r="F692" s="128">
        <f t="shared" si="62"/>
        <v>46.555</v>
      </c>
      <c r="G692" s="122">
        <f t="shared" si="63"/>
        <v>0.38446753088355723</v>
      </c>
      <c r="H692" s="128">
        <f t="shared" si="64"/>
        <v>132394.47</v>
      </c>
      <c r="I692" s="122">
        <f t="shared" si="65"/>
        <v>-3.9247426386347123E-2</v>
      </c>
      <c r="J692" s="128">
        <f t="shared" si="66"/>
        <v>97.652862264929837</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0.12421774193548388</v>
      </c>
      <c r="F693" s="128">
        <f t="shared" si="62"/>
        <v>15.403</v>
      </c>
      <c r="G693" s="122">
        <f t="shared" si="63"/>
        <v>0.12276038308969156</v>
      </c>
      <c r="H693" s="128">
        <f t="shared" si="64"/>
        <v>42273.520000000004</v>
      </c>
      <c r="I693" s="122">
        <f t="shared" si="65"/>
        <v>-0.23443234243785838</v>
      </c>
      <c r="J693" s="128">
        <f t="shared" si="66"/>
        <v>101.18715729709604</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0.39345967741935484</v>
      </c>
      <c r="F694" s="128">
        <f t="shared" si="62"/>
        <v>48.789000000000001</v>
      </c>
      <c r="G694" s="122">
        <f t="shared" si="63"/>
        <v>0.39870904407622304</v>
      </c>
      <c r="H694" s="128">
        <f t="shared" si="64"/>
        <v>137298.649</v>
      </c>
      <c r="I694" s="122">
        <f t="shared" si="65"/>
        <v>-4.4009552440973237E-2</v>
      </c>
      <c r="J694" s="128">
        <f t="shared" si="66"/>
        <v>98.683409184000183</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0.30743548387096775</v>
      </c>
      <c r="F695" s="128">
        <f t="shared" si="62"/>
        <v>38.122</v>
      </c>
      <c r="G695" s="122">
        <f t="shared" si="63"/>
        <v>0.31337709592923646</v>
      </c>
      <c r="H695" s="128">
        <f t="shared" si="64"/>
        <v>107913.91</v>
      </c>
      <c r="I695" s="122">
        <f t="shared" si="65"/>
        <v>-0.28028303673851657</v>
      </c>
      <c r="J695" s="128">
        <f t="shared" si="66"/>
        <v>98.104005641940603</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0.33949193548387097</v>
      </c>
      <c r="F696" s="128">
        <f t="shared" si="62"/>
        <v>42.097000000000001</v>
      </c>
      <c r="G696" s="122">
        <f t="shared" si="63"/>
        <v>0.33114991084859363</v>
      </c>
      <c r="H696" s="128">
        <f t="shared" si="64"/>
        <v>114034.12100000001</v>
      </c>
      <c r="I696" s="122">
        <f t="shared" si="65"/>
        <v>0.19624769348943438</v>
      </c>
      <c r="J696" s="128">
        <f t="shared" si="66"/>
        <v>102.51910822319124</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0.12515322580645161</v>
      </c>
      <c r="F697" s="128">
        <f t="shared" si="62"/>
        <v>15.518999999999998</v>
      </c>
      <c r="G697" s="122">
        <f t="shared" si="63"/>
        <v>0.12527643034284089</v>
      </c>
      <c r="H697" s="128">
        <f t="shared" si="64"/>
        <v>43139.941000000006</v>
      </c>
      <c r="I697" s="122">
        <f t="shared" si="65"/>
        <v>-0.18361982391620041</v>
      </c>
      <c r="J697" s="128">
        <f t="shared" si="66"/>
        <v>99.901653857751128</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8.7661290322580659E-2</v>
      </c>
      <c r="F698" s="128">
        <f t="shared" si="62"/>
        <v>10.870000000000001</v>
      </c>
      <c r="G698" s="122">
        <f t="shared" si="63"/>
        <v>8.9382799296081422E-2</v>
      </c>
      <c r="H698" s="128">
        <f t="shared" si="64"/>
        <v>30779.682000000004</v>
      </c>
      <c r="I698" s="122">
        <f t="shared" si="65"/>
        <v>-0.27676554884568455</v>
      </c>
      <c r="J698" s="128">
        <f t="shared" si="66"/>
        <v>98.074004185303878</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0.21956451612903227</v>
      </c>
      <c r="F699" s="128">
        <f t="shared" si="62"/>
        <v>27.226000000000003</v>
      </c>
      <c r="G699" s="122">
        <f t="shared" si="63"/>
        <v>0.22186827661909983</v>
      </c>
      <c r="H699" s="128">
        <f t="shared" si="64"/>
        <v>76402.11599999998</v>
      </c>
      <c r="I699" s="122">
        <f t="shared" si="65"/>
        <v>-7.4093633075446863E-2</v>
      </c>
      <c r="J699" s="128">
        <f t="shared" si="66"/>
        <v>98.961653948381894</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0.16814516129032256</v>
      </c>
      <c r="F700" s="128">
        <f t="shared" si="62"/>
        <v>20.849999999999998</v>
      </c>
      <c r="G700" s="122">
        <f t="shared" si="63"/>
        <v>0.16510659255774518</v>
      </c>
      <c r="H700" s="128">
        <f t="shared" si="64"/>
        <v>56855.776000000013</v>
      </c>
      <c r="I700" s="122">
        <f t="shared" si="65"/>
        <v>1.3110253222793194E-2</v>
      </c>
      <c r="J700" s="128">
        <f t="shared" si="66"/>
        <v>101.8403679014299</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0.38014516129032244</v>
      </c>
      <c r="F701" s="128">
        <f t="shared" si="62"/>
        <v>47.137999999999984</v>
      </c>
      <c r="G701" s="122">
        <f t="shared" si="63"/>
        <v>0.38221396337532448</v>
      </c>
      <c r="H701" s="128">
        <f t="shared" si="64"/>
        <v>131618.43599999999</v>
      </c>
      <c r="I701" s="122">
        <f t="shared" si="65"/>
        <v>-3.0098427768047376E-2</v>
      </c>
      <c r="J701" s="128">
        <f t="shared" si="66"/>
        <v>99.458731945130282</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0.27449193548387096</v>
      </c>
      <c r="F702" s="128">
        <f t="shared" si="62"/>
        <v>34.036999999999999</v>
      </c>
      <c r="G702" s="122">
        <f t="shared" si="63"/>
        <v>0.27676442829845682</v>
      </c>
      <c r="H702" s="128">
        <f t="shared" si="64"/>
        <v>95306.044999999998</v>
      </c>
      <c r="I702" s="122">
        <f t="shared" si="65"/>
        <v>-7.127369346089879E-2</v>
      </c>
      <c r="J702" s="128">
        <f t="shared" si="66"/>
        <v>99.178907192460713</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0.41465322580645164</v>
      </c>
      <c r="F703" s="128">
        <f t="shared" si="62"/>
        <v>51.417000000000002</v>
      </c>
      <c r="G703" s="122">
        <f t="shared" si="63"/>
        <v>0.4029699411658797</v>
      </c>
      <c r="H703" s="128">
        <f t="shared" si="64"/>
        <v>138765.92300000001</v>
      </c>
      <c r="I703" s="122">
        <f t="shared" si="65"/>
        <v>0.21469086954657046</v>
      </c>
      <c r="J703" s="128">
        <f t="shared" si="66"/>
        <v>102.89929432621443</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0.12287096774193546</v>
      </c>
      <c r="F704" s="128">
        <f t="shared" si="62"/>
        <v>15.235999999999997</v>
      </c>
      <c r="G704" s="122">
        <f t="shared" si="63"/>
        <v>0.11949797594364003</v>
      </c>
      <c r="H704" s="128">
        <f t="shared" si="64"/>
        <v>41150.083999999995</v>
      </c>
      <c r="I704" s="122">
        <f t="shared" si="65"/>
        <v>0.19289728551048763</v>
      </c>
      <c r="J704" s="128">
        <f t="shared" si="66"/>
        <v>102.82263508788321</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0.11336290322580646</v>
      </c>
      <c r="F705" s="128">
        <f t="shared" si="62"/>
        <v>14.057</v>
      </c>
      <c r="G705" s="122">
        <f t="shared" si="63"/>
        <v>0.1051040312697832</v>
      </c>
      <c r="H705" s="128">
        <f t="shared" si="64"/>
        <v>36193.414000000004</v>
      </c>
      <c r="I705" s="122">
        <f t="shared" si="65"/>
        <v>0.25077089903770239</v>
      </c>
      <c r="J705" s="128">
        <f t="shared" si="66"/>
        <v>107.85780702818546</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0.25937096774193547</v>
      </c>
      <c r="F706" s="128">
        <f t="shared" si="62"/>
        <v>32.161999999999999</v>
      </c>
      <c r="G706" s="122">
        <f t="shared" si="63"/>
        <v>0.26789842837976757</v>
      </c>
      <c r="H706" s="128">
        <f t="shared" si="64"/>
        <v>92252.967000000004</v>
      </c>
      <c r="I706" s="122">
        <f t="shared" si="65"/>
        <v>-6.3369735182735809E-2</v>
      </c>
      <c r="J706" s="128">
        <f t="shared" si="66"/>
        <v>96.816905313926014</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0.14878225806451614</v>
      </c>
      <c r="F707" s="128">
        <f t="shared" si="62"/>
        <v>18.449000000000002</v>
      </c>
      <c r="G707" s="122">
        <f t="shared" si="63"/>
        <v>0.13624762892106471</v>
      </c>
      <c r="H707" s="128">
        <f t="shared" si="64"/>
        <v>46917.961000000003</v>
      </c>
      <c r="I707" s="122">
        <f t="shared" si="65"/>
        <v>-9.3995898427140123E-2</v>
      </c>
      <c r="J707" s="128">
        <f t="shared" si="66"/>
        <v>109.19988791196755</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0.26179838709677422</v>
      </c>
      <c r="F708" s="128">
        <f t="shared" si="62"/>
        <v>32.463000000000001</v>
      </c>
      <c r="G708" s="122">
        <f t="shared" si="63"/>
        <v>0.25901523704981438</v>
      </c>
      <c r="H708" s="128">
        <f t="shared" si="64"/>
        <v>89193.968999999983</v>
      </c>
      <c r="I708" s="122">
        <f t="shared" si="65"/>
        <v>-0.16117574750580702</v>
      </c>
      <c r="J708" s="128">
        <f t="shared" si="66"/>
        <v>101.0745120938289</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40.67199999999999</v>
      </c>
      <c r="G709" s="122">
        <f t="shared" si="63"/>
        <v>0.32799999999999996</v>
      </c>
      <c r="H709" s="128">
        <f t="shared" si="64"/>
        <v>112949.42399999998</v>
      </c>
      <c r="I709" s="122">
        <f t="shared" si="65"/>
        <v>0.17561273257108501</v>
      </c>
      <c r="J709" s="128">
        <f t="shared" si="66"/>
        <v>99.999999999999972</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0.27991129032258061</v>
      </c>
      <c r="F710" s="128">
        <f t="shared" si="62"/>
        <v>34.708999999999996</v>
      </c>
      <c r="G710" s="122">
        <f t="shared" si="63"/>
        <v>0.26271369621150081</v>
      </c>
      <c r="H710" s="128">
        <f t="shared" si="64"/>
        <v>90467.562999999995</v>
      </c>
      <c r="I710" s="122">
        <f t="shared" si="65"/>
        <v>0.18872859880359436</v>
      </c>
      <c r="J710" s="128">
        <f t="shared" si="66"/>
        <v>106.54613534013646</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0.19367741935483876</v>
      </c>
      <c r="F711" s="128">
        <f t="shared" si="62"/>
        <v>24.016000000000005</v>
      </c>
      <c r="G711" s="122">
        <f t="shared" si="63"/>
        <v>0.17909578403870388</v>
      </c>
      <c r="H711" s="128">
        <f t="shared" si="64"/>
        <v>61673.065999999992</v>
      </c>
      <c r="I711" s="122">
        <f t="shared" si="65"/>
        <v>0.36714233379238842</v>
      </c>
      <c r="J711" s="128">
        <f t="shared" si="66"/>
        <v>108.14180824769369</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0.14293548387096774</v>
      </c>
      <c r="F712" s="128">
        <f t="shared" si="62"/>
        <v>17.724</v>
      </c>
      <c r="G712" s="122">
        <f t="shared" si="63"/>
        <v>0.13890601350919685</v>
      </c>
      <c r="H712" s="128">
        <f t="shared" si="64"/>
        <v>47833.397000000012</v>
      </c>
      <c r="I712" s="122">
        <f t="shared" si="65"/>
        <v>0.10748874656870398</v>
      </c>
      <c r="J712" s="128">
        <f t="shared" si="66"/>
        <v>102.90086099224503</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0.25063709677419355</v>
      </c>
      <c r="F713" s="128">
        <f t="shared" ref="F713:F776" si="68">SUMPRODUCT($K$2:$AI$2,$K713:$AI713)</f>
        <v>31.078999999999997</v>
      </c>
      <c r="G713" s="122">
        <f t="shared" ref="G713:G776" si="69">SUMPRODUCT($K$3:$AI$3,$K713:$AI713)/$J$3</f>
        <v>0.26167490518588216</v>
      </c>
      <c r="H713" s="128">
        <f t="shared" ref="H713:H776" si="70">SUMPRODUCT($K$3:$AI$3,$K713:$AI713)</f>
        <v>90109.847000000009</v>
      </c>
      <c r="I713" s="122">
        <f t="shared" ref="I713:I776" si="71">CORREL($K$4:$AI$4,$K713:$AI713)</f>
        <v>-0.38545242311966993</v>
      </c>
      <c r="J713" s="128">
        <f t="shared" si="66"/>
        <v>95.781862076591622</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0.15880645161290322</v>
      </c>
      <c r="F714" s="128">
        <f t="shared" si="68"/>
        <v>19.692</v>
      </c>
      <c r="G714" s="122">
        <f t="shared" si="69"/>
        <v>0.13033759343473947</v>
      </c>
      <c r="H714" s="128">
        <f t="shared" si="70"/>
        <v>44882.793000000012</v>
      </c>
      <c r="I714" s="122">
        <f t="shared" si="71"/>
        <v>9.0614926094284703E-2</v>
      </c>
      <c r="J714" s="128">
        <f t="shared" ref="J714:J777" si="72">$E714/$G714*100</f>
        <v>121.84239974663811</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0.32231451612903228</v>
      </c>
      <c r="F715" s="128">
        <f t="shared" si="68"/>
        <v>39.967000000000006</v>
      </c>
      <c r="G715" s="122">
        <f t="shared" si="69"/>
        <v>0.32266527857636534</v>
      </c>
      <c r="H715" s="128">
        <f t="shared" si="70"/>
        <v>111112.37000000001</v>
      </c>
      <c r="I715" s="122">
        <f t="shared" si="71"/>
        <v>-9.5983848153887205E-2</v>
      </c>
      <c r="J715" s="128">
        <f t="shared" si="72"/>
        <v>99.89129216230495</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0.21217741935483872</v>
      </c>
      <c r="F716" s="128">
        <f t="shared" si="68"/>
        <v>26.310000000000002</v>
      </c>
      <c r="G716" s="122">
        <f t="shared" si="69"/>
        <v>0.20440495356576585</v>
      </c>
      <c r="H716" s="128">
        <f t="shared" si="70"/>
        <v>70388.481</v>
      </c>
      <c r="I716" s="122">
        <f t="shared" si="71"/>
        <v>-4.480986883688625E-2</v>
      </c>
      <c r="J716" s="128">
        <f t="shared" si="72"/>
        <v>103.80248406581404</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0.31313709677419355</v>
      </c>
      <c r="F717" s="128">
        <f t="shared" si="68"/>
        <v>38.829000000000001</v>
      </c>
      <c r="G717" s="122">
        <f t="shared" si="69"/>
        <v>0.29489868392777285</v>
      </c>
      <c r="H717" s="128">
        <f t="shared" si="70"/>
        <v>101550.72100000001</v>
      </c>
      <c r="I717" s="122">
        <f t="shared" si="71"/>
        <v>0.34204276858937571</v>
      </c>
      <c r="J717" s="128">
        <f t="shared" si="72"/>
        <v>106.1846369076668</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9.1411290322580649E-2</v>
      </c>
      <c r="F718" s="128">
        <f t="shared" si="68"/>
        <v>11.335000000000001</v>
      </c>
      <c r="G718" s="122">
        <f t="shared" si="69"/>
        <v>7.6902177385163098E-2</v>
      </c>
      <c r="H718" s="128">
        <f t="shared" si="70"/>
        <v>26481.879999999994</v>
      </c>
      <c r="I718" s="122">
        <f t="shared" si="71"/>
        <v>0.2681061933522596</v>
      </c>
      <c r="J718" s="128">
        <f t="shared" si="72"/>
        <v>118.8669728618332</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9.0395161290322573E-2</v>
      </c>
      <c r="F719" s="128">
        <f t="shared" si="68"/>
        <v>11.209</v>
      </c>
      <c r="G719" s="122">
        <f t="shared" si="69"/>
        <v>8.5989235040277848E-2</v>
      </c>
      <c r="H719" s="128">
        <f t="shared" si="70"/>
        <v>29611.080999999998</v>
      </c>
      <c r="I719" s="122">
        <f t="shared" si="71"/>
        <v>-1.2236811109287394E-2</v>
      </c>
      <c r="J719" s="128">
        <f t="shared" si="72"/>
        <v>105.1238114259081</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0.32140322580645159</v>
      </c>
      <c r="F720" s="128">
        <f t="shared" si="68"/>
        <v>39.853999999999999</v>
      </c>
      <c r="G720" s="122">
        <f t="shared" si="69"/>
        <v>0.33239118301302711</v>
      </c>
      <c r="H720" s="128">
        <f t="shared" si="70"/>
        <v>114461.56299999999</v>
      </c>
      <c r="I720" s="122">
        <f t="shared" si="71"/>
        <v>-0.267904613416244</v>
      </c>
      <c r="J720" s="128">
        <f t="shared" si="72"/>
        <v>96.694269352462072</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0.11469354838709676</v>
      </c>
      <c r="F721" s="128">
        <f t="shared" si="68"/>
        <v>14.222</v>
      </c>
      <c r="G721" s="122">
        <f t="shared" si="69"/>
        <v>0.10871947508116554</v>
      </c>
      <c r="H721" s="128">
        <f t="shared" si="70"/>
        <v>37438.421000000002</v>
      </c>
      <c r="I721" s="122">
        <f t="shared" si="71"/>
        <v>-9.1768315523130445E-2</v>
      </c>
      <c r="J721" s="128">
        <f t="shared" si="72"/>
        <v>105.49494311067195</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0.34570161290322582</v>
      </c>
      <c r="F722" s="128">
        <f t="shared" si="68"/>
        <v>42.867000000000004</v>
      </c>
      <c r="G722" s="122">
        <f t="shared" si="69"/>
        <v>0.34678180556281551</v>
      </c>
      <c r="H722" s="128">
        <f t="shared" si="70"/>
        <v>119417.08900000002</v>
      </c>
      <c r="I722" s="122">
        <f t="shared" si="71"/>
        <v>-0.169963208491589</v>
      </c>
      <c r="J722" s="128">
        <f t="shared" si="72"/>
        <v>99.688509419392233</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0.39128225806451622</v>
      </c>
      <c r="F723" s="128">
        <f t="shared" si="68"/>
        <v>48.519000000000013</v>
      </c>
      <c r="G723" s="122">
        <f t="shared" si="69"/>
        <v>0.40003551246086921</v>
      </c>
      <c r="H723" s="128">
        <f t="shared" si="70"/>
        <v>137755.429</v>
      </c>
      <c r="I723" s="122">
        <f t="shared" si="71"/>
        <v>-0.27550598603326371</v>
      </c>
      <c r="J723" s="128">
        <f t="shared" si="72"/>
        <v>97.811880664667441</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0.21371774193548379</v>
      </c>
      <c r="F724" s="128">
        <f t="shared" si="68"/>
        <v>26.500999999999991</v>
      </c>
      <c r="G724" s="122">
        <f t="shared" si="69"/>
        <v>0.19531317117650818</v>
      </c>
      <c r="H724" s="128">
        <f t="shared" si="70"/>
        <v>67257.653000000006</v>
      </c>
      <c r="I724" s="122">
        <f t="shared" si="71"/>
        <v>0.1559801728246506</v>
      </c>
      <c r="J724" s="128">
        <f t="shared" si="72"/>
        <v>109.42310784680419</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0.11613709677419357</v>
      </c>
      <c r="F725" s="128">
        <f t="shared" si="68"/>
        <v>14.401000000000002</v>
      </c>
      <c r="G725" s="122">
        <f t="shared" si="69"/>
        <v>0.11846041329081942</v>
      </c>
      <c r="H725" s="128">
        <f t="shared" si="70"/>
        <v>40792.790999999997</v>
      </c>
      <c r="I725" s="122">
        <f t="shared" si="71"/>
        <v>-0.25808185719411803</v>
      </c>
      <c r="J725" s="128">
        <f t="shared" si="72"/>
        <v>98.038740156239257</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6.9185483870967748E-2</v>
      </c>
      <c r="F726" s="128">
        <f t="shared" si="68"/>
        <v>8.5790000000000006</v>
      </c>
      <c r="G726" s="122">
        <f t="shared" si="69"/>
        <v>6.4378611793540458E-2</v>
      </c>
      <c r="H726" s="128">
        <f t="shared" si="70"/>
        <v>22169.290000000005</v>
      </c>
      <c r="I726" s="122">
        <f t="shared" si="71"/>
        <v>-4.6487274677450294E-3</v>
      </c>
      <c r="J726" s="128">
        <f t="shared" si="72"/>
        <v>107.46656683564835</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0.24752419354838712</v>
      </c>
      <c r="F727" s="128">
        <f t="shared" si="68"/>
        <v>30.693000000000001</v>
      </c>
      <c r="G727" s="122">
        <f t="shared" si="69"/>
        <v>0.249816336487028</v>
      </c>
      <c r="H727" s="128">
        <f t="shared" si="70"/>
        <v>86026.253999999986</v>
      </c>
      <c r="I727" s="122">
        <f t="shared" si="71"/>
        <v>9.5675122262372809E-3</v>
      </c>
      <c r="J727" s="128">
        <f t="shared" si="72"/>
        <v>99.082468756497875</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0.16868548387096768</v>
      </c>
      <c r="F728" s="128">
        <f t="shared" si="68"/>
        <v>20.916999999999994</v>
      </c>
      <c r="G728" s="122">
        <f t="shared" si="69"/>
        <v>0.14509936461473236</v>
      </c>
      <c r="H728" s="128">
        <f t="shared" si="70"/>
        <v>49966.127000000008</v>
      </c>
      <c r="I728" s="122">
        <f t="shared" si="71"/>
        <v>0.2758094960606427</v>
      </c>
      <c r="J728" s="128">
        <f t="shared" si="72"/>
        <v>116.25514992354458</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0.19389516129032264</v>
      </c>
      <c r="F729" s="128">
        <f t="shared" si="68"/>
        <v>24.043000000000006</v>
      </c>
      <c r="G729" s="122">
        <f t="shared" si="69"/>
        <v>0.18565456879178069</v>
      </c>
      <c r="H729" s="128">
        <f t="shared" si="70"/>
        <v>63931.636000000013</v>
      </c>
      <c r="I729" s="122">
        <f t="shared" si="71"/>
        <v>-0.17517893258897532</v>
      </c>
      <c r="J729" s="128">
        <f t="shared" si="72"/>
        <v>104.4386693805441</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0.32933870967741935</v>
      </c>
      <c r="F730" s="128">
        <f t="shared" si="68"/>
        <v>40.838000000000001</v>
      </c>
      <c r="G730" s="122">
        <f t="shared" si="69"/>
        <v>0.33010140609481986</v>
      </c>
      <c r="H730" s="128">
        <f t="shared" si="70"/>
        <v>113673.05999999998</v>
      </c>
      <c r="I730" s="122">
        <f t="shared" si="71"/>
        <v>-1.0216130181418492E-2</v>
      </c>
      <c r="J730" s="128">
        <f t="shared" si="72"/>
        <v>99.76895087287771</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0.17208870967741938</v>
      </c>
      <c r="F731" s="128">
        <f t="shared" si="68"/>
        <v>21.339000000000002</v>
      </c>
      <c r="G731" s="122">
        <f t="shared" si="69"/>
        <v>0.15976067929306126</v>
      </c>
      <c r="H731" s="128">
        <f t="shared" si="70"/>
        <v>55014.867999999988</v>
      </c>
      <c r="I731" s="122">
        <f t="shared" si="71"/>
        <v>0.11233796690781619</v>
      </c>
      <c r="J731" s="128">
        <f t="shared" si="72"/>
        <v>107.71656107053968</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0.13158064516129034</v>
      </c>
      <c r="F732" s="128">
        <f t="shared" si="68"/>
        <v>16.316000000000003</v>
      </c>
      <c r="G732" s="122">
        <f t="shared" si="69"/>
        <v>0.12491124353144115</v>
      </c>
      <c r="H732" s="128">
        <f t="shared" si="70"/>
        <v>43014.186000000009</v>
      </c>
      <c r="I732" s="122">
        <f t="shared" si="71"/>
        <v>-5.5113886648975242E-2</v>
      </c>
      <c r="J732" s="128">
        <f t="shared" si="72"/>
        <v>105.33931249204997</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9.8943548387096791E-2</v>
      </c>
      <c r="F733" s="128">
        <f t="shared" si="68"/>
        <v>12.269000000000002</v>
      </c>
      <c r="G733" s="122">
        <f t="shared" si="69"/>
        <v>8.393962678375412E-2</v>
      </c>
      <c r="H733" s="128">
        <f t="shared" si="70"/>
        <v>28905.281999999999</v>
      </c>
      <c r="I733" s="122">
        <f t="shared" si="71"/>
        <v>2.2353704299831807E-2</v>
      </c>
      <c r="J733" s="128">
        <f t="shared" si="72"/>
        <v>117.87465846375025</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0.2793145161290323</v>
      </c>
      <c r="F734" s="128">
        <f t="shared" si="68"/>
        <v>34.635000000000005</v>
      </c>
      <c r="G734" s="122">
        <f t="shared" si="69"/>
        <v>0.28311022830891108</v>
      </c>
      <c r="H734" s="128">
        <f t="shared" si="70"/>
        <v>97491.272000000012</v>
      </c>
      <c r="I734" s="122">
        <f t="shared" si="71"/>
        <v>-0.32435237765706387</v>
      </c>
      <c r="J734" s="128">
        <f t="shared" si="72"/>
        <v>98.659281156123697</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0.1473306451612903</v>
      </c>
      <c r="F735" s="128">
        <f t="shared" si="68"/>
        <v>18.268999999999998</v>
      </c>
      <c r="G735" s="122">
        <f t="shared" si="69"/>
        <v>0.13266585936728637</v>
      </c>
      <c r="H735" s="128">
        <f t="shared" si="70"/>
        <v>45684.549999999996</v>
      </c>
      <c r="I735" s="122">
        <f t="shared" si="71"/>
        <v>1.3037819633228448E-2</v>
      </c>
      <c r="J735" s="128">
        <f t="shared" si="72"/>
        <v>111.05392590372807</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0.15750806451612906</v>
      </c>
      <c r="F736" s="128">
        <f t="shared" si="68"/>
        <v>19.531000000000002</v>
      </c>
      <c r="G736" s="122">
        <f t="shared" si="69"/>
        <v>0.15792262122558501</v>
      </c>
      <c r="H736" s="128">
        <f t="shared" si="70"/>
        <v>54381.918000000005</v>
      </c>
      <c r="I736" s="122">
        <f t="shared" si="71"/>
        <v>-0.24962385728987846</v>
      </c>
      <c r="J736" s="128">
        <f t="shared" si="72"/>
        <v>99.737493776231219</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0.34537096774193549</v>
      </c>
      <c r="F737" s="128">
        <f t="shared" si="68"/>
        <v>42.826000000000001</v>
      </c>
      <c r="G737" s="122">
        <f t="shared" si="69"/>
        <v>0.34068084377305013</v>
      </c>
      <c r="H737" s="128">
        <f t="shared" si="70"/>
        <v>117316.174</v>
      </c>
      <c r="I737" s="122">
        <f t="shared" si="71"/>
        <v>0.16568245260835784</v>
      </c>
      <c r="J737" s="128">
        <f t="shared" si="72"/>
        <v>101.37669142677413</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0.14695967741935484</v>
      </c>
      <c r="F738" s="128">
        <f t="shared" si="68"/>
        <v>18.222999999999999</v>
      </c>
      <c r="G738" s="122">
        <f t="shared" si="69"/>
        <v>0.13522699051568426</v>
      </c>
      <c r="H738" s="128">
        <f t="shared" si="70"/>
        <v>46566.495999999999</v>
      </c>
      <c r="I738" s="122">
        <f t="shared" si="71"/>
        <v>0.24970952725694723</v>
      </c>
      <c r="J738" s="128">
        <f t="shared" si="72"/>
        <v>108.6762907751835</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0.15475</v>
      </c>
      <c r="F739" s="128">
        <f t="shared" si="68"/>
        <v>19.189</v>
      </c>
      <c r="G739" s="122">
        <f t="shared" si="69"/>
        <v>0.15750277908455737</v>
      </c>
      <c r="H739" s="128">
        <f t="shared" si="70"/>
        <v>54237.342000000004</v>
      </c>
      <c r="I739" s="122">
        <f t="shared" si="71"/>
        <v>-0.21616525041588755</v>
      </c>
      <c r="J739" s="128">
        <f t="shared" si="72"/>
        <v>98.252234595124506</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0.12085483870967741</v>
      </c>
      <c r="F740" s="128">
        <f t="shared" si="68"/>
        <v>14.985999999999999</v>
      </c>
      <c r="G740" s="122">
        <f t="shared" si="69"/>
        <v>0.10502448614523258</v>
      </c>
      <c r="H740" s="128">
        <f t="shared" si="70"/>
        <v>36166.021999999997</v>
      </c>
      <c r="I740" s="122">
        <f t="shared" si="71"/>
        <v>0.22125285314149565</v>
      </c>
      <c r="J740" s="128">
        <f t="shared" si="72"/>
        <v>115.07301120479076</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0.24593548387096772</v>
      </c>
      <c r="F741" s="128">
        <f t="shared" si="68"/>
        <v>30.495999999999999</v>
      </c>
      <c r="G741" s="122">
        <f t="shared" si="69"/>
        <v>0.24550224766086448</v>
      </c>
      <c r="H741" s="128">
        <f t="shared" si="70"/>
        <v>84540.662999999971</v>
      </c>
      <c r="I741" s="122">
        <f t="shared" si="71"/>
        <v>4.6921241940842802E-2</v>
      </c>
      <c r="J741" s="128">
        <f t="shared" si="72"/>
        <v>100.17646934569075</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0.14017741935483871</v>
      </c>
      <c r="F742" s="128">
        <f t="shared" si="68"/>
        <v>17.382000000000001</v>
      </c>
      <c r="G742" s="122">
        <f t="shared" si="69"/>
        <v>0.12313273105314818</v>
      </c>
      <c r="H742" s="128">
        <f t="shared" si="70"/>
        <v>42401.741000000002</v>
      </c>
      <c r="I742" s="122">
        <f t="shared" si="71"/>
        <v>3.8673748262547422E-2</v>
      </c>
      <c r="J742" s="128">
        <f t="shared" si="72"/>
        <v>113.84253248986533</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0.1660241935483871</v>
      </c>
      <c r="F743" s="128">
        <f t="shared" si="68"/>
        <v>20.587</v>
      </c>
      <c r="G743" s="122">
        <f t="shared" si="69"/>
        <v>0.16365345948112139</v>
      </c>
      <c r="H743" s="128">
        <f t="shared" si="70"/>
        <v>56355.377999999997</v>
      </c>
      <c r="I743" s="122">
        <f t="shared" si="71"/>
        <v>2.3001376365560648E-2</v>
      </c>
      <c r="J743" s="128">
        <f t="shared" si="72"/>
        <v>101.44863058488487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0.25924193548387098</v>
      </c>
      <c r="F744" s="128">
        <f t="shared" si="68"/>
        <v>32.146000000000001</v>
      </c>
      <c r="G744" s="122">
        <f t="shared" si="69"/>
        <v>0.25539419150999837</v>
      </c>
      <c r="H744" s="128">
        <f t="shared" si="70"/>
        <v>87947.033000000025</v>
      </c>
      <c r="I744" s="122">
        <f t="shared" si="71"/>
        <v>0.10733350142281288</v>
      </c>
      <c r="J744" s="128">
        <f t="shared" si="72"/>
        <v>101.50659024432902</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0.12041129032258063</v>
      </c>
      <c r="F745" s="128">
        <f t="shared" si="68"/>
        <v>14.930999999999999</v>
      </c>
      <c r="G745" s="122">
        <f t="shared" si="69"/>
        <v>0.11397156738045872</v>
      </c>
      <c r="H745" s="128">
        <f t="shared" si="70"/>
        <v>39247.021000000001</v>
      </c>
      <c r="I745" s="122">
        <f t="shared" si="71"/>
        <v>0.14121548885901977</v>
      </c>
      <c r="J745" s="128">
        <f t="shared" si="72"/>
        <v>105.65028900640183</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8.387903225806452E-2</v>
      </c>
      <c r="F746" s="128">
        <f t="shared" si="68"/>
        <v>10.401</v>
      </c>
      <c r="G746" s="122">
        <f t="shared" si="69"/>
        <v>7.5809506385796185E-2</v>
      </c>
      <c r="H746" s="128">
        <f t="shared" si="70"/>
        <v>26105.61</v>
      </c>
      <c r="I746" s="122">
        <f t="shared" si="71"/>
        <v>-0.12974907971929334</v>
      </c>
      <c r="J746" s="128">
        <f t="shared" si="72"/>
        <v>110.64447752924593</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8.5516129032258081E-2</v>
      </c>
      <c r="F747" s="128">
        <f t="shared" si="68"/>
        <v>10.604000000000003</v>
      </c>
      <c r="G747" s="122">
        <f t="shared" si="69"/>
        <v>6.6339382270776348E-2</v>
      </c>
      <c r="H747" s="128">
        <f t="shared" si="70"/>
        <v>22844.496999999999</v>
      </c>
      <c r="I747" s="122">
        <f t="shared" si="71"/>
        <v>0.15425135371258039</v>
      </c>
      <c r="J747" s="128">
        <f t="shared" si="72"/>
        <v>128.9070324520182</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0.3080806451612903</v>
      </c>
      <c r="F748" s="128">
        <f t="shared" si="68"/>
        <v>38.201999999999998</v>
      </c>
      <c r="G748" s="122">
        <f t="shared" si="69"/>
        <v>0.31187081757937957</v>
      </c>
      <c r="H748" s="128">
        <f t="shared" si="70"/>
        <v>107395.211</v>
      </c>
      <c r="I748" s="122">
        <f t="shared" si="71"/>
        <v>-0.20026181286921182</v>
      </c>
      <c r="J748" s="128">
        <f t="shared" si="72"/>
        <v>98.784697956831252</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0.14733870967741935</v>
      </c>
      <c r="F749" s="128">
        <f t="shared" si="68"/>
        <v>18.27</v>
      </c>
      <c r="G749" s="122">
        <f t="shared" si="69"/>
        <v>0.14079967069154778</v>
      </c>
      <c r="H749" s="128">
        <f t="shared" si="70"/>
        <v>48485.493000000009</v>
      </c>
      <c r="I749" s="122">
        <f t="shared" si="71"/>
        <v>-0.10295175341483059</v>
      </c>
      <c r="J749" s="128">
        <f t="shared" si="72"/>
        <v>104.6442146872607</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0.35434677419354832</v>
      </c>
      <c r="F750" s="128">
        <f t="shared" si="68"/>
        <v>43.938999999999993</v>
      </c>
      <c r="G750" s="122">
        <f t="shared" si="69"/>
        <v>0.3586770279766987</v>
      </c>
      <c r="H750" s="128">
        <f t="shared" si="70"/>
        <v>123513.304</v>
      </c>
      <c r="I750" s="122">
        <f t="shared" si="71"/>
        <v>-5.9068309412045147E-2</v>
      </c>
      <c r="J750" s="128">
        <f t="shared" si="72"/>
        <v>98.79271504852781</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45.88</v>
      </c>
      <c r="G751" s="122">
        <f t="shared" si="69"/>
        <v>0.36997343171931535</v>
      </c>
      <c r="H751" s="128">
        <f t="shared" si="70"/>
        <v>127403.31099999999</v>
      </c>
      <c r="I751" s="122">
        <f t="shared" si="71"/>
        <v>0.21953003203911534</v>
      </c>
      <c r="J751" s="128">
        <f t="shared" si="72"/>
        <v>100.0071811320508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0.2066935483870968</v>
      </c>
      <c r="F752" s="128">
        <f t="shared" si="68"/>
        <v>25.630000000000003</v>
      </c>
      <c r="G752" s="122">
        <f t="shared" si="69"/>
        <v>0.20203560538741661</v>
      </c>
      <c r="H752" s="128">
        <f t="shared" si="70"/>
        <v>69572.577000000005</v>
      </c>
      <c r="I752" s="122">
        <f t="shared" si="71"/>
        <v>4.6715309520684409E-2</v>
      </c>
      <c r="J752" s="128">
        <f t="shared" si="72"/>
        <v>102.30550599769199</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0.12604838709677421</v>
      </c>
      <c r="F753" s="128">
        <f t="shared" si="68"/>
        <v>15.63</v>
      </c>
      <c r="G753" s="122">
        <f t="shared" si="69"/>
        <v>0.13717821279017764</v>
      </c>
      <c r="H753" s="128">
        <f t="shared" si="70"/>
        <v>47238.414999999994</v>
      </c>
      <c r="I753" s="122">
        <f t="shared" si="71"/>
        <v>-0.29874908992242843</v>
      </c>
      <c r="J753" s="128">
        <f t="shared" si="72"/>
        <v>91.886593747633114</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8.2653225806451611E-2</v>
      </c>
      <c r="F754" s="128">
        <f t="shared" si="68"/>
        <v>10.249000000000001</v>
      </c>
      <c r="G754" s="122">
        <f t="shared" si="69"/>
        <v>7.4226403916853992E-2</v>
      </c>
      <c r="H754" s="128">
        <f t="shared" si="70"/>
        <v>25560.456000000006</v>
      </c>
      <c r="I754" s="122">
        <f t="shared" si="71"/>
        <v>0.2111315458357835</v>
      </c>
      <c r="J754" s="128">
        <f t="shared" si="72"/>
        <v>111.35286292332991</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0.29322580645161289</v>
      </c>
      <c r="F755" s="128">
        <f t="shared" si="68"/>
        <v>36.36</v>
      </c>
      <c r="G755" s="122">
        <f t="shared" si="69"/>
        <v>0.2921212168731378</v>
      </c>
      <c r="H755" s="128">
        <f t="shared" si="70"/>
        <v>100594.27799999999</v>
      </c>
      <c r="I755" s="122">
        <f t="shared" si="71"/>
        <v>0.28304176546326426</v>
      </c>
      <c r="J755" s="128">
        <f t="shared" si="72"/>
        <v>100.37812713170875</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0.20254838709677422</v>
      </c>
      <c r="F756" s="128">
        <f t="shared" si="68"/>
        <v>25.116000000000003</v>
      </c>
      <c r="G756" s="122">
        <f t="shared" si="69"/>
        <v>0.19378257511078587</v>
      </c>
      <c r="H756" s="128">
        <f t="shared" si="70"/>
        <v>66730.58</v>
      </c>
      <c r="I756" s="122">
        <f t="shared" si="71"/>
        <v>0.17966201502175477</v>
      </c>
      <c r="J756" s="128">
        <f t="shared" si="72"/>
        <v>104.5235295180575</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0.27466935483870969</v>
      </c>
      <c r="F757" s="128">
        <f t="shared" si="68"/>
        <v>34.059000000000005</v>
      </c>
      <c r="G757" s="122">
        <f t="shared" si="69"/>
        <v>0.26261995655683912</v>
      </c>
      <c r="H757" s="128">
        <f t="shared" si="70"/>
        <v>90435.28300000001</v>
      </c>
      <c r="I757" s="122">
        <f t="shared" si="71"/>
        <v>0.14718042018897726</v>
      </c>
      <c r="J757" s="128">
        <f t="shared" si="72"/>
        <v>104.58815028372099</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0.28556451612903228</v>
      </c>
      <c r="F758" s="128">
        <f t="shared" si="68"/>
        <v>35.410000000000004</v>
      </c>
      <c r="G758" s="122">
        <f t="shared" si="69"/>
        <v>0.28706151737436036</v>
      </c>
      <c r="H758" s="128">
        <f t="shared" si="70"/>
        <v>98851.93</v>
      </c>
      <c r="I758" s="122">
        <f t="shared" si="71"/>
        <v>-0.29197743114059366</v>
      </c>
      <c r="J758" s="128">
        <f t="shared" si="72"/>
        <v>99.478508558367366</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0.194491935483871</v>
      </c>
      <c r="F759" s="128">
        <f t="shared" si="68"/>
        <v>24.117000000000004</v>
      </c>
      <c r="G759" s="122">
        <f t="shared" si="69"/>
        <v>0.19035216838290381</v>
      </c>
      <c r="H759" s="128">
        <f t="shared" si="70"/>
        <v>65549.291999999987</v>
      </c>
      <c r="I759" s="122">
        <f t="shared" si="71"/>
        <v>-5.0955825280777266E-2</v>
      </c>
      <c r="J759" s="128">
        <f t="shared" si="72"/>
        <v>102.17479377100649</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0.12476612903225806</v>
      </c>
      <c r="F760" s="128">
        <f t="shared" si="68"/>
        <v>15.471</v>
      </c>
      <c r="G760" s="122">
        <f t="shared" si="69"/>
        <v>0.12405006708135138</v>
      </c>
      <c r="H760" s="128">
        <f t="shared" si="70"/>
        <v>42717.633000000002</v>
      </c>
      <c r="I760" s="122">
        <f t="shared" si="71"/>
        <v>-0.17090728600170957</v>
      </c>
      <c r="J760" s="128">
        <f t="shared" si="72"/>
        <v>100.57723624642388</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9.2258064516129029E-2</v>
      </c>
      <c r="F761" s="128">
        <f t="shared" si="68"/>
        <v>11.44</v>
      </c>
      <c r="G761" s="122">
        <f t="shared" si="69"/>
        <v>8.3479776860128127E-2</v>
      </c>
      <c r="H761" s="128">
        <f t="shared" si="70"/>
        <v>28746.929000000004</v>
      </c>
      <c r="I761" s="122">
        <f t="shared" si="71"/>
        <v>0.20825326620077017</v>
      </c>
      <c r="J761" s="128">
        <f t="shared" si="72"/>
        <v>110.51546612386025</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0.32589516129032248</v>
      </c>
      <c r="F762" s="128">
        <f t="shared" si="68"/>
        <v>40.410999999999987</v>
      </c>
      <c r="G762" s="122">
        <f t="shared" si="69"/>
        <v>0.33017960959234283</v>
      </c>
      <c r="H762" s="128">
        <f t="shared" si="70"/>
        <v>113699.98999999999</v>
      </c>
      <c r="I762" s="122">
        <f t="shared" si="71"/>
        <v>-0.31835195000214128</v>
      </c>
      <c r="J762" s="128">
        <f t="shared" si="72"/>
        <v>98.702388585621577</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0.16291129032258067</v>
      </c>
      <c r="F763" s="128">
        <f t="shared" si="68"/>
        <v>20.201000000000004</v>
      </c>
      <c r="G763" s="122">
        <f t="shared" si="69"/>
        <v>0.15290134395019137</v>
      </c>
      <c r="H763" s="128">
        <f t="shared" si="70"/>
        <v>52652.800999999999</v>
      </c>
      <c r="I763" s="122">
        <f t="shared" si="71"/>
        <v>4.0129460367058369E-2</v>
      </c>
      <c r="J763" s="128">
        <f t="shared" si="72"/>
        <v>106.54666997279638</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0.22964516129032256</v>
      </c>
      <c r="F764" s="128">
        <f t="shared" si="68"/>
        <v>28.475999999999996</v>
      </c>
      <c r="G764" s="122">
        <f t="shared" si="69"/>
        <v>0.21602269440524099</v>
      </c>
      <c r="H764" s="128">
        <f t="shared" si="70"/>
        <v>74389.142999999982</v>
      </c>
      <c r="I764" s="122">
        <f t="shared" si="71"/>
        <v>-4.0960854361818427E-2</v>
      </c>
      <c r="J764" s="128">
        <f t="shared" si="72"/>
        <v>106.3060350777437</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0.34198387096774197</v>
      </c>
      <c r="F765" s="128">
        <f t="shared" si="68"/>
        <v>42.406000000000006</v>
      </c>
      <c r="G765" s="122">
        <f t="shared" si="69"/>
        <v>0.32671957962353132</v>
      </c>
      <c r="H765" s="128">
        <f t="shared" si="70"/>
        <v>112508.50099999999</v>
      </c>
      <c r="I765" s="122">
        <f t="shared" si="71"/>
        <v>0.55208857169282399</v>
      </c>
      <c r="J765" s="128">
        <f t="shared" si="72"/>
        <v>104.6719854873097</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0.17604032258064517</v>
      </c>
      <c r="F766" s="128">
        <f t="shared" si="68"/>
        <v>21.829000000000001</v>
      </c>
      <c r="G766" s="122">
        <f t="shared" si="69"/>
        <v>0.16646938941450468</v>
      </c>
      <c r="H766" s="128">
        <f t="shared" si="70"/>
        <v>57325.065999999999</v>
      </c>
      <c r="I766" s="122">
        <f t="shared" si="71"/>
        <v>0.1667491473657142</v>
      </c>
      <c r="J766" s="128">
        <f t="shared" si="72"/>
        <v>105.74936521351029</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0.19216935483870967</v>
      </c>
      <c r="F767" s="128">
        <f t="shared" si="68"/>
        <v>23.829000000000001</v>
      </c>
      <c r="G767" s="122">
        <f t="shared" si="69"/>
        <v>0.19341597407349329</v>
      </c>
      <c r="H767" s="128">
        <f t="shared" si="70"/>
        <v>66604.338000000003</v>
      </c>
      <c r="I767" s="122">
        <f t="shared" si="71"/>
        <v>-4.7955286788778952E-2</v>
      </c>
      <c r="J767" s="128">
        <f t="shared" si="72"/>
        <v>99.355472452182298</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9.3830645161290305E-2</v>
      </c>
      <c r="F768" s="128">
        <f t="shared" si="68"/>
        <v>11.634999999999998</v>
      </c>
      <c r="G768" s="122">
        <f t="shared" si="69"/>
        <v>8.8614203822765844E-2</v>
      </c>
      <c r="H768" s="128">
        <f t="shared" si="70"/>
        <v>30515.01</v>
      </c>
      <c r="I768" s="122">
        <f t="shared" si="71"/>
        <v>9.6603756677341404E-2</v>
      </c>
      <c r="J768" s="128">
        <f t="shared" si="72"/>
        <v>105.88668758899836</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0.31011290322580648</v>
      </c>
      <c r="F769" s="128">
        <f t="shared" si="68"/>
        <v>38.454000000000001</v>
      </c>
      <c r="G769" s="122">
        <f t="shared" si="69"/>
        <v>0.31057015954326606</v>
      </c>
      <c r="H769" s="128">
        <f t="shared" si="70"/>
        <v>106947.319</v>
      </c>
      <c r="I769" s="122">
        <f t="shared" si="71"/>
        <v>-0.142484173752739</v>
      </c>
      <c r="J769" s="128">
        <f t="shared" si="72"/>
        <v>99.852768753401151</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0.16188709677419355</v>
      </c>
      <c r="F770" s="128">
        <f t="shared" si="68"/>
        <v>20.074000000000002</v>
      </c>
      <c r="G770" s="122">
        <f t="shared" si="69"/>
        <v>0.14265029417060157</v>
      </c>
      <c r="H770" s="128">
        <f t="shared" si="70"/>
        <v>49122.770000000011</v>
      </c>
      <c r="I770" s="122">
        <f t="shared" si="71"/>
        <v>0.29988060677738509</v>
      </c>
      <c r="J770" s="128">
        <f t="shared" si="72"/>
        <v>113.48528772088326</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0.24318548387096772</v>
      </c>
      <c r="F771" s="128">
        <f t="shared" si="68"/>
        <v>30.154999999999998</v>
      </c>
      <c r="G771" s="122">
        <f t="shared" si="69"/>
        <v>0.22431416432898318</v>
      </c>
      <c r="H771" s="128">
        <f t="shared" si="70"/>
        <v>77244.376999999993</v>
      </c>
      <c r="I771" s="122">
        <f t="shared" si="71"/>
        <v>0.1964320496478299</v>
      </c>
      <c r="J771" s="128">
        <f t="shared" si="72"/>
        <v>108.41289697350878</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0.2334516129032258</v>
      </c>
      <c r="F772" s="128">
        <f t="shared" si="68"/>
        <v>28.948</v>
      </c>
      <c r="G772" s="122">
        <f t="shared" si="69"/>
        <v>0.23077428432038752</v>
      </c>
      <c r="H772" s="128">
        <f t="shared" si="70"/>
        <v>79468.971000000005</v>
      </c>
      <c r="I772" s="122">
        <f t="shared" si="71"/>
        <v>-7.3958234528667876E-3</v>
      </c>
      <c r="J772" s="128">
        <f t="shared" si="72"/>
        <v>101.1601503134211</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0.13953225806451613</v>
      </c>
      <c r="F773" s="128">
        <f t="shared" si="68"/>
        <v>17.302</v>
      </c>
      <c r="G773" s="122">
        <f t="shared" si="69"/>
        <v>0.13210848012823864</v>
      </c>
      <c r="H773" s="128">
        <f t="shared" si="70"/>
        <v>45492.612000000001</v>
      </c>
      <c r="I773" s="122">
        <f t="shared" si="71"/>
        <v>-9.0686417464893823E-2</v>
      </c>
      <c r="J773" s="128">
        <f t="shared" si="72"/>
        <v>105.61945601756312</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8.7749999999999981E-2</v>
      </c>
      <c r="F774" s="128">
        <f t="shared" si="68"/>
        <v>10.880999999999998</v>
      </c>
      <c r="G774" s="122">
        <f t="shared" si="69"/>
        <v>8.2399049826053117E-2</v>
      </c>
      <c r="H774" s="128">
        <f t="shared" si="70"/>
        <v>28374.772000000001</v>
      </c>
      <c r="I774" s="122">
        <f t="shared" si="71"/>
        <v>0.38950775523435033</v>
      </c>
      <c r="J774" s="128">
        <f t="shared" si="72"/>
        <v>106.49394645356092</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7.3846774193548376E-2</v>
      </c>
      <c r="F775" s="128">
        <f t="shared" si="68"/>
        <v>9.1569999999999983</v>
      </c>
      <c r="G775" s="122">
        <f t="shared" si="69"/>
        <v>6.7763051823973894E-2</v>
      </c>
      <c r="H775" s="128">
        <f t="shared" si="70"/>
        <v>23334.749</v>
      </c>
      <c r="I775" s="122">
        <f t="shared" si="71"/>
        <v>-8.6761531292175759E-2</v>
      </c>
      <c r="J775" s="128">
        <f t="shared" si="72"/>
        <v>108.9779344433571</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0.41395967741935485</v>
      </c>
      <c r="F776" s="128">
        <f t="shared" si="68"/>
        <v>51.331000000000003</v>
      </c>
      <c r="G776" s="122">
        <f t="shared" si="69"/>
        <v>0.41912293311030968</v>
      </c>
      <c r="H776" s="128">
        <f t="shared" si="70"/>
        <v>144328.33500000002</v>
      </c>
      <c r="I776" s="122">
        <f t="shared" si="71"/>
        <v>6.7419480848278965E-2</v>
      </c>
      <c r="J776" s="128">
        <f t="shared" si="72"/>
        <v>98.768080846199865</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0.21670967741935479</v>
      </c>
      <c r="F777" s="128">
        <f t="shared" ref="F777:F803" si="74">SUMPRODUCT($K$2:$AI$2,$K777:$AI777)</f>
        <v>26.871999999999993</v>
      </c>
      <c r="G777" s="122">
        <f t="shared" ref="G777:G803" si="75">SUMPRODUCT($K$3:$AI$3,$K777:$AI777)/$J$3</f>
        <v>0.19465673223796168</v>
      </c>
      <c r="H777" s="128">
        <f t="shared" ref="H777:H803" si="76">SUMPRODUCT($K$3:$AI$3,$K777:$AI777)</f>
        <v>67031.603000000003</v>
      </c>
      <c r="I777" s="122">
        <f t="shared" ref="I777:I803" si="77">CORREL($K$4:$AI$4,$K777:$AI777)</f>
        <v>1.9896429858173748E-2</v>
      </c>
      <c r="J777" s="128">
        <f t="shared" si="72"/>
        <v>111.32914589074376</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0.39802419354838708</v>
      </c>
      <c r="F778" s="128">
        <f t="shared" si="74"/>
        <v>49.354999999999997</v>
      </c>
      <c r="G778" s="122">
        <f t="shared" si="75"/>
        <v>0.39943902276119625</v>
      </c>
      <c r="H778" s="128">
        <f t="shared" si="76"/>
        <v>137550.02300000002</v>
      </c>
      <c r="I778" s="122">
        <f t="shared" si="77"/>
        <v>-0.11869061833225596</v>
      </c>
      <c r="J778" s="128">
        <f t="shared" ref="J778:J803" si="78">$E778/$G778*100</f>
        <v>99.645795945766906</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0.46323387096774193</v>
      </c>
      <c r="F779" s="128">
        <f t="shared" si="74"/>
        <v>57.441000000000003</v>
      </c>
      <c r="G779" s="122">
        <f t="shared" si="75"/>
        <v>0.46212393787860301</v>
      </c>
      <c r="H779" s="128">
        <f t="shared" si="76"/>
        <v>159136.07499999998</v>
      </c>
      <c r="I779" s="122">
        <f t="shared" si="77"/>
        <v>0.25358130096845499</v>
      </c>
      <c r="J779" s="128">
        <f t="shared" si="78"/>
        <v>100.24018082556687</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0.39648387096774196</v>
      </c>
      <c r="F780" s="128">
        <f t="shared" si="74"/>
        <v>49.164000000000001</v>
      </c>
      <c r="G780" s="122">
        <f t="shared" si="75"/>
        <v>0.38344459254612928</v>
      </c>
      <c r="H780" s="128">
        <f t="shared" si="76"/>
        <v>132042.21299999999</v>
      </c>
      <c r="I780" s="122">
        <f t="shared" si="77"/>
        <v>0.22903583472076888</v>
      </c>
      <c r="J780" s="128">
        <f t="shared" si="78"/>
        <v>103.40056390808118</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0.17420967741935484</v>
      </c>
      <c r="F781" s="128">
        <f t="shared" si="74"/>
        <v>21.602</v>
      </c>
      <c r="G781" s="122">
        <f t="shared" si="75"/>
        <v>0.16460955459144261</v>
      </c>
      <c r="H781" s="128">
        <f t="shared" si="76"/>
        <v>56684.616999999991</v>
      </c>
      <c r="I781" s="122">
        <f t="shared" si="77"/>
        <v>5.0568513357210718E-3</v>
      </c>
      <c r="J781" s="128">
        <f t="shared" si="78"/>
        <v>105.83205686434152</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0.13158870967741937</v>
      </c>
      <c r="F782" s="128">
        <f t="shared" si="74"/>
        <v>16.317</v>
      </c>
      <c r="G782" s="122">
        <f t="shared" si="75"/>
        <v>0.11289886687691299</v>
      </c>
      <c r="H782" s="128">
        <f t="shared" si="76"/>
        <v>38877.628000000004</v>
      </c>
      <c r="I782" s="122">
        <f t="shared" si="77"/>
        <v>-1.9122661840719559E-2</v>
      </c>
      <c r="J782" s="128">
        <f t="shared" si="78"/>
        <v>116.55449989669322</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0.38656451612903225</v>
      </c>
      <c r="F783" s="128">
        <f t="shared" si="74"/>
        <v>47.933999999999997</v>
      </c>
      <c r="G783" s="122">
        <f t="shared" si="75"/>
        <v>0.38827859669297654</v>
      </c>
      <c r="H783" s="128">
        <f t="shared" si="76"/>
        <v>133706.84100000001</v>
      </c>
      <c r="I783" s="122">
        <f t="shared" si="77"/>
        <v>6.2976948252381676E-2</v>
      </c>
      <c r="J783" s="128">
        <f t="shared" si="78"/>
        <v>99.558543638886263</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0.26909677419354838</v>
      </c>
      <c r="F784" s="128">
        <f t="shared" si="74"/>
        <v>33.368000000000002</v>
      </c>
      <c r="G784" s="122">
        <f t="shared" si="75"/>
        <v>0.25858963055889511</v>
      </c>
      <c r="H784" s="128">
        <f t="shared" si="76"/>
        <v>89047.40800000001</v>
      </c>
      <c r="I784" s="122">
        <f t="shared" si="77"/>
        <v>-4.5627752426559221E-3</v>
      </c>
      <c r="J784" s="128">
        <f t="shared" si="78"/>
        <v>104.06325018212988</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0.37358870967741931</v>
      </c>
      <c r="F785" s="128">
        <f t="shared" si="74"/>
        <v>46.324999999999996</v>
      </c>
      <c r="G785" s="122">
        <f t="shared" si="75"/>
        <v>0.37364267419371699</v>
      </c>
      <c r="H785" s="128">
        <f t="shared" si="76"/>
        <v>128666.844</v>
      </c>
      <c r="I785" s="122">
        <f t="shared" si="77"/>
        <v>6.7301454546588545E-4</v>
      </c>
      <c r="J785" s="128">
        <f t="shared" si="78"/>
        <v>99.98555718604301</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0.36741935483870963</v>
      </c>
      <c r="F786" s="128">
        <f t="shared" si="74"/>
        <v>45.559999999999995</v>
      </c>
      <c r="G786" s="122">
        <f t="shared" si="75"/>
        <v>0.3685558517589253</v>
      </c>
      <c r="H786" s="128">
        <f t="shared" si="76"/>
        <v>126915.156</v>
      </c>
      <c r="I786" s="122">
        <f t="shared" si="77"/>
        <v>-7.4344311720226819E-2</v>
      </c>
      <c r="J786" s="128">
        <f t="shared" si="78"/>
        <v>99.691635090097805</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0.39923387096774199</v>
      </c>
      <c r="F787" s="128">
        <f t="shared" si="74"/>
        <v>49.50500000000001</v>
      </c>
      <c r="G787" s="122">
        <f t="shared" si="75"/>
        <v>0.39290110292195912</v>
      </c>
      <c r="H787" s="128">
        <f t="shared" si="76"/>
        <v>135298.63800000001</v>
      </c>
      <c r="I787" s="122">
        <f t="shared" si="77"/>
        <v>2.5417748090931513E-2</v>
      </c>
      <c r="J787" s="128">
        <f t="shared" si="78"/>
        <v>101.61179696332914</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0.13265322580645161</v>
      </c>
      <c r="F788" s="128">
        <f t="shared" si="74"/>
        <v>16.449000000000002</v>
      </c>
      <c r="G788" s="122">
        <f t="shared" si="75"/>
        <v>0.12711017894168281</v>
      </c>
      <c r="H788" s="128">
        <f t="shared" si="76"/>
        <v>43771.407000000007</v>
      </c>
      <c r="I788" s="122">
        <f t="shared" si="77"/>
        <v>-0.14442675677931732</v>
      </c>
      <c r="J788" s="128">
        <f t="shared" si="78"/>
        <v>104.36082059746916</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0.12901612903225806</v>
      </c>
      <c r="F789" s="128">
        <f t="shared" si="74"/>
        <v>15.997999999999999</v>
      </c>
      <c r="G789" s="122">
        <f t="shared" si="75"/>
        <v>0.11673594921564188</v>
      </c>
      <c r="H789" s="128">
        <f t="shared" si="76"/>
        <v>40198.958000000006</v>
      </c>
      <c r="I789" s="122">
        <f t="shared" si="77"/>
        <v>-4.742914635329086E-2</v>
      </c>
      <c r="J789" s="128">
        <f t="shared" si="78"/>
        <v>110.51962133269801</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0.43391129032258052</v>
      </c>
      <c r="F790" s="128">
        <f t="shared" si="74"/>
        <v>53.804999999999986</v>
      </c>
      <c r="G790" s="122">
        <f t="shared" si="75"/>
        <v>0.43871547343171929</v>
      </c>
      <c r="H790" s="128">
        <f t="shared" si="76"/>
        <v>151075.18299999999</v>
      </c>
      <c r="I790" s="122">
        <f t="shared" si="77"/>
        <v>-0.10054704904539362</v>
      </c>
      <c r="J790" s="128">
        <f t="shared" si="78"/>
        <v>98.904943317462795</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0.21875</v>
      </c>
      <c r="F791" s="128">
        <f t="shared" si="74"/>
        <v>27.125</v>
      </c>
      <c r="G791" s="122">
        <f t="shared" si="75"/>
        <v>0.2178966424476852</v>
      </c>
      <c r="H791" s="128">
        <f t="shared" si="76"/>
        <v>75034.451999999976</v>
      </c>
      <c r="I791" s="122">
        <f t="shared" si="77"/>
        <v>-0.11725316777401214</v>
      </c>
      <c r="J791" s="128">
        <f t="shared" si="78"/>
        <v>100.39163409896032</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0.22637096774193546</v>
      </c>
      <c r="F792" s="128">
        <f t="shared" si="74"/>
        <v>28.069999999999997</v>
      </c>
      <c r="G792" s="122">
        <f t="shared" si="75"/>
        <v>0.21916697158190021</v>
      </c>
      <c r="H792" s="128">
        <f t="shared" si="76"/>
        <v>75471.899999999994</v>
      </c>
      <c r="I792" s="122">
        <f t="shared" si="77"/>
        <v>-5.8205699846217269E-2</v>
      </c>
      <c r="J792" s="128">
        <f t="shared" si="78"/>
        <v>103.28698987262467</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0.38684677419354835</v>
      </c>
      <c r="F793" s="128">
        <f t="shared" si="74"/>
        <v>47.968999999999994</v>
      </c>
      <c r="G793" s="122">
        <f t="shared" si="75"/>
        <v>0.38223842628892019</v>
      </c>
      <c r="H793" s="128">
        <f t="shared" si="76"/>
        <v>131626.85999999999</v>
      </c>
      <c r="I793" s="122">
        <f t="shared" si="77"/>
        <v>0.16899054067149796</v>
      </c>
      <c r="J793" s="128">
        <f t="shared" si="78"/>
        <v>101.20562130536423</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0.31695967741935488</v>
      </c>
      <c r="F794" s="128">
        <f t="shared" si="74"/>
        <v>39.303000000000004</v>
      </c>
      <c r="G794" s="122">
        <f t="shared" si="75"/>
        <v>0.3048715958392138</v>
      </c>
      <c r="H794" s="128">
        <f t="shared" si="76"/>
        <v>104984.97299999998</v>
      </c>
      <c r="I794" s="122">
        <f t="shared" si="77"/>
        <v>2.926885695696747E-2</v>
      </c>
      <c r="J794" s="128">
        <f t="shared" si="78"/>
        <v>103.96497467954219</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0.20410483870967744</v>
      </c>
      <c r="F795" s="128">
        <f t="shared" si="74"/>
        <v>25.309000000000001</v>
      </c>
      <c r="G795" s="122">
        <f t="shared" si="75"/>
        <v>0.20333243891531488</v>
      </c>
      <c r="H795" s="128">
        <f t="shared" si="76"/>
        <v>70019.152000000002</v>
      </c>
      <c r="I795" s="122">
        <f t="shared" si="77"/>
        <v>1.3547576603282921E-2</v>
      </c>
      <c r="J795" s="128">
        <f t="shared" si="78"/>
        <v>100.37987042229118</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0.13145967741935485</v>
      </c>
      <c r="F796" s="128">
        <f t="shared" si="74"/>
        <v>16.301000000000002</v>
      </c>
      <c r="G796" s="122">
        <f t="shared" si="75"/>
        <v>0.1228028389060222</v>
      </c>
      <c r="H796" s="128">
        <f t="shared" si="76"/>
        <v>42288.139999999992</v>
      </c>
      <c r="I796" s="122">
        <f t="shared" si="77"/>
        <v>7.5482638641698931E-3</v>
      </c>
      <c r="J796" s="128">
        <f t="shared" si="78"/>
        <v>107.0493797948413</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0.37577419354838715</v>
      </c>
      <c r="F797" s="128">
        <f t="shared" si="74"/>
        <v>46.596000000000004</v>
      </c>
      <c r="G797" s="122">
        <f t="shared" si="75"/>
        <v>0.37634847745660038</v>
      </c>
      <c r="H797" s="128">
        <f t="shared" si="76"/>
        <v>129598.609</v>
      </c>
      <c r="I797" s="122">
        <f t="shared" si="77"/>
        <v>-0.11391153382449955</v>
      </c>
      <c r="J797" s="128">
        <f t="shared" si="78"/>
        <v>99.847406342097017</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0.24402419354838706</v>
      </c>
      <c r="F798" s="128">
        <f t="shared" si="74"/>
        <v>30.258999999999997</v>
      </c>
      <c r="G798" s="122">
        <f t="shared" si="75"/>
        <v>0.23345694596902064</v>
      </c>
      <c r="H798" s="128">
        <f t="shared" si="76"/>
        <v>80392.767000000007</v>
      </c>
      <c r="I798" s="122">
        <f t="shared" si="77"/>
        <v>-9.3498928020984404E-2</v>
      </c>
      <c r="J798" s="128">
        <f t="shared" si="78"/>
        <v>104.52642243541071</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0.22773387096774195</v>
      </c>
      <c r="F799" s="128">
        <f t="shared" si="74"/>
        <v>28.239000000000001</v>
      </c>
      <c r="G799" s="122">
        <f t="shared" si="75"/>
        <v>0.22566008049762165</v>
      </c>
      <c r="H799" s="128">
        <f t="shared" si="76"/>
        <v>77707.853999999992</v>
      </c>
      <c r="I799" s="122">
        <f t="shared" si="77"/>
        <v>-0.21690151292378923</v>
      </c>
      <c r="J799" s="128">
        <f t="shared" si="78"/>
        <v>100.91898862463719</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0.25873387096774192</v>
      </c>
      <c r="F800" s="128">
        <f t="shared" si="74"/>
        <v>32.082999999999998</v>
      </c>
      <c r="G800" s="122">
        <f t="shared" si="75"/>
        <v>0.2558706143025572</v>
      </c>
      <c r="H800" s="128">
        <f t="shared" si="76"/>
        <v>88111.092999999993</v>
      </c>
      <c r="I800" s="122">
        <f t="shared" si="77"/>
        <v>7.4673969265352941E-2</v>
      </c>
      <c r="J800" s="128">
        <f t="shared" si="78"/>
        <v>101.11902520458993</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0.38679838709677422</v>
      </c>
      <c r="F801" s="128">
        <f t="shared" si="74"/>
        <v>47.963000000000001</v>
      </c>
      <c r="G801" s="122">
        <f t="shared" si="75"/>
        <v>0.38206877726087385</v>
      </c>
      <c r="H801" s="128">
        <f t="shared" si="76"/>
        <v>131568.44</v>
      </c>
      <c r="I801" s="122">
        <f t="shared" si="77"/>
        <v>-3.0380070302134153E-2</v>
      </c>
      <c r="J801" s="128">
        <f t="shared" si="78"/>
        <v>101.23789488107558</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0.11322580645161291</v>
      </c>
      <c r="F802" s="128">
        <f t="shared" si="74"/>
        <v>14.040000000000001</v>
      </c>
      <c r="G802" s="122">
        <f t="shared" si="75"/>
        <v>0.10107587742988401</v>
      </c>
      <c r="H802" s="128">
        <f t="shared" si="76"/>
        <v>34806.286999999997</v>
      </c>
      <c r="I802" s="122">
        <f t="shared" si="77"/>
        <v>3.7592911617387988E-2</v>
      </c>
      <c r="J802" s="128">
        <f t="shared" si="78"/>
        <v>112.02060207704581</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0.10307258064516128</v>
      </c>
      <c r="F803" s="128">
        <f t="shared" si="74"/>
        <v>12.780999999999999</v>
      </c>
      <c r="G803" s="122">
        <f t="shared" si="75"/>
        <v>8.448585483711718E-2</v>
      </c>
      <c r="H803" s="128">
        <f t="shared" si="76"/>
        <v>29093.379999999997</v>
      </c>
      <c r="I803" s="122">
        <f t="shared" si="77"/>
        <v>6.8432687822275878E-2</v>
      </c>
      <c r="J803" s="128">
        <f t="shared" si="78"/>
        <v>121.99980794877203</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0.50158064516129042</v>
      </c>
      <c r="F804" s="128">
        <f>SUMPRODUCT($K$2:$AI$2,$K804:$AI804)</f>
        <v>62.196000000000005</v>
      </c>
      <c r="G804" s="122">
        <f>SUMPRODUCT($K$3:$AI$3,$K804:$AI804)/$J$3</f>
        <v>0.51269301134284673</v>
      </c>
      <c r="H804" s="128">
        <f>SUMPRODUCT($K$3:$AI$3,$K804:$AI804)</f>
        <v>176549.94</v>
      </c>
      <c r="I804" s="122">
        <f>CORREL($K$4:$AI$4,$K804:$AI804)</f>
        <v>5.1632297534176273E-2</v>
      </c>
      <c r="J804" s="128">
        <f>$E804/$G804*100</f>
        <v>97.832549706021794</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08F92-9308-476A-82D9-356E71480BB1}">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B6BAB-1427-41E9-9CA7-3C347ED14BB9}">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519.32055333611584</v>
      </c>
    </row>
    <row r="17" spans="13:16" ht="21" customHeight="1">
      <c r="M17" s="139" t="s">
        <v>1706</v>
      </c>
      <c r="N17" s="3"/>
      <c r="O17" s="3"/>
      <c r="P17" s="140">
        <f t="shared" si="0"/>
        <v>252.29204324249164</v>
      </c>
    </row>
    <row r="18" spans="13:16" ht="21" customHeight="1">
      <c r="M18" s="139" t="s">
        <v>1707</v>
      </c>
      <c r="N18" s="3"/>
      <c r="O18" s="3"/>
      <c r="P18" s="140">
        <f t="shared" si="0"/>
        <v>262.89483067298784</v>
      </c>
    </row>
    <row r="19" spans="13:16" ht="21" customHeight="1">
      <c r="M19" s="139" t="s">
        <v>1708</v>
      </c>
      <c r="N19" s="3"/>
      <c r="O19" s="3"/>
      <c r="P19" s="140">
        <f t="shared" si="0"/>
        <v>19.771458082676897</v>
      </c>
    </row>
    <row r="20" spans="13:16" ht="21" customHeight="1" thickBot="1">
      <c r="M20" s="141" t="s">
        <v>1709</v>
      </c>
      <c r="N20" s="142"/>
      <c r="O20" s="142"/>
      <c r="P20" s="143">
        <f t="shared" si="0"/>
        <v>0</v>
      </c>
    </row>
    <row r="21" spans="13:16" ht="21" customHeight="1" thickTop="1">
      <c r="M21" s="144" t="s">
        <v>1710</v>
      </c>
      <c r="N21" s="13"/>
      <c r="O21" s="13"/>
      <c r="P21" s="145">
        <f t="shared" si="0"/>
        <v>1337.86866359447</v>
      </c>
    </row>
    <row r="22" spans="13:16" ht="21" customHeight="1">
      <c r="M22" s="144" t="s">
        <v>1711</v>
      </c>
      <c r="N22" s="13"/>
      <c r="O22" s="13"/>
      <c r="P22" s="145">
        <f t="shared" si="0"/>
        <v>39.699366872239466</v>
      </c>
    </row>
    <row r="23" spans="13:16" ht="21" customHeight="1">
      <c r="M23" s="144" t="s">
        <v>1712</v>
      </c>
      <c r="N23" s="13"/>
      <c r="O23" s="13"/>
      <c r="P23" s="145">
        <f t="shared" si="0"/>
        <v>0</v>
      </c>
    </row>
    <row r="24" spans="13:16" ht="21" customHeight="1">
      <c r="M24" s="144" t="s">
        <v>1713</v>
      </c>
      <c r="N24" s="13"/>
      <c r="O24" s="13"/>
      <c r="P24" s="145">
        <f t="shared" si="0"/>
        <v>189.17038702963981</v>
      </c>
    </row>
    <row r="25" spans="13:16" ht="21" customHeight="1">
      <c r="M25" s="144" t="s">
        <v>1714</v>
      </c>
      <c r="N25" s="13"/>
      <c r="O25" s="13"/>
      <c r="P25" s="145">
        <f t="shared" si="0"/>
        <v>349.79135875851438</v>
      </c>
    </row>
    <row r="26" spans="13:16" ht="21" customHeight="1">
      <c r="M26" s="144" t="s">
        <v>1715</v>
      </c>
      <c r="N26" s="13"/>
      <c r="O26" s="13"/>
      <c r="P26" s="145">
        <f t="shared" si="0"/>
        <v>283.95422112097475</v>
      </c>
    </row>
    <row r="27" spans="13:16" ht="21" customHeight="1">
      <c r="M27" s="144" t="s">
        <v>1716</v>
      </c>
      <c r="N27" s="13"/>
      <c r="O27" s="13"/>
      <c r="P27" s="145">
        <f t="shared" si="0"/>
        <v>89.446806544042886</v>
      </c>
    </row>
    <row r="28" spans="13:16" ht="21" customHeight="1" thickBot="1">
      <c r="M28" s="146" t="s">
        <v>1717</v>
      </c>
      <c r="N28" s="147"/>
      <c r="O28" s="147"/>
      <c r="P28" s="148">
        <f t="shared" si="0"/>
        <v>113.71522639834271</v>
      </c>
    </row>
    <row r="29" spans="13:16" ht="21" customHeight="1" thickTop="1">
      <c r="M29" s="149" t="s">
        <v>1718</v>
      </c>
      <c r="N29" s="22"/>
      <c r="O29" s="22"/>
      <c r="P29" s="150">
        <f t="shared" si="0"/>
        <v>235.82423600940294</v>
      </c>
    </row>
    <row r="30" spans="13:16" ht="21" customHeight="1">
      <c r="M30" s="149" t="s">
        <v>1719</v>
      </c>
      <c r="N30" s="22"/>
      <c r="O30" s="22"/>
      <c r="P30" s="150">
        <f t="shared" si="0"/>
        <v>241.60755782317281</v>
      </c>
    </row>
    <row r="31" spans="13:16" ht="21" customHeight="1">
      <c r="M31" s="149" t="s">
        <v>1720</v>
      </c>
      <c r="N31" s="22"/>
      <c r="O31" s="22"/>
      <c r="P31" s="150">
        <f t="shared" si="0"/>
        <v>112.79706357646198</v>
      </c>
    </row>
    <row r="32" spans="13:16" ht="21" customHeight="1">
      <c r="M32" s="149" t="s">
        <v>1721</v>
      </c>
      <c r="N32" s="22"/>
      <c r="O32" s="22"/>
      <c r="P32" s="150">
        <f t="shared" si="0"/>
        <v>0</v>
      </c>
    </row>
    <row r="33" spans="1:16" ht="21" customHeight="1" thickBot="1">
      <c r="M33" s="151" t="s">
        <v>1722</v>
      </c>
      <c r="N33" s="152"/>
      <c r="O33" s="152"/>
      <c r="P33" s="153">
        <f t="shared" si="0"/>
        <v>0</v>
      </c>
    </row>
    <row r="34" spans="1:16" ht="21" customHeight="1" thickTop="1">
      <c r="M34" s="154" t="s">
        <v>1723</v>
      </c>
      <c r="N34" s="29"/>
      <c r="O34" s="29"/>
      <c r="P34" s="155">
        <f t="shared" si="0"/>
        <v>0</v>
      </c>
    </row>
    <row r="35" spans="1:16" ht="21" customHeight="1">
      <c r="M35" s="154" t="s">
        <v>1724</v>
      </c>
      <c r="N35" s="29"/>
      <c r="O35" s="29"/>
      <c r="P35" s="155">
        <f t="shared" si="0"/>
        <v>0</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36.81242391965916</v>
      </c>
    </row>
    <row r="39" spans="1:16" ht="21" customHeight="1">
      <c r="M39" s="154" t="s">
        <v>1728</v>
      </c>
      <c r="N39" s="29"/>
      <c r="O39" s="29"/>
      <c r="P39" s="155">
        <f t="shared" si="0"/>
        <v>0</v>
      </c>
    </row>
    <row r="40" spans="1:16" ht="21" customHeight="1">
      <c r="M40" s="154" t="s">
        <v>1729</v>
      </c>
      <c r="N40" s="29"/>
      <c r="O40" s="29"/>
      <c r="P40" s="155">
        <f t="shared" si="0"/>
        <v>0</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7</v>
      </c>
      <c r="C49" s="158">
        <f>'Wellbeing Acorn Type'!F14</f>
        <v>5.6451612903225805E-2</v>
      </c>
      <c r="D49" s="159">
        <f>'Wellbeing Acorn Type'!K14</f>
        <v>519.32055333611584</v>
      </c>
      <c r="E49" s="158">
        <f>IF(C49&gt;0.1,0.1,C49)</f>
        <v>5.6451612903225805E-2</v>
      </c>
      <c r="F49" s="159">
        <f>IF(D49&gt;200,200,D49)</f>
        <v>200</v>
      </c>
      <c r="G49" s="156">
        <v>1.1000000000000001</v>
      </c>
    </row>
    <row r="50" spans="1:9" ht="14.5">
      <c r="A50" s="156">
        <v>1.2</v>
      </c>
      <c r="B50" s="157">
        <f>'Wellbeing Acorn Type'!E15</f>
        <v>10</v>
      </c>
      <c r="C50" s="158">
        <f>'Wellbeing Acorn Type'!F15</f>
        <v>8.0645161290322578E-2</v>
      </c>
      <c r="D50" s="159">
        <f>'Wellbeing Acorn Type'!K15</f>
        <v>252.29204324249164</v>
      </c>
      <c r="E50" s="158">
        <f t="shared" ref="E50:E73" si="1">IF(C50&gt;0.1,0.1,C50)</f>
        <v>8.0645161290322578E-2</v>
      </c>
      <c r="F50" s="159">
        <f t="shared" ref="F50:F73" si="2">IF(D50&gt;200,200,D50)</f>
        <v>200</v>
      </c>
      <c r="G50" s="156">
        <v>1.2</v>
      </c>
    </row>
    <row r="51" spans="1:9" ht="14.5">
      <c r="A51" s="156">
        <v>1.3</v>
      </c>
      <c r="B51" s="157">
        <f>'Wellbeing Acorn Type'!E16</f>
        <v>16</v>
      </c>
      <c r="C51" s="158">
        <f>'Wellbeing Acorn Type'!F16</f>
        <v>0.12903225806451613</v>
      </c>
      <c r="D51" s="159">
        <f>'Wellbeing Acorn Type'!K16</f>
        <v>262.89483067298784</v>
      </c>
      <c r="E51" s="158">
        <f t="shared" si="1"/>
        <v>0.1</v>
      </c>
      <c r="F51" s="159">
        <f t="shared" si="2"/>
        <v>200</v>
      </c>
      <c r="G51" s="156">
        <v>1.3</v>
      </c>
      <c r="H51" s="38"/>
    </row>
    <row r="52" spans="1:9" ht="14.5">
      <c r="A52" s="156">
        <v>1.4</v>
      </c>
      <c r="B52" s="157">
        <f>'Wellbeing Acorn Type'!E17</f>
        <v>1</v>
      </c>
      <c r="C52" s="158">
        <f>'Wellbeing Acorn Type'!F17</f>
        <v>8.0645161290322578E-3</v>
      </c>
      <c r="D52" s="159">
        <f>'Wellbeing Acorn Type'!K17</f>
        <v>19.771458082676897</v>
      </c>
      <c r="E52" s="158">
        <f t="shared" si="1"/>
        <v>8.0645161290322578E-3</v>
      </c>
      <c r="F52" s="159">
        <f t="shared" si="2"/>
        <v>19.771458082676897</v>
      </c>
      <c r="G52" s="156">
        <v>1.4</v>
      </c>
      <c r="H52" s="38"/>
    </row>
    <row r="53" spans="1:9" ht="14.5">
      <c r="A53" s="156">
        <v>1.5</v>
      </c>
      <c r="B53" s="157">
        <f>'Wellbeing Acorn Type'!E18</f>
        <v>0</v>
      </c>
      <c r="C53" s="158">
        <f>'Wellbeing Acorn Type'!F18</f>
        <v>0</v>
      </c>
      <c r="D53" s="159">
        <f>'Wellbeing Acorn Type'!K18</f>
        <v>0</v>
      </c>
      <c r="E53" s="158">
        <f t="shared" si="1"/>
        <v>0</v>
      </c>
      <c r="F53" s="159">
        <f t="shared" si="2"/>
        <v>0</v>
      </c>
      <c r="G53" s="156">
        <v>1.5</v>
      </c>
      <c r="H53" s="38"/>
    </row>
    <row r="54" spans="1:9" ht="14.5">
      <c r="A54" s="156">
        <v>2.6</v>
      </c>
      <c r="B54" s="157">
        <f>'Wellbeing Acorn Type'!E21</f>
        <v>16</v>
      </c>
      <c r="C54" s="158">
        <f>'Wellbeing Acorn Type'!F21</f>
        <v>0.12903225806451613</v>
      </c>
      <c r="D54" s="159">
        <f>'Wellbeing Acorn Type'!K21</f>
        <v>1337.86866359447</v>
      </c>
      <c r="E54" s="158">
        <f t="shared" si="1"/>
        <v>0.1</v>
      </c>
      <c r="F54" s="159">
        <f t="shared" si="2"/>
        <v>200</v>
      </c>
      <c r="G54" s="156">
        <v>2.6</v>
      </c>
      <c r="H54" s="38"/>
    </row>
    <row r="55" spans="1:9" ht="14.5">
      <c r="A55" s="156">
        <v>2.7</v>
      </c>
      <c r="B55" s="157">
        <f>'Wellbeing Acorn Type'!E22</f>
        <v>1</v>
      </c>
      <c r="C55" s="158">
        <f>'Wellbeing Acorn Type'!F22</f>
        <v>8.0645161290322578E-3</v>
      </c>
      <c r="D55" s="159">
        <f>'Wellbeing Acorn Type'!K22</f>
        <v>39.699366872239466</v>
      </c>
      <c r="E55" s="158">
        <f t="shared" si="1"/>
        <v>8.0645161290322578E-3</v>
      </c>
      <c r="F55" s="159">
        <f t="shared" si="2"/>
        <v>39.699366872239466</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11</v>
      </c>
      <c r="C57" s="158">
        <f>'Wellbeing Acorn Type'!F24</f>
        <v>8.8709677419354843E-2</v>
      </c>
      <c r="D57" s="159">
        <f>'Wellbeing Acorn Type'!K24</f>
        <v>189.17038702963981</v>
      </c>
      <c r="E57" s="158">
        <f t="shared" si="1"/>
        <v>8.8709677419354843E-2</v>
      </c>
      <c r="F57" s="159">
        <f t="shared" si="2"/>
        <v>189.17038702963981</v>
      </c>
      <c r="G57" s="156">
        <v>2.9</v>
      </c>
      <c r="H57" s="38"/>
      <c r="I57" s="48"/>
    </row>
    <row r="58" spans="1:9" ht="14.5">
      <c r="A58" s="160">
        <v>2.1</v>
      </c>
      <c r="B58" s="157">
        <f>'Wellbeing Acorn Type'!E25</f>
        <v>15</v>
      </c>
      <c r="C58" s="158">
        <f>'Wellbeing Acorn Type'!F25</f>
        <v>0.12096774193548387</v>
      </c>
      <c r="D58" s="159">
        <f>'Wellbeing Acorn Type'!K25</f>
        <v>349.79135875851438</v>
      </c>
      <c r="E58" s="158">
        <f t="shared" si="1"/>
        <v>0.1</v>
      </c>
      <c r="F58" s="159">
        <f t="shared" si="2"/>
        <v>200</v>
      </c>
      <c r="G58" s="160">
        <v>2.1</v>
      </c>
      <c r="H58" s="38"/>
      <c r="I58" s="48"/>
    </row>
    <row r="59" spans="1:9" ht="14.5">
      <c r="A59" s="156">
        <v>2.11</v>
      </c>
      <c r="B59" s="157">
        <f>'Wellbeing Acorn Type'!E26</f>
        <v>7</v>
      </c>
      <c r="C59" s="158">
        <f>'Wellbeing Acorn Type'!F26</f>
        <v>5.6451612903225805E-2</v>
      </c>
      <c r="D59" s="159">
        <f>'Wellbeing Acorn Type'!K26</f>
        <v>283.95422112097475</v>
      </c>
      <c r="E59" s="158">
        <f t="shared" si="1"/>
        <v>5.6451612903225805E-2</v>
      </c>
      <c r="F59" s="159">
        <f t="shared" si="2"/>
        <v>200</v>
      </c>
      <c r="G59" s="156">
        <v>2.11</v>
      </c>
      <c r="H59" s="38"/>
      <c r="I59" s="48"/>
    </row>
    <row r="60" spans="1:9" ht="14.5">
      <c r="A60" s="156">
        <v>2.12</v>
      </c>
      <c r="B60" s="157">
        <f>'Wellbeing Acorn Type'!E27</f>
        <v>2</v>
      </c>
      <c r="C60" s="158">
        <f>'Wellbeing Acorn Type'!F27</f>
        <v>1.6129032258064516E-2</v>
      </c>
      <c r="D60" s="159">
        <f>'Wellbeing Acorn Type'!K27</f>
        <v>89.446806544042886</v>
      </c>
      <c r="E60" s="158">
        <f t="shared" si="1"/>
        <v>1.6129032258064516E-2</v>
      </c>
      <c r="F60" s="159">
        <f t="shared" si="2"/>
        <v>89.446806544042886</v>
      </c>
      <c r="G60" s="156">
        <v>2.12</v>
      </c>
      <c r="H60" s="38"/>
      <c r="I60" s="48"/>
    </row>
    <row r="61" spans="1:9" ht="14.5">
      <c r="A61" s="156">
        <v>2.13</v>
      </c>
      <c r="B61" s="157">
        <f>'Wellbeing Acorn Type'!E28</f>
        <v>3</v>
      </c>
      <c r="C61" s="158">
        <f>'Wellbeing Acorn Type'!F28</f>
        <v>2.4193548387096774E-2</v>
      </c>
      <c r="D61" s="159">
        <f>'Wellbeing Acorn Type'!K28</f>
        <v>113.71522639834271</v>
      </c>
      <c r="E61" s="158">
        <f t="shared" si="1"/>
        <v>2.4193548387096774E-2</v>
      </c>
      <c r="F61" s="159">
        <f t="shared" si="2"/>
        <v>113.71522639834271</v>
      </c>
      <c r="G61" s="156">
        <v>2.13</v>
      </c>
      <c r="H61" s="38"/>
      <c r="I61" s="48"/>
    </row>
    <row r="62" spans="1:9" ht="14.5">
      <c r="A62" s="156">
        <v>3.14</v>
      </c>
      <c r="B62" s="157">
        <f>'Wellbeing Acorn Type'!E31</f>
        <v>11</v>
      </c>
      <c r="C62" s="158">
        <f>'Wellbeing Acorn Type'!F31</f>
        <v>8.8709677419354843E-2</v>
      </c>
      <c r="D62" s="159">
        <f>'Wellbeing Acorn Type'!K31</f>
        <v>235.82423600940294</v>
      </c>
      <c r="E62" s="158">
        <f t="shared" si="1"/>
        <v>8.8709677419354843E-2</v>
      </c>
      <c r="F62" s="159">
        <f t="shared" si="2"/>
        <v>200</v>
      </c>
      <c r="G62" s="156">
        <v>3.14</v>
      </c>
      <c r="H62" s="38"/>
      <c r="I62" s="48"/>
    </row>
    <row r="63" spans="1:9" ht="14.5">
      <c r="A63" s="156">
        <v>3.15</v>
      </c>
      <c r="B63" s="157">
        <f>'Wellbeing Acorn Type'!E32</f>
        <v>13</v>
      </c>
      <c r="C63" s="158">
        <f>'Wellbeing Acorn Type'!F32</f>
        <v>0.10483870967741936</v>
      </c>
      <c r="D63" s="159">
        <f>'Wellbeing Acorn Type'!K32</f>
        <v>241.60755782317281</v>
      </c>
      <c r="E63" s="158">
        <f t="shared" si="1"/>
        <v>0.1</v>
      </c>
      <c r="F63" s="159">
        <f t="shared" si="2"/>
        <v>200</v>
      </c>
      <c r="G63" s="156">
        <v>3.15</v>
      </c>
      <c r="H63" s="38"/>
      <c r="I63" s="48"/>
    </row>
    <row r="64" spans="1:9" ht="14.5">
      <c r="A64" s="156">
        <v>3.16</v>
      </c>
      <c r="B64" s="157">
        <f>'Wellbeing Acorn Type'!E33</f>
        <v>9</v>
      </c>
      <c r="C64" s="158">
        <f>'Wellbeing Acorn Type'!F33</f>
        <v>7.2580645161290328E-2</v>
      </c>
      <c r="D64" s="159">
        <f>'Wellbeing Acorn Type'!K33</f>
        <v>112.79706357646198</v>
      </c>
      <c r="E64" s="158">
        <f t="shared" si="1"/>
        <v>7.2580645161290328E-2</v>
      </c>
      <c r="F64" s="159">
        <f t="shared" si="2"/>
        <v>112.79706357646198</v>
      </c>
      <c r="G64" s="156">
        <v>3.16</v>
      </c>
      <c r="H64" s="38"/>
      <c r="I64" s="48"/>
    </row>
    <row r="65" spans="1:9" ht="15" customHeight="1">
      <c r="A65" s="156">
        <v>3.17</v>
      </c>
      <c r="B65" s="157">
        <f>'Wellbeing Acorn Type'!E34</f>
        <v>0</v>
      </c>
      <c r="C65" s="158">
        <f>'Wellbeing Acorn Type'!F34</f>
        <v>0</v>
      </c>
      <c r="D65" s="159">
        <f>'Wellbeing Acorn Type'!K34</f>
        <v>0</v>
      </c>
      <c r="E65" s="158">
        <f t="shared" si="1"/>
        <v>0</v>
      </c>
      <c r="F65" s="159">
        <f t="shared" si="2"/>
        <v>0</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0</v>
      </c>
      <c r="C67" s="158">
        <f>'Wellbeing Acorn Type'!F38</f>
        <v>0</v>
      </c>
      <c r="D67" s="159">
        <f>'Wellbeing Acorn Type'!K38</f>
        <v>0</v>
      </c>
      <c r="E67" s="158">
        <f t="shared" si="1"/>
        <v>0</v>
      </c>
      <c r="F67" s="159">
        <f t="shared" si="2"/>
        <v>0</v>
      </c>
      <c r="G67" s="156">
        <v>4.1900000000000004</v>
      </c>
      <c r="H67" s="38"/>
      <c r="I67" s="48"/>
    </row>
    <row r="68" spans="1:9" ht="15" customHeight="1">
      <c r="A68" s="160">
        <v>4.2</v>
      </c>
      <c r="B68" s="157">
        <f>'Wellbeing Acorn Type'!E39</f>
        <v>0</v>
      </c>
      <c r="C68" s="158">
        <f>'Wellbeing Acorn Type'!F39</f>
        <v>0</v>
      </c>
      <c r="D68" s="159">
        <f>'Wellbeing Acorn Type'!K39</f>
        <v>0</v>
      </c>
      <c r="E68" s="158">
        <f t="shared" si="1"/>
        <v>0</v>
      </c>
      <c r="F68" s="159">
        <f t="shared" si="2"/>
        <v>0</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2</v>
      </c>
      <c r="C71" s="158">
        <f>'Wellbeing Acorn Type'!F42</f>
        <v>1.6129032258064516E-2</v>
      </c>
      <c r="D71" s="159">
        <f>'Wellbeing Acorn Type'!K42</f>
        <v>36.81242391965916</v>
      </c>
      <c r="E71" s="158">
        <f t="shared" si="1"/>
        <v>1.6129032258064516E-2</v>
      </c>
      <c r="F71" s="159">
        <f t="shared" si="2"/>
        <v>36.81242391965916</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0</v>
      </c>
      <c r="C73" s="158">
        <f>'Wellbeing Acorn Type'!F44</f>
        <v>0</v>
      </c>
      <c r="D73" s="159">
        <f>'Wellbeing Acorn Type'!K44</f>
        <v>0</v>
      </c>
      <c r="E73" s="158">
        <f t="shared" si="1"/>
        <v>0</v>
      </c>
      <c r="F73" s="159">
        <f t="shared" si="2"/>
        <v>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4865-E1E7-4758-8C2F-E2B3BA4E7FFF}">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109.8928104310972</v>
      </c>
      <c r="B19" s="40" t="str">
        <f>'Features Data'!AD18</f>
        <v>Asthma</v>
      </c>
      <c r="C19" s="173"/>
      <c r="D19" s="173"/>
      <c r="E19" s="173"/>
      <c r="F19" s="173"/>
      <c r="G19" s="173"/>
      <c r="H19" s="173"/>
      <c r="K19" s="174">
        <f>'Features Data'!AE18</f>
        <v>109.8928104310972</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120.81034053348478</v>
      </c>
      <c r="B20" s="40" t="str">
        <f>'Features Data'!AD19</f>
        <v>Congestive heart failure</v>
      </c>
      <c r="C20" s="173"/>
      <c r="D20" s="173"/>
      <c r="E20" s="173"/>
      <c r="F20" s="173"/>
      <c r="G20" s="173"/>
      <c r="H20" s="173"/>
      <c r="K20" s="174">
        <f>'Features Data'!AE19</f>
        <v>120.81034053348478</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106.47643797108013</v>
      </c>
      <c r="B21" s="40" t="str">
        <f>'Features Data'!AD20</f>
        <v>Coronary heart disease</v>
      </c>
      <c r="C21" s="173"/>
      <c r="D21" s="173"/>
      <c r="E21" s="173"/>
      <c r="F21" s="173"/>
      <c r="G21" s="173"/>
      <c r="H21" s="173"/>
      <c r="K21" s="174">
        <f>'Features Data'!AE20</f>
        <v>106.47643797108013</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117.50450020389916</v>
      </c>
      <c r="B22" s="40" t="str">
        <f>'Features Data'!AD21</f>
        <v>Angina</v>
      </c>
      <c r="C22" s="173"/>
      <c r="D22" s="173"/>
      <c r="E22" s="173"/>
      <c r="F22" s="173"/>
      <c r="G22" s="173"/>
      <c r="H22" s="173"/>
      <c r="K22" s="174">
        <f>'Features Data'!AE21</f>
        <v>117.50450020389916</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112.87767508632487</v>
      </c>
      <c r="B23" s="40" t="str">
        <f>'Features Data'!AD22</f>
        <v>Heart attack or myocardial infarction</v>
      </c>
      <c r="C23" s="173"/>
      <c r="D23" s="173"/>
      <c r="E23" s="173"/>
      <c r="F23" s="173"/>
      <c r="G23" s="173"/>
      <c r="H23" s="173"/>
      <c r="K23" s="174">
        <f>'Features Data'!AE22</f>
        <v>112.87767508632487</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120.79313204151983</v>
      </c>
      <c r="B24" s="40" t="str">
        <f>'Features Data'!AD23</f>
        <v>Stroke</v>
      </c>
      <c r="C24" s="173"/>
      <c r="D24" s="173"/>
      <c r="E24" s="173"/>
      <c r="F24" s="173"/>
      <c r="G24" s="173"/>
      <c r="H24" s="173"/>
      <c r="K24" s="174">
        <f>'Features Data'!AE23</f>
        <v>120.79313204151983</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119.54001987469229</v>
      </c>
      <c r="B25" s="40" t="str">
        <f>'Features Data'!AD24</f>
        <v>Emphysema</v>
      </c>
      <c r="C25" s="173"/>
      <c r="D25" s="173"/>
      <c r="E25" s="173"/>
      <c r="F25" s="173"/>
      <c r="G25" s="173"/>
      <c r="H25" s="173"/>
      <c r="K25" s="174">
        <f>'Features Data'!AE24</f>
        <v>119.54001987469229</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97.724918984903056</v>
      </c>
      <c r="B26" s="40" t="str">
        <f>'Features Data'!AD25</f>
        <v>Hypothyroidism or an under-active thyroid</v>
      </c>
      <c r="C26" s="173"/>
      <c r="D26" s="173"/>
      <c r="E26" s="173"/>
      <c r="F26" s="173"/>
      <c r="G26" s="173"/>
      <c r="H26" s="173"/>
      <c r="K26" s="174">
        <f>'Features Data'!AE25</f>
        <v>97.724918984903056</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125.20499352863675</v>
      </c>
      <c r="B27" s="40" t="str">
        <f>'Features Data'!AD26</f>
        <v>Chronic bronchitis</v>
      </c>
      <c r="C27" s="173"/>
      <c r="D27" s="173"/>
      <c r="E27" s="173"/>
      <c r="F27" s="173"/>
      <c r="G27" s="173"/>
      <c r="H27" s="173"/>
      <c r="K27" s="174">
        <f>'Features Data'!AE26</f>
        <v>125.20499352863675</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108.91224546206001</v>
      </c>
      <c r="B28" s="40" t="str">
        <f>'Features Data'!AD27</f>
        <v>Any kind of liver condition</v>
      </c>
      <c r="C28" s="173"/>
      <c r="D28" s="173"/>
      <c r="E28" s="173"/>
      <c r="F28" s="173"/>
      <c r="G28" s="173"/>
      <c r="H28" s="173"/>
      <c r="K28" s="174">
        <f>'Features Data'!AE27</f>
        <v>108.91224546206001</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111.53989190213642</v>
      </c>
      <c r="B29" s="40" t="str">
        <f>'Features Data'!AD28</f>
        <v>Epilepsy</v>
      </c>
      <c r="C29" s="173"/>
      <c r="D29" s="173"/>
      <c r="E29" s="173"/>
      <c r="F29" s="173"/>
      <c r="G29" s="173"/>
      <c r="H29" s="173"/>
      <c r="K29" s="174">
        <f>'Features Data'!AE28</f>
        <v>111.53989190213642</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100.21502475750759</v>
      </c>
      <c r="B30" s="40" t="str">
        <f>'Features Data'!AD29</f>
        <v>High blood pressure/hypertension</v>
      </c>
      <c r="C30" s="173"/>
      <c r="D30" s="173"/>
      <c r="E30" s="173"/>
      <c r="F30" s="173"/>
      <c r="G30" s="173"/>
      <c r="H30" s="173"/>
      <c r="K30" s="174">
        <f>'Features Data'!AE29</f>
        <v>100.21502475750759</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100.33886591526735</v>
      </c>
      <c r="B31" s="40" t="str">
        <f>'Features Data'!AD30</f>
        <v>Multiple Sclerosis</v>
      </c>
      <c r="C31" s="173"/>
      <c r="D31" s="173"/>
      <c r="E31" s="173"/>
      <c r="F31" s="173"/>
      <c r="G31" s="173"/>
      <c r="H31" s="173"/>
      <c r="K31" s="174">
        <f>'Features Data'!AE30</f>
        <v>100.33886591526735</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137.54654043474582</v>
      </c>
      <c r="B32" s="40" t="str">
        <f>'Features Data'!AD31</f>
        <v>COPD (Chronic Obstructive Pulmonary Disease)</v>
      </c>
      <c r="C32" s="173"/>
      <c r="D32" s="173"/>
      <c r="E32" s="173"/>
      <c r="F32" s="173"/>
      <c r="G32" s="173"/>
      <c r="H32" s="173"/>
      <c r="K32" s="174">
        <f>'Features Data'!AE31</f>
        <v>137.54654043474582</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103.80918889534736</v>
      </c>
      <c r="B33" s="40" t="str">
        <f>'Features Data'!AD32</f>
        <v>Osteoarthritis</v>
      </c>
      <c r="C33" s="173"/>
      <c r="D33" s="173"/>
      <c r="E33" s="173"/>
      <c r="F33" s="173"/>
      <c r="G33" s="173"/>
      <c r="H33" s="173"/>
      <c r="K33" s="174">
        <f>'Features Data'!AE32</f>
        <v>103.80918889534736</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115.27120136163779</v>
      </c>
      <c r="B34" s="40" t="str">
        <f>'Features Data'!AD33</f>
        <v>Rheumatoid arthritis</v>
      </c>
      <c r="C34" s="173"/>
      <c r="D34" s="173"/>
      <c r="E34" s="173"/>
      <c r="F34" s="173"/>
      <c r="G34" s="173"/>
      <c r="H34" s="173"/>
      <c r="K34" s="174">
        <f>'Features Data'!AE33</f>
        <v>115.27120136163779</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94.54679198509595</v>
      </c>
      <c r="B35" s="40" t="str">
        <f>'Features Data'!AD34</f>
        <v>Other arthritis</v>
      </c>
      <c r="C35" s="173"/>
      <c r="D35" s="173"/>
      <c r="E35" s="173"/>
      <c r="F35" s="173"/>
      <c r="G35" s="173"/>
      <c r="H35" s="173"/>
      <c r="K35" s="174">
        <f>'Features Data'!AE34</f>
        <v>94.54679198509595</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87.064800212066743</v>
      </c>
      <c r="B36" s="40" t="str">
        <f>'Features Data'!AD35</f>
        <v>Bowel/colorectal cancer</v>
      </c>
      <c r="C36" s="173"/>
      <c r="D36" s="173"/>
      <c r="E36" s="173"/>
      <c r="F36" s="173"/>
      <c r="G36" s="173"/>
      <c r="H36" s="173"/>
      <c r="K36" s="174">
        <f>'Features Data'!AE35</f>
        <v>87.064800212066743</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108.89522096094075</v>
      </c>
      <c r="B37" s="40" t="str">
        <f>'Features Data'!AD36</f>
        <v>Lung cancer</v>
      </c>
      <c r="C37" s="173"/>
      <c r="D37" s="173"/>
      <c r="E37" s="173"/>
      <c r="F37" s="173"/>
      <c r="G37" s="173"/>
      <c r="H37" s="173"/>
      <c r="K37" s="174">
        <f>'Features Data'!AE36</f>
        <v>108.89522096094075</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86.620113158178739</v>
      </c>
      <c r="B38" s="40" t="str">
        <f>'Features Data'!AD37</f>
        <v>Breast cancer</v>
      </c>
      <c r="C38" s="173"/>
      <c r="D38" s="173"/>
      <c r="E38" s="173"/>
      <c r="F38" s="173"/>
      <c r="G38" s="173"/>
      <c r="H38" s="173"/>
      <c r="K38" s="174">
        <f>'Features Data'!AE37</f>
        <v>86.620113158178739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82.441950135621028</v>
      </c>
      <c r="B39" s="40" t="str">
        <f>'Features Data'!AD38</f>
        <v>Prostate cancer</v>
      </c>
      <c r="C39" s="173"/>
      <c r="D39" s="173"/>
      <c r="E39" s="173"/>
      <c r="F39" s="173"/>
      <c r="G39" s="173"/>
      <c r="H39" s="173"/>
      <c r="K39" s="174">
        <f>'Features Data'!AE38</f>
        <v>82.441950135621028</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513.32359429968403</v>
      </c>
      <c r="B40" s="40" t="str">
        <f>'Features Data'!AD39</f>
        <v>Liver cancer</v>
      </c>
      <c r="C40" s="173"/>
      <c r="D40" s="173"/>
      <c r="E40" s="173"/>
      <c r="F40" s="173"/>
      <c r="G40" s="173"/>
      <c r="H40" s="173"/>
      <c r="K40" s="174">
        <f>'Features Data'!AE39</f>
        <v>513.32359429968403</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91.794557030441098</v>
      </c>
      <c r="B41" s="40" t="str">
        <f>'Features Data'!AD40</f>
        <v>Skin cancer or melanoma</v>
      </c>
      <c r="C41" s="173"/>
      <c r="D41" s="173"/>
      <c r="E41" s="173"/>
      <c r="F41" s="173"/>
      <c r="G41" s="173"/>
      <c r="H41" s="173"/>
      <c r="K41" s="174">
        <f>'Features Data'!AE40</f>
        <v>91.794557030441098</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93.362587722107179</v>
      </c>
      <c r="B42" s="40" t="str">
        <f>'Features Data'!AD41</f>
        <v>Other cancer</v>
      </c>
      <c r="C42" s="173"/>
      <c r="D42" s="173"/>
      <c r="E42" s="173"/>
      <c r="F42" s="173"/>
      <c r="G42" s="173"/>
      <c r="H42" s="173"/>
      <c r="K42" s="174">
        <f>'Features Data'!AE41</f>
        <v>93.362587722107179</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102.18299606471679</v>
      </c>
      <c r="B43" s="40" t="str">
        <f>'Features Data'!AD42</f>
        <v>Type 1 diabetes</v>
      </c>
      <c r="C43" s="173"/>
      <c r="D43" s="173"/>
      <c r="E43" s="173"/>
      <c r="F43" s="173"/>
      <c r="G43" s="173"/>
      <c r="H43" s="173"/>
      <c r="K43" s="174">
        <f>'Features Data'!AE42</f>
        <v>102.18299606471679</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117.04164895225529</v>
      </c>
      <c r="B44" s="40" t="str">
        <f>'Features Data'!AD43</f>
        <v>Type 2 diabetes</v>
      </c>
      <c r="C44" s="173"/>
      <c r="D44" s="173"/>
      <c r="E44" s="173"/>
      <c r="F44" s="173"/>
      <c r="G44" s="173"/>
      <c r="H44" s="173"/>
      <c r="K44" s="174">
        <f>'Features Data'!AE43</f>
        <v>117.04164895225529</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105.83769341041706</v>
      </c>
      <c r="B45" s="40" t="str">
        <f>'Features Data'!AD44</f>
        <v>Gestational diabetes/during pregnancy</v>
      </c>
      <c r="C45" s="173"/>
      <c r="D45" s="173"/>
      <c r="E45" s="173"/>
      <c r="F45" s="173"/>
      <c r="G45" s="173"/>
      <c r="H45" s="173"/>
      <c r="K45" s="174">
        <f>'Features Data'!AE44</f>
        <v>105.83769341041706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118.38996884575079</v>
      </c>
      <c r="B47" s="40" t="str">
        <f>'Features Data'!AD46</f>
        <v>Anxiety</v>
      </c>
      <c r="C47" s="173"/>
      <c r="D47" s="173"/>
      <c r="E47" s="173"/>
      <c r="F47" s="173"/>
      <c r="G47" s="173"/>
      <c r="H47" s="173"/>
      <c r="K47" s="174">
        <f>'Features Data'!AE46</f>
        <v>118.38996884575079</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116.258619990307</v>
      </c>
      <c r="B48" s="40" t="str">
        <f>'Features Data'!AD47</f>
        <v>Depression</v>
      </c>
      <c r="C48" s="173"/>
      <c r="D48" s="173"/>
      <c r="E48" s="173"/>
      <c r="F48" s="173"/>
      <c r="G48" s="173"/>
      <c r="H48" s="173"/>
      <c r="K48" s="174">
        <f>'Features Data'!AE47</f>
        <v>116.258619990307</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149.64308107995245</v>
      </c>
      <c r="B49" s="40" t="str">
        <f>'Features Data'!AD48</f>
        <v>Psychosis or schizophrenia</v>
      </c>
      <c r="C49" s="173"/>
      <c r="D49" s="173"/>
      <c r="E49" s="173"/>
      <c r="F49" s="173"/>
      <c r="G49" s="173"/>
      <c r="H49" s="173"/>
      <c r="K49" s="174">
        <f>'Features Data'!AE48</f>
        <v>149.64308107995245</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131.06134322545122</v>
      </c>
      <c r="B50" s="40" t="str">
        <f>'Features Data'!AD49</f>
        <v>Bipolar disorder or manic depression</v>
      </c>
      <c r="C50" s="173"/>
      <c r="D50" s="173"/>
      <c r="E50" s="173"/>
      <c r="F50" s="173"/>
      <c r="G50" s="173"/>
      <c r="H50" s="173"/>
      <c r="K50" s="174">
        <f>'Features Data'!AE49</f>
        <v>131.06134322545122</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102.54773807607395</v>
      </c>
      <c r="B51" s="40" t="str">
        <f>'Features Data'!AD50</f>
        <v>An eating disorder</v>
      </c>
      <c r="C51" s="173"/>
      <c r="D51" s="173"/>
      <c r="E51" s="173"/>
      <c r="F51" s="173"/>
      <c r="G51" s="173"/>
      <c r="H51" s="173"/>
      <c r="K51" s="174">
        <f>'Features Data'!AE50</f>
        <v>102.54773807607395</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125.72234018207966</v>
      </c>
      <c r="B52" s="40" t="str">
        <f>'Features Data'!AD51</f>
        <v>Post-traumatic stress disorder</v>
      </c>
      <c r="C52" s="173"/>
      <c r="D52" s="173"/>
      <c r="E52" s="173"/>
      <c r="F52" s="173"/>
      <c r="G52" s="173"/>
      <c r="H52" s="173"/>
      <c r="K52" s="174">
        <f>'Features Data'!AE51</f>
        <v>125.72234018207966</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104.54061334532815</v>
      </c>
      <c r="B53" s="40" t="str">
        <f>'Features Data'!AD52</f>
        <v>Other emotional, nervous or psychiatric problem</v>
      </c>
      <c r="C53" s="173"/>
      <c r="D53" s="173"/>
      <c r="E53" s="173"/>
      <c r="F53" s="173"/>
      <c r="G53" s="173"/>
      <c r="H53" s="173"/>
      <c r="K53" s="174">
        <f>'Features Data'!AE52</f>
        <v>104.54061334532815</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DA46952-FE76-4E22-860D-9C553216AC23}">
          <x14:formula1>
            <xm:f>'Features Data'!$R$2:$R$17</xm:f>
          </x14:formula1>
          <xm:sqref>B14:O14</xm:sqref>
        </x14:dataValidation>
        <x14:dataValidation type="list" allowBlank="1" showInputMessage="1" showErrorMessage="1" xr:uid="{98998204-D83F-4F75-B350-44981F5AC4C2}">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1ECC2-FDA7-4644-ADA6-3E021EFDEDBD}">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34</v>
      </c>
      <c r="F13" s="189">
        <f>IF($E$19&lt;&gt;0,E13/$E$19,0)</f>
        <v>0.27419354838709675</v>
      </c>
      <c r="G13" s="188">
        <f>SUM('Wellbeing Acorn Type'!$G$14:$G$18)</f>
        <v>58330</v>
      </c>
      <c r="H13" s="189">
        <f>IF($G$19=0,0,G13/$G$19)</f>
        <v>0.16743163375729445</v>
      </c>
      <c r="I13" s="189">
        <f>IF(G13&gt;0,E13/G13,0)</f>
        <v>5.8289045088290759E-4</v>
      </c>
      <c r="J13" s="190">
        <f>IF(AND((SQRT((H13*(1-H13))/$E$19))&gt;0, $E$19&gt;0),(F13-H13)/(SQRT((H13*(1-H13))/$E$19)),0)</f>
        <v>3.1841864206125412</v>
      </c>
      <c r="K13" s="191">
        <f>IF(AND(I13&gt;0,$I$19&gt;0),F13/H13*100,0)</f>
        <v>163.76448239438565</v>
      </c>
      <c r="L13" s="161"/>
      <c r="M13" s="161"/>
      <c r="N13" s="161"/>
    </row>
    <row r="14" spans="1:17" ht="18.75" customHeight="1">
      <c r="B14" s="186" t="s">
        <v>1746</v>
      </c>
      <c r="C14" s="192"/>
      <c r="D14" s="176"/>
      <c r="E14" s="188">
        <f>SUM('Wellbeing Acorn Type'!$E$21:$E$28)</f>
        <v>55</v>
      </c>
      <c r="F14" s="189">
        <f>IF($E$19&lt;&gt;0,E14/$E$19,0)</f>
        <v>0.44354838709677419</v>
      </c>
      <c r="G14" s="188">
        <f>SUM('Wellbeing Acorn Type'!$G$21:$G$28)</f>
        <v>59442</v>
      </c>
      <c r="H14" s="189">
        <f>IF($G$19=0,0,G14/$G$19)</f>
        <v>0.17062354146753123</v>
      </c>
      <c r="I14" s="189">
        <f t="shared" ref="I14:I19" si="0">IF(G14&gt;0,E14/G14,0)</f>
        <v>9.2527169341543019E-4</v>
      </c>
      <c r="J14" s="190">
        <f>IF(AND((SQRT((H14*(1-H14))/$E$19))&gt;0, $E$19&gt;0),(F14-H14)/(SQRT((H14*(1-H14))/$E$19)),0)</f>
        <v>8.0790182274803133</v>
      </c>
      <c r="K14" s="191">
        <f>IF(AND(I14&gt;0,$I$19&gt;0),F14/H14*100,0)</f>
        <v>259.95732082561369</v>
      </c>
      <c r="L14" s="161"/>
      <c r="M14" s="161"/>
      <c r="N14" s="161"/>
      <c r="Q14" s="176"/>
    </row>
    <row r="15" spans="1:17" ht="18.75" customHeight="1">
      <c r="B15" s="186" t="s">
        <v>1747</v>
      </c>
      <c r="C15" s="192"/>
      <c r="D15" s="176"/>
      <c r="E15" s="188">
        <f>SUM('Wellbeing Acorn Type'!$E$31:$E$35)</f>
        <v>33</v>
      </c>
      <c r="F15" s="189">
        <f>IF($E$19&lt;&gt;0,E15/$E$19,0)</f>
        <v>0.2661290322580645</v>
      </c>
      <c r="G15" s="188">
        <f>SUM('Wellbeing Acorn Type'!$G$31:$G$35)</f>
        <v>77198</v>
      </c>
      <c r="H15" s="189">
        <f>IF($G$19=0,0,G15/$G$19)</f>
        <v>0.22159072968962143</v>
      </c>
      <c r="I15" s="189">
        <f t="shared" si="0"/>
        <v>4.274722143060701E-4</v>
      </c>
      <c r="J15" s="190">
        <f>IF(AND((SQRT((H15*(1-H15))/$E$19))&gt;0, $E$19&gt;0),(F15-H15)/(SQRT((H15*(1-H15))/$E$19)),0)</f>
        <v>1.1941660232795137</v>
      </c>
      <c r="K15" s="191">
        <f>IF(AND(I15&gt;0,$I$19&gt;0),F15/H15*100,0)</f>
        <v>120.09935281626048</v>
      </c>
      <c r="L15" s="161"/>
      <c r="M15" s="161"/>
      <c r="N15" s="161"/>
      <c r="Q15" s="176"/>
    </row>
    <row r="16" spans="1:17" ht="18.75" customHeight="1">
      <c r="B16" s="186" t="s">
        <v>1748</v>
      </c>
      <c r="C16" s="192"/>
      <c r="D16" s="176"/>
      <c r="E16" s="188">
        <f>SUM('Wellbeing Acorn Type'!$E$38:$E$44)</f>
        <v>2</v>
      </c>
      <c r="F16" s="189">
        <f>IF($E$19&lt;&gt;0,E16/$E$19,0)</f>
        <v>1.6129032258064516E-2</v>
      </c>
      <c r="G16" s="188">
        <f>SUM('Wellbeing Acorn Type'!$G$38:$G$44)</f>
        <v>149388</v>
      </c>
      <c r="H16" s="189">
        <f>IF($G$19=0,0,G16/$G$19)</f>
        <v>0.42880639300076639</v>
      </c>
      <c r="I16" s="189">
        <f t="shared" si="0"/>
        <v>1.3387956194607332E-5</v>
      </c>
      <c r="J16" s="190">
        <f>IF(AND((SQRT((H16*(1-H16))/$E$19))&gt;0, $E$19&gt;0),(F16-H16)/(SQRT((H16*(1-H16))/$E$19)),0)</f>
        <v>-9.2853695325786347</v>
      </c>
      <c r="K16" s="191">
        <f>IF(AND(I16&gt;0,$I$19&gt;0),F16/H16*100,0)</f>
        <v>3.7613786830915297</v>
      </c>
      <c r="L16" s="161"/>
      <c r="M16" s="161"/>
      <c r="N16" s="161"/>
      <c r="Q16" s="176"/>
    </row>
    <row r="17" spans="1:17" ht="18.75" customHeight="1">
      <c r="B17" s="193" t="s">
        <v>1749</v>
      </c>
      <c r="C17" s="192"/>
      <c r="D17" s="176"/>
      <c r="E17" s="188">
        <f>SUM('Wellbeing Acorn Type'!$E$47:$E$48)</f>
        <v>0</v>
      </c>
      <c r="F17" s="189">
        <f>IF($E$19&lt;&gt;0,E17/$E$19,0)</f>
        <v>0</v>
      </c>
      <c r="G17" s="188">
        <f>SUM('Wellbeing Acorn Type'!$G$47:$G$48)</f>
        <v>4023</v>
      </c>
      <c r="H17" s="189">
        <f>IF($G$19=0,0,G17/$G$19)</f>
        <v>1.1547702084786483E-2</v>
      </c>
      <c r="I17" s="189">
        <f t="shared" si="0"/>
        <v>0</v>
      </c>
      <c r="J17" s="190">
        <f>IF(AND((SQRT((H17*(1-H17))/$E$19))&gt;0, $E$19&gt;0),(F17-H17)/(SQRT((H17*(1-H17))/$E$19)),0)</f>
        <v>-1.2035960962066248</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124</v>
      </c>
      <c r="F19" s="198"/>
      <c r="G19" s="197">
        <f>SUM(G13:G18)</f>
        <v>348381</v>
      </c>
      <c r="H19" s="199"/>
      <c r="I19" s="200">
        <f t="shared" si="0"/>
        <v>3.5593215473863385E-4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0.27419354838709675</v>
      </c>
      <c r="C24" s="38">
        <f>IF($A$23,D24,"")</f>
        <v>0.16743163375729445</v>
      </c>
      <c r="D24" s="39">
        <f>H13</f>
        <v>0.16743163375729445</v>
      </c>
    </row>
    <row r="25" spans="1:17" ht="15" customHeight="1">
      <c r="A25" s="38" t="s">
        <v>1752</v>
      </c>
      <c r="B25" s="39">
        <f>F14</f>
        <v>0.44354838709677419</v>
      </c>
      <c r="C25" s="38">
        <f>IF($A$23,D25,"")</f>
        <v>0.17062354146753123</v>
      </c>
      <c r="D25" s="39">
        <f>H14</f>
        <v>0.17062354146753123</v>
      </c>
    </row>
    <row r="26" spans="1:17" ht="15" customHeight="1">
      <c r="A26" s="38" t="s">
        <v>1753</v>
      </c>
      <c r="B26" s="39">
        <f>F15</f>
        <v>0.2661290322580645</v>
      </c>
      <c r="C26" s="38">
        <f>IF($A$23,D26,"")</f>
        <v>0.22159072968962143</v>
      </c>
      <c r="D26" s="39">
        <f>H15</f>
        <v>0.22159072968962143</v>
      </c>
    </row>
    <row r="27" spans="1:17" ht="15" customHeight="1">
      <c r="A27" s="38" t="s">
        <v>1754</v>
      </c>
      <c r="B27" s="39">
        <f>F16</f>
        <v>1.6129032258064516E-2</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2BB4A-366F-4753-9314-F2B26C58B83D}">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7</v>
      </c>
      <c r="F14" s="207">
        <f>IF($E$51=0,0,E14/$E$51)</f>
        <v>5.6451612903225805E-2</v>
      </c>
      <c r="G14" s="206">
        <f>'Input Sheet'!C8</f>
        <v>3787</v>
      </c>
      <c r="H14" s="207">
        <f>IF($G$51=0,0,G14/$G$51)</f>
        <v>1.0870282822541988E-2</v>
      </c>
      <c r="I14" s="207">
        <f>IF(G14&gt;0,E14/G14,0)</f>
        <v>1.8484288354898336E-3</v>
      </c>
      <c r="J14" s="190">
        <f>IF(AND((SQRT((H14*(1-H14))/$E$51))&gt;0, $E$51&gt;0),(F14-H14)/(SQRT((H14*(1-H14))/$E$51)),0)</f>
        <v>4.8949785122375333</v>
      </c>
      <c r="K14" s="208">
        <f>IF(AND(I14&gt;0,$I$51&gt;0),F14/H14*100,0)</f>
        <v>519.32055333611584</v>
      </c>
      <c r="P14" s="1">
        <f ca="1">IF(K14="",0,IF($P$11=2,K14+RAND()/1000,F14+RAND()/1000))</f>
        <v>519.32114805557376</v>
      </c>
      <c r="Q14" s="176">
        <f ca="1">RANK(P14,$P$14:$P$48)+COUNTIF($P14:P$14,P14)-1</f>
        <v>2</v>
      </c>
      <c r="R14" s="40">
        <v>1</v>
      </c>
    </row>
    <row r="15" spans="1:18" ht="14.5">
      <c r="C15" s="205" t="s">
        <v>1757</v>
      </c>
      <c r="D15" s="40" t="s">
        <v>2</v>
      </c>
      <c r="E15" s="206">
        <f>'Input Sheet'!B9</f>
        <v>10</v>
      </c>
      <c r="F15" s="207">
        <f>IF($E$51=0,0,E15/$E$51)</f>
        <v>8.0645161290322578E-2</v>
      </c>
      <c r="G15" s="206">
        <f>'Input Sheet'!C9</f>
        <v>11136</v>
      </c>
      <c r="H15" s="207">
        <f>IF($G$51=0,0,G15/$G$51)</f>
        <v>3.1965003832011507E-2</v>
      </c>
      <c r="I15" s="207">
        <f>IF(G15&gt;0,E15/G15,0)</f>
        <v>8.9798850574712642E-4</v>
      </c>
      <c r="J15" s="190">
        <f>IF(AND((SQRT((H15*(1-H15))/$E$51))&gt;0, $E$51&gt;0),(F15-H15)/(SQRT((H15*(1-H15))/$E$51)),0)</f>
        <v>3.0816258422791272</v>
      </c>
      <c r="K15" s="208">
        <f>IF(AND(I15&gt;0,$I$51&gt;0),F15/H15*100,0)</f>
        <v>252.29204324249164</v>
      </c>
      <c r="P15" s="1">
        <f t="shared" ref="P15:P48" ca="1" si="0">IF(K15="",0,IF($P$11=2,K15+RAND()/1000,F15+RAND()/1000))</f>
        <v>252.29245804637671</v>
      </c>
      <c r="Q15" s="176">
        <f ca="1">RANK(P15,$P$14:$P$48)+COUNTIF($P$14:P15,P15)-1</f>
        <v>6</v>
      </c>
      <c r="R15" s="40">
        <v>2</v>
      </c>
    </row>
    <row r="16" spans="1:18" ht="14.5">
      <c r="C16" s="205" t="s">
        <v>1758</v>
      </c>
      <c r="D16" s="40" t="s">
        <v>3</v>
      </c>
      <c r="E16" s="206">
        <f>'Input Sheet'!B10</f>
        <v>16</v>
      </c>
      <c r="F16" s="207">
        <f>IF($E$51=0,0,E16/$E$51)</f>
        <v>0.12903225806451613</v>
      </c>
      <c r="G16" s="206">
        <f>'Input Sheet'!C10</f>
        <v>17099</v>
      </c>
      <c r="H16" s="207">
        <f>IF($G$51=0,0,G16/$G$51)</f>
        <v>4.9081321886095972E-2</v>
      </c>
      <c r="I16" s="207">
        <f>IF(G16&gt;0,E16/G16,0)</f>
        <v>9.3572723551084858E-4</v>
      </c>
      <c r="J16" s="190">
        <f>IF(AND((SQRT((H16*(1-H16))/$E$51))&gt;0, $E$51&gt;0),(F16-H16)/(SQRT((H16*(1-H16))/$E$51)),0)</f>
        <v>4.1210186655371048</v>
      </c>
      <c r="K16" s="208">
        <f>IF(AND(I16&gt;0,$I$51&gt;0),F16/H16*100,0)</f>
        <v>262.89483067298784</v>
      </c>
      <c r="P16" s="1">
        <f t="shared" ca="1" si="0"/>
        <v>262.89541049547341</v>
      </c>
      <c r="Q16" s="176">
        <f ca="1">RANK(P16,$P$14:$P$48)+COUNTIF($P$14:P16,P16)-1</f>
        <v>5</v>
      </c>
      <c r="R16" s="40">
        <v>3</v>
      </c>
    </row>
    <row r="17" spans="1:18" ht="14.5">
      <c r="C17" s="205" t="s">
        <v>1759</v>
      </c>
      <c r="D17" s="40" t="s">
        <v>4</v>
      </c>
      <c r="E17" s="206">
        <f>'Input Sheet'!B11</f>
        <v>1</v>
      </c>
      <c r="F17" s="207">
        <f>IF($E$51=0,0,E17/$E$51)</f>
        <v>8.0645161290322578E-3</v>
      </c>
      <c r="G17" s="206">
        <f>'Input Sheet'!C11</f>
        <v>14210</v>
      </c>
      <c r="H17" s="207">
        <f>IF($G$51=0,0,G17/$G$51)</f>
        <v>4.0788676764806346E-2</v>
      </c>
      <c r="I17" s="207">
        <f>IF(G17&gt;0,E17/G17,0)</f>
        <v>7.037297677691766E-5</v>
      </c>
      <c r="J17" s="190">
        <f>IF(AND((SQRT((H17*(1-H17))/$E$51))&gt;0, $E$51&gt;0),(F17-H17)/(SQRT((H17*(1-H17))/$E$51)),0)</f>
        <v>-1.8422662745374092</v>
      </c>
      <c r="K17" s="208">
        <f>IF(AND(I17&gt;0,$I$51&gt;0),F17/H17*100,0)</f>
        <v>19.771458082676897</v>
      </c>
      <c r="P17" s="1">
        <f t="shared" ca="1" si="0"/>
        <v>19.772131091266964</v>
      </c>
      <c r="Q17" s="176">
        <f ca="1">RANK(P17,$P$14:$P$48)+COUNTIF($P$14:P17,P17)-1</f>
        <v>15</v>
      </c>
      <c r="R17" s="40">
        <v>4</v>
      </c>
    </row>
    <row r="18" spans="1:18" ht="14.5">
      <c r="C18" s="205" t="s">
        <v>1760</v>
      </c>
      <c r="D18" s="40" t="s">
        <v>5</v>
      </c>
      <c r="E18" s="206">
        <f>'Input Sheet'!B12</f>
        <v>0</v>
      </c>
      <c r="F18" s="207">
        <f>IF($E$51=0,0,E18/$E$51)</f>
        <v>0</v>
      </c>
      <c r="G18" s="206">
        <f>'Input Sheet'!C12</f>
        <v>12098</v>
      </c>
      <c r="H18" s="207">
        <f>IF($G$51=0,0,G18/$G$51)</f>
        <v>3.4726348451838647E-2</v>
      </c>
      <c r="I18" s="207">
        <f>IF(G18&gt;0,E18/G18,0)</f>
        <v>0</v>
      </c>
      <c r="J18" s="190">
        <f>IF(AND((SQRT((H18*(1-H18))/$E$51))&gt;0, $E$51&gt;0),(F18-H18)/(SQRT((H18*(1-H18))/$E$51)),0)</f>
        <v>-2.1121034020777314</v>
      </c>
      <c r="K18" s="208">
        <f>IF(AND(I18&gt;0,$I$51&gt;0),F18/H18*100,0)</f>
        <v>0</v>
      </c>
      <c r="P18" s="1">
        <f t="shared" ca="1" si="0"/>
        <v>6.9013748187260124E-4</v>
      </c>
      <c r="Q18" s="176">
        <f ca="1">RANK(P18,$P$14:$P$48)+COUNTIF($P$14:P18,P18)-1</f>
        <v>23</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16</v>
      </c>
      <c r="F21" s="207">
        <f t="shared" ref="F21:F28" si="1">IF($E$51=0,0,E21/$E$51)</f>
        <v>0.12903225806451613</v>
      </c>
      <c r="G21" s="206">
        <f>'Input Sheet'!C13</f>
        <v>3360</v>
      </c>
      <c r="H21" s="207">
        <f t="shared" ref="H21:H28" si="2">IF($G$51=0,0,G21/$G$51)</f>
        <v>9.6446132251758847E-3</v>
      </c>
      <c r="I21" s="207">
        <f t="shared" ref="I21:I28" si="3">IF(G21&gt;0,E21/G21,0)</f>
        <v>4.7619047619047623E-3</v>
      </c>
      <c r="J21" s="190">
        <f t="shared" ref="J21:J28" si="4">IF(AND((SQRT((H21*(1-H21))/$E$51))&gt;0, $E$51&gt;0),(F21-H21)/(SQRT((H21*(1-H21))/$E$51)),0)</f>
        <v>13.602924433238499</v>
      </c>
      <c r="K21" s="208">
        <f t="shared" ref="K21:K28" si="5">IF(AND(I21&gt;0,$I$51&gt;0),F21/H21*100,0)</f>
        <v>1337.86866359447</v>
      </c>
      <c r="P21" s="1">
        <f t="shared" ca="1" si="0"/>
        <v>1337.8691001296468</v>
      </c>
      <c r="Q21" s="176">
        <f ca="1">RANK(P21,$P$14:$P$48)+COUNTIF($P$14:P21,P21)-1</f>
        <v>1</v>
      </c>
      <c r="R21" s="40">
        <v>6</v>
      </c>
    </row>
    <row r="22" spans="1:18" ht="14.5">
      <c r="C22" s="205" t="s">
        <v>1762</v>
      </c>
      <c r="D22" s="40" t="s">
        <v>8</v>
      </c>
      <c r="E22" s="206">
        <f>'Input Sheet'!B14</f>
        <v>1</v>
      </c>
      <c r="F22" s="207">
        <f t="shared" si="1"/>
        <v>8.0645161290322578E-3</v>
      </c>
      <c r="G22" s="206">
        <f>'Input Sheet'!C14</f>
        <v>7077</v>
      </c>
      <c r="H22" s="207">
        <f t="shared" si="2"/>
        <v>2.0313966605526708E-2</v>
      </c>
      <c r="I22" s="207">
        <f t="shared" si="3"/>
        <v>1.4130281192595732E-4</v>
      </c>
      <c r="J22" s="190">
        <f t="shared" si="4"/>
        <v>-0.96691127247002184</v>
      </c>
      <c r="K22" s="208">
        <f t="shared" si="5"/>
        <v>39.699366872239466</v>
      </c>
      <c r="P22" s="1">
        <f t="shared" ca="1" si="0"/>
        <v>39.699599259813859</v>
      </c>
      <c r="Q22" s="176">
        <f ca="1">RANK(P22,$P$14:$P$48)+COUNTIF($P$14:P22,P22)-1</f>
        <v>13</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7.5707665089230888E-4</v>
      </c>
      <c r="Q23" s="176">
        <f ca="1">RANK(P23,$P$14:$P$48)+COUNTIF($P$14:P23,P23)-1</f>
        <v>22</v>
      </c>
      <c r="R23" s="40">
        <v>8</v>
      </c>
    </row>
    <row r="24" spans="1:18" ht="14.5">
      <c r="C24" s="205" t="s">
        <v>1764</v>
      </c>
      <c r="D24" s="40" t="s">
        <v>10</v>
      </c>
      <c r="E24" s="206">
        <f>'Input Sheet'!B16</f>
        <v>11</v>
      </c>
      <c r="F24" s="207">
        <f t="shared" si="1"/>
        <v>8.8709677419354843E-2</v>
      </c>
      <c r="G24" s="206">
        <f>'Input Sheet'!C16</f>
        <v>16337</v>
      </c>
      <c r="H24" s="207">
        <f t="shared" si="2"/>
        <v>4.6894061386815011E-2</v>
      </c>
      <c r="I24" s="207">
        <f t="shared" si="3"/>
        <v>6.7331823468201016E-4</v>
      </c>
      <c r="J24" s="190">
        <f t="shared" si="4"/>
        <v>2.2025198454404284</v>
      </c>
      <c r="K24" s="208">
        <f t="shared" si="5"/>
        <v>189.17038702963981</v>
      </c>
      <c r="P24" s="1">
        <f t="shared" ca="1" si="0"/>
        <v>189.17065445828885</v>
      </c>
      <c r="Q24" s="176">
        <f ca="1">RANK(P24,$P$14:$P$48)+COUNTIF($P$14:P24,P24)-1</f>
        <v>9</v>
      </c>
      <c r="R24" s="40">
        <v>9</v>
      </c>
    </row>
    <row r="25" spans="1:18" ht="14.5">
      <c r="C25" s="213" t="s">
        <v>1765</v>
      </c>
      <c r="D25" s="40" t="s">
        <v>11</v>
      </c>
      <c r="E25" s="206">
        <f>'Input Sheet'!B17</f>
        <v>15</v>
      </c>
      <c r="F25" s="207">
        <f t="shared" si="1"/>
        <v>0.12096774193548387</v>
      </c>
      <c r="G25" s="206">
        <f>'Input Sheet'!C17</f>
        <v>12048</v>
      </c>
      <c r="H25" s="207">
        <f t="shared" si="2"/>
        <v>3.45828274217021E-2</v>
      </c>
      <c r="I25" s="207">
        <f t="shared" si="3"/>
        <v>1.2450199203187251E-3</v>
      </c>
      <c r="J25" s="190">
        <f t="shared" si="4"/>
        <v>5.2645468130857287</v>
      </c>
      <c r="K25" s="208">
        <f t="shared" si="5"/>
        <v>349.79135875851438</v>
      </c>
      <c r="P25" s="1">
        <f t="shared" ca="1" si="0"/>
        <v>349.79168961586731</v>
      </c>
      <c r="Q25" s="176">
        <f ca="1">RANK(P25,$P$14:$P$48)+COUNTIF($P$14:P25,P25)-1</f>
        <v>3</v>
      </c>
      <c r="R25" s="40">
        <v>10</v>
      </c>
    </row>
    <row r="26" spans="1:18" ht="14.5">
      <c r="C26" s="213" t="s">
        <v>1766</v>
      </c>
      <c r="D26" s="40" t="s">
        <v>12</v>
      </c>
      <c r="E26" s="206">
        <f>'Input Sheet'!B18</f>
        <v>7</v>
      </c>
      <c r="F26" s="207">
        <f t="shared" si="1"/>
        <v>5.6451612903225805E-2</v>
      </c>
      <c r="G26" s="206">
        <f>'Input Sheet'!C18</f>
        <v>6926</v>
      </c>
      <c r="H26" s="207">
        <f t="shared" si="2"/>
        <v>1.988053309451434E-2</v>
      </c>
      <c r="I26" s="207">
        <f t="shared" si="3"/>
        <v>1.0106843777071904E-3</v>
      </c>
      <c r="J26" s="190">
        <f t="shared" si="4"/>
        <v>2.9173941365173675</v>
      </c>
      <c r="K26" s="208">
        <f t="shared" si="5"/>
        <v>283.95422112097475</v>
      </c>
      <c r="P26" s="1">
        <f t="shared" ca="1" si="0"/>
        <v>283.95492670015005</v>
      </c>
      <c r="Q26" s="176">
        <f ca="1">RANK(P26,$P$14:$P$48)+COUNTIF($P$14:P26,P26)-1</f>
        <v>4</v>
      </c>
      <c r="R26" s="40">
        <v>11</v>
      </c>
    </row>
    <row r="27" spans="1:18" ht="14.5">
      <c r="C27" s="213" t="s">
        <v>1767</v>
      </c>
      <c r="D27" s="40" t="s">
        <v>13</v>
      </c>
      <c r="E27" s="206">
        <f>'Input Sheet'!B19</f>
        <v>2</v>
      </c>
      <c r="F27" s="207">
        <f t="shared" si="1"/>
        <v>1.6129032258064516E-2</v>
      </c>
      <c r="G27" s="206">
        <f>'Input Sheet'!C19</f>
        <v>6282</v>
      </c>
      <c r="H27" s="207">
        <f t="shared" si="2"/>
        <v>1.8031982226355627E-2</v>
      </c>
      <c r="I27" s="207">
        <f t="shared" si="3"/>
        <v>3.1836994587710921E-4</v>
      </c>
      <c r="J27" s="190">
        <f t="shared" si="4"/>
        <v>-0.15924573356483385</v>
      </c>
      <c r="K27" s="208">
        <f t="shared" si="5"/>
        <v>89.446806544042886</v>
      </c>
      <c r="P27" s="1">
        <f t="shared" ca="1" si="0"/>
        <v>89.447569011252142</v>
      </c>
      <c r="Q27" s="176">
        <f ca="1">RANK(P27,$P$14:$P$48)+COUNTIF($P$14:P27,P27)-1</f>
        <v>12</v>
      </c>
      <c r="R27" s="40">
        <v>12</v>
      </c>
    </row>
    <row r="28" spans="1:18" ht="14.5">
      <c r="C28" s="213" t="s">
        <v>1768</v>
      </c>
      <c r="D28" s="40" t="s">
        <v>14</v>
      </c>
      <c r="E28" s="206">
        <f>'Input Sheet'!B20</f>
        <v>3</v>
      </c>
      <c r="F28" s="207">
        <f t="shared" si="1"/>
        <v>2.4193548387096774E-2</v>
      </c>
      <c r="G28" s="206">
        <f>'Input Sheet'!C20</f>
        <v>7412</v>
      </c>
      <c r="H28" s="207">
        <f t="shared" si="2"/>
        <v>2.1275557507441565E-2</v>
      </c>
      <c r="I28" s="207">
        <f t="shared" si="3"/>
        <v>4.0474905558553697E-4</v>
      </c>
      <c r="J28" s="190">
        <f t="shared" si="4"/>
        <v>0.22517702701517689</v>
      </c>
      <c r="K28" s="208">
        <f t="shared" si="5"/>
        <v>113.71522639834271</v>
      </c>
      <c r="P28" s="1">
        <f t="shared" ca="1" si="0"/>
        <v>113.71580803860287</v>
      </c>
      <c r="Q28" s="176">
        <f ca="1">RANK(P28,$P$14:$P$48)+COUNTIF($P$14:P28,P28)-1</f>
        <v>10</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11</v>
      </c>
      <c r="F31" s="207">
        <f>IF($E$51=0,0,E31/$E$51)</f>
        <v>8.8709677419354843E-2</v>
      </c>
      <c r="G31" s="206">
        <f>'Input Sheet'!C21</f>
        <v>13105</v>
      </c>
      <c r="H31" s="207">
        <f>IF($G$51=0,0,G31/$G$51)</f>
        <v>3.7616861998788685E-2</v>
      </c>
      <c r="I31" s="207">
        <f>IF(G31&gt;0,E31/G31,0)</f>
        <v>8.3937428462418928E-4</v>
      </c>
      <c r="J31" s="190">
        <f>IF(AND((SQRT((H31*(1-H31))/$E$51))&gt;0, $E$51&gt;0),(F31-H31)/(SQRT((H31*(1-H31))/$E$51)),0)</f>
        <v>2.990235498074203</v>
      </c>
      <c r="K31" s="208">
        <f>IF(AND(I31&gt;0,$I$51&gt;0),F31/H31*100,0)</f>
        <v>235.82423600940294</v>
      </c>
      <c r="P31" s="1">
        <f t="shared" ca="1" si="0"/>
        <v>235.82484609107468</v>
      </c>
      <c r="Q31" s="176">
        <f ca="1">RANK(P31,$P$14:$P$48)+COUNTIF($P$14:P31,P31)-1</f>
        <v>8</v>
      </c>
      <c r="R31" s="40">
        <v>14</v>
      </c>
    </row>
    <row r="32" spans="1:18" ht="14.5">
      <c r="C32" s="213" t="s">
        <v>1771</v>
      </c>
      <c r="D32" s="40" t="s">
        <v>17</v>
      </c>
      <c r="E32" s="206">
        <f>'Input Sheet'!B22</f>
        <v>13</v>
      </c>
      <c r="F32" s="207">
        <f>IF($E$51=0,0,E32/$E$51)</f>
        <v>0.10483870967741936</v>
      </c>
      <c r="G32" s="206">
        <f>'Input Sheet'!C22</f>
        <v>15117</v>
      </c>
      <c r="H32" s="207">
        <f>IF($G$51=0,0,G32/$G$51)</f>
        <v>4.3392148251483291E-2</v>
      </c>
      <c r="I32" s="207">
        <f>IF(G32&gt;0,E32/G32,0)</f>
        <v>8.5995898657140971E-4</v>
      </c>
      <c r="J32" s="190">
        <f>IF(AND((SQRT((H32*(1-H32))/$E$51))&gt;0, $E$51&gt;0),(F32-H32)/(SQRT((H32*(1-H32))/$E$51)),0)</f>
        <v>3.3584267526731324</v>
      </c>
      <c r="K32" s="208">
        <f>IF(AND(I32&gt;0,$I$51&gt;0),F32/H32*100,0)</f>
        <v>241.60755782317281</v>
      </c>
      <c r="P32" s="1">
        <f t="shared" ca="1" si="0"/>
        <v>241.60826411197723</v>
      </c>
      <c r="Q32" s="176">
        <f ca="1">RANK(P32,$P$14:$P$48)+COUNTIF($P$14:P32,P32)-1</f>
        <v>7</v>
      </c>
      <c r="R32" s="40">
        <v>15</v>
      </c>
    </row>
    <row r="33" spans="1:18" ht="14.5">
      <c r="C33" s="213" t="s">
        <v>1772</v>
      </c>
      <c r="D33" s="40" t="s">
        <v>18</v>
      </c>
      <c r="E33" s="206">
        <f>'Input Sheet'!B23</f>
        <v>9</v>
      </c>
      <c r="F33" s="207">
        <f>IF($E$51=0,0,E33/$E$51)</f>
        <v>7.2580645161290328E-2</v>
      </c>
      <c r="G33" s="206">
        <f>'Input Sheet'!C23</f>
        <v>22417</v>
      </c>
      <c r="H33" s="207">
        <f>IF($G$51=0,0,G33/$G$51)</f>
        <v>6.4346218651418999E-2</v>
      </c>
      <c r="I33" s="207">
        <f>IF(G33&gt;0,E33/G33,0)</f>
        <v>4.0148101886960789E-4</v>
      </c>
      <c r="J33" s="190">
        <f>IF(AND((SQRT((H33*(1-H33))/$E$51))&gt;0, $E$51&gt;0),(F33-H33)/(SQRT((H33*(1-H33))/$E$51)),0)</f>
        <v>0.37370172003633839</v>
      </c>
      <c r="K33" s="208">
        <f>IF(AND(I33&gt;0,$I$51&gt;0),F33/H33*100,0)</f>
        <v>112.79706357646198</v>
      </c>
      <c r="P33" s="1">
        <f t="shared" ca="1" si="0"/>
        <v>112.79744074552234</v>
      </c>
      <c r="Q33" s="176">
        <f ca="1">RANK(P33,$P$14:$P$48)+COUNTIF($P$14:P33,P33)-1</f>
        <v>11</v>
      </c>
      <c r="R33" s="40">
        <v>16</v>
      </c>
    </row>
    <row r="34" spans="1:18" ht="14.5">
      <c r="C34" s="213" t="s">
        <v>1773</v>
      </c>
      <c r="D34" s="40" t="s">
        <v>19</v>
      </c>
      <c r="E34" s="206">
        <f>'Input Sheet'!B24</f>
        <v>0</v>
      </c>
      <c r="F34" s="207">
        <f>IF($E$51=0,0,E34/$E$51)</f>
        <v>0</v>
      </c>
      <c r="G34" s="206">
        <f>'Input Sheet'!C24</f>
        <v>26453</v>
      </c>
      <c r="H34" s="207">
        <f>IF($G$51=0,0,G34/$G$51)</f>
        <v>7.5931236204040978E-2</v>
      </c>
      <c r="I34" s="207">
        <f>IF(G34&gt;0,E34/G34,0)</f>
        <v>0</v>
      </c>
      <c r="J34" s="190">
        <f>IF(AND((SQRT((H34*(1-H34))/$E$51))&gt;0, $E$51&gt;0),(F34-H34)/(SQRT((H34*(1-H34))/$E$51)),0)</f>
        <v>-3.1920444677352013</v>
      </c>
      <c r="K34" s="208">
        <f>IF(AND(I34&gt;0,$I$51&gt;0),F34/H34*100,0)</f>
        <v>0</v>
      </c>
      <c r="P34" s="1">
        <f t="shared" ca="1" si="0"/>
        <v>6.6274627214274386E-4</v>
      </c>
      <c r="Q34" s="176">
        <f ca="1">RANK(P34,$P$14:$P$48)+COUNTIF($P$14:P34,P34)-1</f>
        <v>24</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-0.1942686064096949</v>
      </c>
      <c r="K35" s="208">
        <f>IF(AND(I35&gt;0,$I$51&gt;0),F35/H35*100,0)</f>
        <v>0</v>
      </c>
      <c r="P35" s="1">
        <f t="shared" ca="1" si="0"/>
        <v>9.3549417529542947E-4</v>
      </c>
      <c r="Q35" s="176">
        <f ca="1">RANK(P35,$P$14:$P$48)+COUNTIF($P$14:P35,P35)-1</f>
        <v>16</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0</v>
      </c>
      <c r="F38" s="207">
        <f t="shared" ref="F38:F44" si="6">IF($E$51=0,0,E38/$E$51)</f>
        <v>0</v>
      </c>
      <c r="G38" s="206">
        <f>'Input Sheet'!C26</f>
        <v>48853</v>
      </c>
      <c r="H38" s="207">
        <f t="shared" ref="H38:H44" si="7">IF($G$51=0,0,G38/$G$51)</f>
        <v>0.14022865770521353</v>
      </c>
      <c r="I38" s="207">
        <f t="shared" ref="I38:I44" si="8">IF(G38&gt;0,E38/G38,0)</f>
        <v>0</v>
      </c>
      <c r="J38" s="190">
        <f t="shared" ref="J38:J44" si="9">IF(AND((SQRT((H38*(1-H38))/$E$51))&gt;0, $E$51&gt;0),(F38-H38)/(SQRT((H38*(1-H38))/$E$51)),0)</f>
        <v>-4.4971538827415669</v>
      </c>
      <c r="K38" s="208">
        <f t="shared" ref="K38:K44" si="10">IF(AND(I38&gt;0,$I$51&gt;0),F38/H38*100,0)</f>
        <v>0</v>
      </c>
      <c r="P38" s="1">
        <f t="shared" ca="1" si="0"/>
        <v>8.721802046589254E-4</v>
      </c>
      <c r="Q38" s="176">
        <f ca="1">RANK(P38,$P$14:$P$48)+COUNTIF($P$14:P38,P38)-1</f>
        <v>18</v>
      </c>
      <c r="R38" s="40">
        <v>19</v>
      </c>
    </row>
    <row r="39" spans="1:18" ht="14.5">
      <c r="C39" s="213" t="s">
        <v>1777</v>
      </c>
      <c r="D39" s="40" t="s">
        <v>23</v>
      </c>
      <c r="E39" s="206">
        <f>'Input Sheet'!B27</f>
        <v>0</v>
      </c>
      <c r="F39" s="207">
        <f t="shared" si="6"/>
        <v>0</v>
      </c>
      <c r="G39" s="206">
        <f>'Input Sheet'!C27</f>
        <v>25084</v>
      </c>
      <c r="H39" s="207">
        <f t="shared" si="7"/>
        <v>7.2001630398902353E-2</v>
      </c>
      <c r="I39" s="207">
        <f t="shared" si="8"/>
        <v>0</v>
      </c>
      <c r="J39" s="190">
        <f t="shared" si="9"/>
        <v>-3.1017615016560685</v>
      </c>
      <c r="K39" s="208">
        <f t="shared" si="10"/>
        <v>0</v>
      </c>
      <c r="P39" s="1">
        <f t="shared" ca="1" si="0"/>
        <v>5.7342907658819884E-5</v>
      </c>
      <c r="Q39" s="176">
        <f ca="1">RANK(P39,$P$14:$P$48)+COUNTIF($P$14:P39,P39)-1</f>
        <v>27</v>
      </c>
      <c r="R39" s="40">
        <v>20</v>
      </c>
    </row>
    <row r="40" spans="1:18" ht="14.5">
      <c r="C40" s="213" t="s">
        <v>1778</v>
      </c>
      <c r="D40" s="40" t="s">
        <v>24</v>
      </c>
      <c r="E40" s="206">
        <f>'Input Sheet'!B28</f>
        <v>0</v>
      </c>
      <c r="F40" s="207">
        <f t="shared" si="6"/>
        <v>0</v>
      </c>
      <c r="G40" s="206">
        <f>'Input Sheet'!C28</f>
        <v>5253</v>
      </c>
      <c r="H40" s="207">
        <f t="shared" si="7"/>
        <v>1.5078319426145513E-2</v>
      </c>
      <c r="I40" s="207">
        <f t="shared" si="8"/>
        <v>0</v>
      </c>
      <c r="J40" s="190">
        <f t="shared" si="9"/>
        <v>-1.3778008982073826</v>
      </c>
      <c r="K40" s="208">
        <f t="shared" si="10"/>
        <v>0</v>
      </c>
      <c r="P40" s="1">
        <f t="shared" ca="1" si="0"/>
        <v>8.8290486172076094E-4</v>
      </c>
      <c r="Q40" s="176">
        <f ca="1">RANK(P40,$P$14:$P$48)+COUNTIF($P$14:P40,P40)-1</f>
        <v>17</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-0.68334118405420452</v>
      </c>
      <c r="K41" s="208">
        <f t="shared" si="10"/>
        <v>0</v>
      </c>
      <c r="P41" s="1">
        <f t="shared" ca="1" si="0"/>
        <v>8.4813937171421554E-4</v>
      </c>
      <c r="Q41" s="176">
        <f ca="1">RANK(P41,$P$14:$P$48)+COUNTIF($P$14:P41,P41)-1</f>
        <v>20</v>
      </c>
      <c r="R41" s="40">
        <v>22</v>
      </c>
    </row>
    <row r="42" spans="1:18" ht="14.5">
      <c r="C42" s="213" t="s">
        <v>1780</v>
      </c>
      <c r="D42" s="40" t="s">
        <v>26</v>
      </c>
      <c r="E42" s="206">
        <f>'Input Sheet'!B30</f>
        <v>2</v>
      </c>
      <c r="F42" s="207">
        <f t="shared" si="6"/>
        <v>1.6129032258064516E-2</v>
      </c>
      <c r="G42" s="206">
        <f>'Input Sheet'!C30</f>
        <v>15264</v>
      </c>
      <c r="H42" s="207">
        <f t="shared" si="7"/>
        <v>4.3814100080084732E-2</v>
      </c>
      <c r="I42" s="207">
        <f t="shared" si="8"/>
        <v>1.3102725366876311E-4</v>
      </c>
      <c r="J42" s="190">
        <f t="shared" si="9"/>
        <v>-1.5061850020762182</v>
      </c>
      <c r="K42" s="208">
        <f t="shared" si="10"/>
        <v>36.81242391965916</v>
      </c>
      <c r="P42" s="1">
        <f t="shared" ca="1" si="0"/>
        <v>36.8128159637496</v>
      </c>
      <c r="Q42" s="176">
        <f ca="1">RANK(P42,$P$14:$P$48)+COUNTIF($P$14:P42,P42)-1</f>
        <v>14</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-3.4419625851309927</v>
      </c>
      <c r="K43" s="208">
        <f t="shared" si="10"/>
        <v>0</v>
      </c>
      <c r="P43" s="1">
        <f t="shared" ca="1" si="0"/>
        <v>5.7216959796381158E-4</v>
      </c>
      <c r="Q43" s="176">
        <f ca="1">RANK(P43,$P$14:$P$48)+COUNTIF($P$14:P43,P43)-1</f>
        <v>25</v>
      </c>
      <c r="R43" s="40">
        <v>24</v>
      </c>
    </row>
    <row r="44" spans="1:18" ht="14.5">
      <c r="C44" s="213" t="s">
        <v>1782</v>
      </c>
      <c r="D44" s="40" t="s">
        <v>28</v>
      </c>
      <c r="E44" s="206">
        <f>'Input Sheet'!B32</f>
        <v>0</v>
      </c>
      <c r="F44" s="207">
        <f t="shared" si="6"/>
        <v>0</v>
      </c>
      <c r="G44" s="206">
        <f>'Input Sheet'!C32</f>
        <v>23245</v>
      </c>
      <c r="H44" s="207">
        <f t="shared" si="7"/>
        <v>6.6722926910480193E-2</v>
      </c>
      <c r="I44" s="207">
        <f t="shared" si="8"/>
        <v>0</v>
      </c>
      <c r="J44" s="190">
        <f t="shared" si="9"/>
        <v>-2.9774404802438972</v>
      </c>
      <c r="K44" s="208">
        <f t="shared" si="10"/>
        <v>0</v>
      </c>
      <c r="P44" s="1">
        <f t="shared" ca="1" si="0"/>
        <v>6.0007393837070544E-5</v>
      </c>
      <c r="Q44" s="176">
        <f ca="1">RANK(P44,$P$14:$P$48)+COUNTIF($P$14:P44,P44)-1</f>
        <v>26</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-0.29053974977887581</v>
      </c>
      <c r="K47" s="208">
        <f>IF(AND(I47&gt;0,$I$51&gt;0),F47/H47*100,0)</f>
        <v>0</v>
      </c>
      <c r="P47" s="1">
        <f t="shared" ca="1" si="0"/>
        <v>8.1122548279649815E-4</v>
      </c>
      <c r="Q47" s="176">
        <f ca="1">RANK(P47,$P$14:$P$48)+COUNTIF($P$14:P47,P47)-1</f>
        <v>21</v>
      </c>
      <c r="R47" s="40">
        <v>60</v>
      </c>
    </row>
    <row r="48" spans="1:18" ht="14.5">
      <c r="C48" s="205" t="s">
        <v>1785</v>
      </c>
      <c r="D48" s="40" t="s">
        <v>1786</v>
      </c>
      <c r="E48" s="206">
        <f>'Input Sheet'!B34</f>
        <v>0</v>
      </c>
      <c r="F48" s="207">
        <f>IF($E$51=0,0,E48/$E$51)</f>
        <v>0</v>
      </c>
      <c r="G48" s="206">
        <f>'Input Sheet'!C34</f>
        <v>3786</v>
      </c>
      <c r="H48" s="207">
        <f>IF($G$51=0,0,G48/$G$51)</f>
        <v>1.0867412401939256E-2</v>
      </c>
      <c r="I48" s="207">
        <f>IF(G48&gt;0,E48/G48,0)</f>
        <v>0</v>
      </c>
      <c r="J48" s="190">
        <f>IF(AND((SQRT((H48*(1-H48))/$E$51))&gt;0, $E$51&gt;0),(F48-H48)/(SQRT((H48*(1-H48))/$E$51)),0)</f>
        <v>-1.1672037160946998</v>
      </c>
      <c r="K48" s="208">
        <f>IF(AND(I48&gt;0,$I$51&gt;0),F48/H48*100,0)</f>
        <v>0</v>
      </c>
      <c r="P48" s="1">
        <f t="shared" ca="1" si="0"/>
        <v>8.6950843145716878E-4</v>
      </c>
      <c r="Q48" s="176">
        <f ca="1">RANK(P48,$P$14:$P$48)+COUNTIF($P$14:P48,P48)-1</f>
        <v>19</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124</v>
      </c>
      <c r="F51" s="42"/>
      <c r="G51" s="220">
        <f>SUM(G14:G48)</f>
        <v>348381</v>
      </c>
      <c r="H51" s="17"/>
      <c r="I51" s="221">
        <f>IF(G51&gt;0,E51/G51,0)</f>
        <v>3.5593215473863385E-4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48765-F08E-4D18-8B03-D853248FCF10}">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8</v>
      </c>
      <c r="C13" s="226" t="str">
        <f ca="1">INDEX('Wellbeing Acorn Type'!$C$14:$C$48,'Type Sorted'!B13)</f>
        <v>2.6</v>
      </c>
      <c r="D13" s="40" t="str">
        <f ca="1">INDEX('Wellbeing Acorn Type'!D$14:D$48,'Type Sorted'!$B13)</f>
        <v>Dangerous Dependencies</v>
      </c>
      <c r="E13" s="40"/>
      <c r="F13" s="40"/>
      <c r="G13" s="40"/>
      <c r="H13" s="40"/>
      <c r="I13" s="40"/>
      <c r="J13" s="40"/>
      <c r="K13" s="40"/>
      <c r="L13" s="40"/>
      <c r="M13" s="40"/>
      <c r="N13" s="40"/>
      <c r="O13" s="40"/>
      <c r="P13" s="206">
        <f ca="1">INDEX('Wellbeing Acorn Type'!E$14:E$48,'Type Sorted'!$B13)</f>
        <v>16</v>
      </c>
      <c r="Q13" s="207">
        <f ca="1">INDEX('Wellbeing Acorn Type'!F$14:F$48,'Type Sorted'!$B13)</f>
        <v>0.12903225806451613</v>
      </c>
      <c r="R13" s="206">
        <f ca="1">INDEX('Wellbeing Acorn Type'!G$14:G$48,'Type Sorted'!$B13)</f>
        <v>3360</v>
      </c>
      <c r="S13" s="207">
        <f ca="1">INDEX('Wellbeing Acorn Type'!H$14:H$48,'Type Sorted'!$B13)</f>
        <v>9.6446132251758847E-3</v>
      </c>
      <c r="T13" s="207">
        <f ca="1">INDEX('Wellbeing Acorn Type'!I$14:I$48,'Type Sorted'!$B13)</f>
        <v>4.7619047619047623E-3</v>
      </c>
      <c r="U13" s="227">
        <f ca="1">INDEX('Wellbeing Acorn Type'!J$14:J$48,'Type Sorted'!$B13)</f>
        <v>13.602924433238499</v>
      </c>
      <c r="V13" s="208">
        <f ca="1">INDEX('Wellbeing Acorn Type'!K$14:K$48,'Type Sorted'!$B13)</f>
        <v>1337.86866359447</v>
      </c>
      <c r="W13" s="208"/>
    </row>
    <row r="14" spans="1:28" ht="20.149999999999999" customHeight="1">
      <c r="A14" s="225">
        <v>2</v>
      </c>
      <c r="B14" s="225">
        <f ca="1">MATCH(A14,'Wellbeing Acorn Type'!$Q$14:$Q$48,0)</f>
        <v>1</v>
      </c>
      <c r="C14" s="226" t="str">
        <f ca="1">INDEX('Wellbeing Acorn Type'!$C$14:$C$48,'Type Sorted'!B14)</f>
        <v>1.1</v>
      </c>
      <c r="D14" s="40" t="str">
        <f ca="1">INDEX('Wellbeing Acorn Type'!D$14:D$48,'Type Sorted'!$B14)</f>
        <v>Limited Living</v>
      </c>
      <c r="E14" s="40"/>
      <c r="F14" s="40"/>
      <c r="G14" s="40"/>
      <c r="H14" s="40"/>
      <c r="I14" s="40"/>
      <c r="J14" s="40"/>
      <c r="K14" s="40"/>
      <c r="L14" s="40"/>
      <c r="M14" s="40"/>
      <c r="N14" s="40"/>
      <c r="O14" s="40"/>
      <c r="P14" s="206">
        <f ca="1">INDEX('Wellbeing Acorn Type'!E$14:E$48,'Type Sorted'!$B14)</f>
        <v>7</v>
      </c>
      <c r="Q14" s="207">
        <f ca="1">INDEX('Wellbeing Acorn Type'!F$14:F$48,'Type Sorted'!$B14)</f>
        <v>5.6451612903225805E-2</v>
      </c>
      <c r="R14" s="206">
        <f ca="1">INDEX('Wellbeing Acorn Type'!G$14:G$48,'Type Sorted'!$B14)</f>
        <v>3787</v>
      </c>
      <c r="S14" s="207">
        <f ca="1">INDEX('Wellbeing Acorn Type'!H$14:H$48,'Type Sorted'!$B14)</f>
        <v>1.0870282822541988E-2</v>
      </c>
      <c r="T14" s="207">
        <f ca="1">INDEX('Wellbeing Acorn Type'!I$14:I$48,'Type Sorted'!$B14)</f>
        <v>1.8484288354898336E-3</v>
      </c>
      <c r="U14" s="227">
        <f ca="1">INDEX('Wellbeing Acorn Type'!J$14:J$48,'Type Sorted'!$B14)</f>
        <v>4.8949785122375333</v>
      </c>
      <c r="V14" s="208">
        <f ca="1">INDEX('Wellbeing Acorn Type'!K$14:K$48,'Type Sorted'!$B14)</f>
        <v>519.32055333611584</v>
      </c>
      <c r="W14" s="208"/>
    </row>
    <row r="15" spans="1:28" ht="20.149999999999999" customHeight="1">
      <c r="A15" s="225">
        <v>3</v>
      </c>
      <c r="B15" s="225">
        <f ca="1">MATCH(A15,'Wellbeing Acorn Type'!$Q$14:$Q$48,0)</f>
        <v>12</v>
      </c>
      <c r="C15" s="226" t="str">
        <f ca="1">INDEX('Wellbeing Acorn Type'!$C$14:$C$48,'Type Sorted'!B15)</f>
        <v>2.10</v>
      </c>
      <c r="D15" s="40" t="str">
        <f ca="1">INDEX('Wellbeing Acorn Type'!D$14:D$48,'Type Sorted'!$B15)</f>
        <v>Respiratory Risks</v>
      </c>
      <c r="E15" s="40"/>
      <c r="F15" s="40"/>
      <c r="G15" s="40"/>
      <c r="H15" s="40"/>
      <c r="I15" s="40"/>
      <c r="J15" s="40"/>
      <c r="K15" s="40"/>
      <c r="L15" s="40"/>
      <c r="M15" s="40"/>
      <c r="N15" s="40"/>
      <c r="O15" s="40"/>
      <c r="P15" s="206">
        <f ca="1">INDEX('Wellbeing Acorn Type'!E$14:E$48,'Type Sorted'!$B15)</f>
        <v>15</v>
      </c>
      <c r="Q15" s="207">
        <f ca="1">INDEX('Wellbeing Acorn Type'!F$14:F$48,'Type Sorted'!$B15)</f>
        <v>0.12096774193548387</v>
      </c>
      <c r="R15" s="206">
        <f ca="1">INDEX('Wellbeing Acorn Type'!G$14:G$48,'Type Sorted'!$B15)</f>
        <v>12048</v>
      </c>
      <c r="S15" s="207">
        <f ca="1">INDEX('Wellbeing Acorn Type'!H$14:H$48,'Type Sorted'!$B15)</f>
        <v>3.45828274217021E-2</v>
      </c>
      <c r="T15" s="207">
        <f ca="1">INDEX('Wellbeing Acorn Type'!I$14:I$48,'Type Sorted'!$B15)</f>
        <v>1.2450199203187251E-3</v>
      </c>
      <c r="U15" s="227">
        <f ca="1">INDEX('Wellbeing Acorn Type'!J$14:J$48,'Type Sorted'!$B15)</f>
        <v>5.2645468130857287</v>
      </c>
      <c r="V15" s="208">
        <f ca="1">INDEX('Wellbeing Acorn Type'!K$14:K$48,'Type Sorted'!$B15)</f>
        <v>349.79135875851438</v>
      </c>
      <c r="W15" s="208"/>
    </row>
    <row r="16" spans="1:28" ht="20.149999999999999" customHeight="1">
      <c r="A16" s="225">
        <v>4</v>
      </c>
      <c r="B16" s="225">
        <f ca="1">MATCH(A16,'Wellbeing Acorn Type'!$Q$14:$Q$48,0)</f>
        <v>13</v>
      </c>
      <c r="C16" s="226" t="str">
        <f ca="1">INDEX('Wellbeing Acorn Type'!$C$14:$C$48,'Type Sorted'!B16)</f>
        <v>2.11</v>
      </c>
      <c r="D16" s="40" t="str">
        <f ca="1">INDEX('Wellbeing Acorn Type'!D$14:D$48,'Type Sorted'!$B16)</f>
        <v>Anxious Adversity</v>
      </c>
      <c r="E16" s="40"/>
      <c r="F16" s="40"/>
      <c r="G16" s="40"/>
      <c r="H16" s="40"/>
      <c r="I16" s="40"/>
      <c r="J16" s="40"/>
      <c r="K16" s="40"/>
      <c r="L16" s="40"/>
      <c r="M16" s="40"/>
      <c r="N16" s="40"/>
      <c r="O16" s="40"/>
      <c r="P16" s="206">
        <f ca="1">INDEX('Wellbeing Acorn Type'!E$14:E$48,'Type Sorted'!$B16)</f>
        <v>7</v>
      </c>
      <c r="Q16" s="207">
        <f ca="1">INDEX('Wellbeing Acorn Type'!F$14:F$48,'Type Sorted'!$B16)</f>
        <v>5.6451612903225805E-2</v>
      </c>
      <c r="R16" s="206">
        <f ca="1">INDEX('Wellbeing Acorn Type'!G$14:G$48,'Type Sorted'!$B16)</f>
        <v>6926</v>
      </c>
      <c r="S16" s="207">
        <f ca="1">INDEX('Wellbeing Acorn Type'!H$14:H$48,'Type Sorted'!$B16)</f>
        <v>1.988053309451434E-2</v>
      </c>
      <c r="T16" s="207">
        <f ca="1">INDEX('Wellbeing Acorn Type'!I$14:I$48,'Type Sorted'!$B16)</f>
        <v>1.0106843777071904E-3</v>
      </c>
      <c r="U16" s="227">
        <f ca="1">INDEX('Wellbeing Acorn Type'!J$14:J$48,'Type Sorted'!$B16)</f>
        <v>2.9173941365173675</v>
      </c>
      <c r="V16" s="208">
        <f ca="1">INDEX('Wellbeing Acorn Type'!K$14:K$48,'Type Sorted'!$B16)</f>
        <v>283.95422112097475</v>
      </c>
      <c r="W16" s="208"/>
    </row>
    <row r="17" spans="1:23" ht="20.149999999999999" customHeight="1">
      <c r="A17" s="225">
        <v>5</v>
      </c>
      <c r="B17" s="225">
        <f ca="1">MATCH(A17,'Wellbeing Acorn Type'!$Q$14:$Q$48,0)</f>
        <v>3</v>
      </c>
      <c r="C17" s="226" t="str">
        <f ca="1">INDEX('Wellbeing Acorn Type'!$C$14:$C$48,'Type Sorted'!B17)</f>
        <v>1.3</v>
      </c>
      <c r="D17" s="40" t="str">
        <f ca="1">INDEX('Wellbeing Acorn Type'!D$14:D$48,'Type Sorted'!$B17)</f>
        <v>Hardship Heartlands</v>
      </c>
      <c r="E17" s="40"/>
      <c r="F17" s="40"/>
      <c r="G17" s="40"/>
      <c r="H17" s="40"/>
      <c r="I17" s="40"/>
      <c r="J17" s="40"/>
      <c r="K17" s="40"/>
      <c r="L17" s="40"/>
      <c r="M17" s="40"/>
      <c r="N17" s="40"/>
      <c r="O17" s="40"/>
      <c r="P17" s="206">
        <f ca="1">INDEX('Wellbeing Acorn Type'!E$14:E$48,'Type Sorted'!$B17)</f>
        <v>16</v>
      </c>
      <c r="Q17" s="207">
        <f ca="1">INDEX('Wellbeing Acorn Type'!F$14:F$48,'Type Sorted'!$B17)</f>
        <v>0.12903225806451613</v>
      </c>
      <c r="R17" s="206">
        <f ca="1">INDEX('Wellbeing Acorn Type'!G$14:G$48,'Type Sorted'!$B17)</f>
        <v>17099</v>
      </c>
      <c r="S17" s="207">
        <f ca="1">INDEX('Wellbeing Acorn Type'!H$14:H$48,'Type Sorted'!$B17)</f>
        <v>4.9081321886095972E-2</v>
      </c>
      <c r="T17" s="207">
        <f ca="1">INDEX('Wellbeing Acorn Type'!I$14:I$48,'Type Sorted'!$B17)</f>
        <v>9.3572723551084858E-4</v>
      </c>
      <c r="U17" s="227">
        <f ca="1">INDEX('Wellbeing Acorn Type'!J$14:J$48,'Type Sorted'!$B17)</f>
        <v>4.1210186655371048</v>
      </c>
      <c r="V17" s="208">
        <f ca="1">INDEX('Wellbeing Acorn Type'!K$14:K$48,'Type Sorted'!$B17)</f>
        <v>262.89483067298784</v>
      </c>
      <c r="W17" s="208"/>
    </row>
    <row r="18" spans="1:23" ht="20.149999999999999" customHeight="1">
      <c r="A18" s="225">
        <v>6</v>
      </c>
      <c r="B18" s="225">
        <f ca="1">MATCH(A18,'Wellbeing Acorn Type'!$Q$14:$Q$48,0)</f>
        <v>2</v>
      </c>
      <c r="C18" s="226" t="str">
        <f ca="1">INDEX('Wellbeing Acorn Type'!$C$14:$C$48,'Type Sorted'!B18)</f>
        <v>1.2</v>
      </c>
      <c r="D18" s="40" t="str">
        <f ca="1">INDEX('Wellbeing Acorn Type'!D$14:D$48,'Type Sorted'!$B18)</f>
        <v>Poorly Pensioners</v>
      </c>
      <c r="E18" s="40"/>
      <c r="F18" s="40"/>
      <c r="G18" s="40"/>
      <c r="H18" s="40"/>
      <c r="I18" s="40"/>
      <c r="J18" s="40"/>
      <c r="K18" s="40"/>
      <c r="L18" s="40"/>
      <c r="M18" s="40"/>
      <c r="N18" s="40"/>
      <c r="O18" s="40"/>
      <c r="P18" s="206">
        <f ca="1">INDEX('Wellbeing Acorn Type'!E$14:E$48,'Type Sorted'!$B18)</f>
        <v>10</v>
      </c>
      <c r="Q18" s="207">
        <f ca="1">INDEX('Wellbeing Acorn Type'!F$14:F$48,'Type Sorted'!$B18)</f>
        <v>8.0645161290322578E-2</v>
      </c>
      <c r="R18" s="206">
        <f ca="1">INDEX('Wellbeing Acorn Type'!G$14:G$48,'Type Sorted'!$B18)</f>
        <v>11136</v>
      </c>
      <c r="S18" s="207">
        <f ca="1">INDEX('Wellbeing Acorn Type'!H$14:H$48,'Type Sorted'!$B18)</f>
        <v>3.1965003832011507E-2</v>
      </c>
      <c r="T18" s="207">
        <f ca="1">INDEX('Wellbeing Acorn Type'!I$14:I$48,'Type Sorted'!$B18)</f>
        <v>8.9798850574712642E-4</v>
      </c>
      <c r="U18" s="227">
        <f ca="1">INDEX('Wellbeing Acorn Type'!J$14:J$48,'Type Sorted'!$B18)</f>
        <v>3.0816258422791272</v>
      </c>
      <c r="V18" s="208">
        <f ca="1">INDEX('Wellbeing Acorn Type'!K$14:K$48,'Type Sorted'!$B18)</f>
        <v>252.29204324249164</v>
      </c>
      <c r="W18" s="208"/>
    </row>
    <row r="19" spans="1:23" ht="20.149999999999999" customHeight="1">
      <c r="A19" s="225">
        <v>7</v>
      </c>
      <c r="B19" s="225">
        <f ca="1">MATCH(A19,'Wellbeing Acorn Type'!$Q$14:$Q$48,0)</f>
        <v>19</v>
      </c>
      <c r="C19" s="226" t="str">
        <f ca="1">INDEX('Wellbeing Acorn Type'!$C$14:$C$48,'Type Sorted'!B19)</f>
        <v>3.15</v>
      </c>
      <c r="D19" s="40" t="str">
        <f ca="1">INDEX('Wellbeing Acorn Type'!D$14:D$48,'Type Sorted'!$B19)</f>
        <v>Borderline Behaviours</v>
      </c>
      <c r="E19" s="40"/>
      <c r="F19" s="40"/>
      <c r="G19" s="40"/>
      <c r="H19" s="40"/>
      <c r="I19" s="40"/>
      <c r="J19" s="40"/>
      <c r="K19" s="40"/>
      <c r="L19" s="40"/>
      <c r="M19" s="40"/>
      <c r="N19" s="40"/>
      <c r="O19" s="40"/>
      <c r="P19" s="206">
        <f ca="1">INDEX('Wellbeing Acorn Type'!E$14:E$48,'Type Sorted'!$B19)</f>
        <v>13</v>
      </c>
      <c r="Q19" s="207">
        <f ca="1">INDEX('Wellbeing Acorn Type'!F$14:F$48,'Type Sorted'!$B19)</f>
        <v>0.10483870967741936</v>
      </c>
      <c r="R19" s="206">
        <f ca="1">INDEX('Wellbeing Acorn Type'!G$14:G$48,'Type Sorted'!$B19)</f>
        <v>15117</v>
      </c>
      <c r="S19" s="207">
        <f ca="1">INDEX('Wellbeing Acorn Type'!H$14:H$48,'Type Sorted'!$B19)</f>
        <v>4.3392148251483291E-2</v>
      </c>
      <c r="T19" s="207">
        <f ca="1">INDEX('Wellbeing Acorn Type'!I$14:I$48,'Type Sorted'!$B19)</f>
        <v>8.5995898657140971E-4</v>
      </c>
      <c r="U19" s="227">
        <f ca="1">INDEX('Wellbeing Acorn Type'!J$14:J$48,'Type Sorted'!$B19)</f>
        <v>3.3584267526731324</v>
      </c>
      <c r="V19" s="208">
        <f ca="1">INDEX('Wellbeing Acorn Type'!K$14:K$48,'Type Sorted'!$B19)</f>
        <v>241.60755782317281</v>
      </c>
      <c r="W19" s="208"/>
    </row>
    <row r="20" spans="1:23" ht="20.149999999999999" customHeight="1">
      <c r="A20" s="225">
        <v>8</v>
      </c>
      <c r="B20" s="225">
        <f ca="1">MATCH(A20,'Wellbeing Acorn Type'!$Q$14:$Q$48,0)</f>
        <v>18</v>
      </c>
      <c r="C20" s="226" t="str">
        <f ca="1">INDEX('Wellbeing Acorn Type'!$C$14:$C$48,'Type Sorted'!B20)</f>
        <v>3.14</v>
      </c>
      <c r="D20" s="40" t="str">
        <f ca="1">INDEX('Wellbeing Acorn Type'!D$14:D$48,'Type Sorted'!$B20)</f>
        <v>Rooted Routines</v>
      </c>
      <c r="E20" s="40"/>
      <c r="F20" s="40"/>
      <c r="G20" s="40"/>
      <c r="H20" s="40"/>
      <c r="I20" s="40"/>
      <c r="J20" s="40"/>
      <c r="K20" s="40"/>
      <c r="L20" s="40"/>
      <c r="M20" s="40"/>
      <c r="N20" s="40"/>
      <c r="O20" s="40"/>
      <c r="P20" s="206">
        <f ca="1">INDEX('Wellbeing Acorn Type'!E$14:E$48,'Type Sorted'!$B20)</f>
        <v>11</v>
      </c>
      <c r="Q20" s="207">
        <f ca="1">INDEX('Wellbeing Acorn Type'!F$14:F$48,'Type Sorted'!$B20)</f>
        <v>8.8709677419354843E-2</v>
      </c>
      <c r="R20" s="206">
        <f ca="1">INDEX('Wellbeing Acorn Type'!G$14:G$48,'Type Sorted'!$B20)</f>
        <v>13105</v>
      </c>
      <c r="S20" s="207">
        <f ca="1">INDEX('Wellbeing Acorn Type'!H$14:H$48,'Type Sorted'!$B20)</f>
        <v>3.7616861998788685E-2</v>
      </c>
      <c r="T20" s="207">
        <f ca="1">INDEX('Wellbeing Acorn Type'!I$14:I$48,'Type Sorted'!$B20)</f>
        <v>8.3937428462418928E-4</v>
      </c>
      <c r="U20" s="227">
        <f ca="1">INDEX('Wellbeing Acorn Type'!J$14:J$48,'Type Sorted'!$B20)</f>
        <v>2.990235498074203</v>
      </c>
      <c r="V20" s="208">
        <f ca="1">INDEX('Wellbeing Acorn Type'!K$14:K$48,'Type Sorted'!$B20)</f>
        <v>235.82423600940294</v>
      </c>
      <c r="W20" s="208"/>
    </row>
    <row r="21" spans="1:23" ht="20.149999999999999" customHeight="1">
      <c r="A21" s="225">
        <v>9</v>
      </c>
      <c r="B21" s="225">
        <f ca="1">MATCH(A21,'Wellbeing Acorn Type'!$Q$14:$Q$48,0)</f>
        <v>11</v>
      </c>
      <c r="C21" s="226" t="str">
        <f ca="1">INDEX('Wellbeing Acorn Type'!$C$14:$C$48,'Type Sorted'!B21)</f>
        <v>2.9</v>
      </c>
      <c r="D21" s="40" t="str">
        <f ca="1">INDEX('Wellbeing Acorn Type'!D$14:D$48,'Type Sorted'!$B21)</f>
        <v>Everyday Excesses</v>
      </c>
      <c r="E21" s="40"/>
      <c r="F21" s="40"/>
      <c r="G21" s="40"/>
      <c r="H21" s="40"/>
      <c r="I21" s="40"/>
      <c r="J21" s="40"/>
      <c r="K21" s="40"/>
      <c r="L21" s="40"/>
      <c r="M21" s="40"/>
      <c r="N21" s="40"/>
      <c r="O21" s="40"/>
      <c r="P21" s="206">
        <f ca="1">INDEX('Wellbeing Acorn Type'!E$14:E$48,'Type Sorted'!$B21)</f>
        <v>11</v>
      </c>
      <c r="Q21" s="207">
        <f ca="1">INDEX('Wellbeing Acorn Type'!F$14:F$48,'Type Sorted'!$B21)</f>
        <v>8.8709677419354843E-2</v>
      </c>
      <c r="R21" s="206">
        <f ca="1">INDEX('Wellbeing Acorn Type'!G$14:G$48,'Type Sorted'!$B21)</f>
        <v>16337</v>
      </c>
      <c r="S21" s="207">
        <f ca="1">INDEX('Wellbeing Acorn Type'!H$14:H$48,'Type Sorted'!$B21)</f>
        <v>4.6894061386815011E-2</v>
      </c>
      <c r="T21" s="207">
        <f ca="1">INDEX('Wellbeing Acorn Type'!I$14:I$48,'Type Sorted'!$B21)</f>
        <v>6.7331823468201016E-4</v>
      </c>
      <c r="U21" s="227">
        <f ca="1">INDEX('Wellbeing Acorn Type'!J$14:J$48,'Type Sorted'!$B21)</f>
        <v>2.2025198454404284</v>
      </c>
      <c r="V21" s="208">
        <f ca="1">INDEX('Wellbeing Acorn Type'!K$14:K$48,'Type Sorted'!$B21)</f>
        <v>189.17038702963981</v>
      </c>
      <c r="W21" s="208"/>
    </row>
    <row r="22" spans="1:23" ht="20.149999999999999" customHeight="1">
      <c r="A22" s="225">
        <v>10</v>
      </c>
      <c r="B22" s="225">
        <f ca="1">MATCH(A22,'Wellbeing Acorn Type'!$Q$14:$Q$48,0)</f>
        <v>15</v>
      </c>
      <c r="C22" s="226" t="str">
        <f ca="1">INDEX('Wellbeing Acorn Type'!$C$14:$C$48,'Type Sorted'!B22)</f>
        <v>2.13</v>
      </c>
      <c r="D22" s="40" t="str">
        <f ca="1">INDEX('Wellbeing Acorn Type'!D$14:D$48,'Type Sorted'!$B22)</f>
        <v>Regular Revellers</v>
      </c>
      <c r="E22" s="40"/>
      <c r="F22" s="40"/>
      <c r="G22" s="40"/>
      <c r="H22" s="40"/>
      <c r="I22" s="40"/>
      <c r="J22" s="40"/>
      <c r="K22" s="40"/>
      <c r="L22" s="40"/>
      <c r="M22" s="40"/>
      <c r="N22" s="40"/>
      <c r="O22" s="40"/>
      <c r="P22" s="206">
        <f ca="1">INDEX('Wellbeing Acorn Type'!E$14:E$48,'Type Sorted'!$B22)</f>
        <v>3</v>
      </c>
      <c r="Q22" s="207">
        <f ca="1">INDEX('Wellbeing Acorn Type'!F$14:F$48,'Type Sorted'!$B22)</f>
        <v>2.4193548387096774E-2</v>
      </c>
      <c r="R22" s="206">
        <f ca="1">INDEX('Wellbeing Acorn Type'!G$14:G$48,'Type Sorted'!$B22)</f>
        <v>7412</v>
      </c>
      <c r="S22" s="207">
        <f ca="1">INDEX('Wellbeing Acorn Type'!H$14:H$48,'Type Sorted'!$B22)</f>
        <v>2.1275557507441565E-2</v>
      </c>
      <c r="T22" s="207">
        <f ca="1">INDEX('Wellbeing Acorn Type'!I$14:I$48,'Type Sorted'!$B22)</f>
        <v>4.0474905558553697E-4</v>
      </c>
      <c r="U22" s="227">
        <f ca="1">INDEX('Wellbeing Acorn Type'!J$14:J$48,'Type Sorted'!$B22)</f>
        <v>0.22517702701517689</v>
      </c>
      <c r="V22" s="208">
        <f ca="1">INDEX('Wellbeing Acorn Type'!K$14:K$48,'Type Sorted'!$B22)</f>
        <v>113.71522639834271</v>
      </c>
      <c r="W22" s="208"/>
    </row>
    <row r="23" spans="1:23" ht="20.149999999999999" customHeight="1">
      <c r="A23" s="225">
        <v>11</v>
      </c>
      <c r="B23" s="225">
        <f ca="1">MATCH(A23,'Wellbeing Acorn Type'!$Q$14:$Q$48,0)</f>
        <v>20</v>
      </c>
      <c r="C23" s="226" t="str">
        <f ca="1">INDEX('Wellbeing Acorn Type'!$C$14:$C$48,'Type Sorted'!B23)</f>
        <v>3.16</v>
      </c>
      <c r="D23" s="40" t="str">
        <f ca="1">INDEX('Wellbeing Acorn Type'!D$14:D$48,'Type Sorted'!$B23)</f>
        <v>Countryside Concerns</v>
      </c>
      <c r="E23" s="40"/>
      <c r="F23" s="40"/>
      <c r="G23" s="40"/>
      <c r="H23" s="40"/>
      <c r="I23" s="40"/>
      <c r="J23" s="40"/>
      <c r="K23" s="40"/>
      <c r="L23" s="40"/>
      <c r="M23" s="40"/>
      <c r="N23" s="40"/>
      <c r="O23" s="40"/>
      <c r="P23" s="206">
        <f ca="1">INDEX('Wellbeing Acorn Type'!E$14:E$48,'Type Sorted'!$B23)</f>
        <v>9</v>
      </c>
      <c r="Q23" s="207">
        <f ca="1">INDEX('Wellbeing Acorn Type'!F$14:F$48,'Type Sorted'!$B23)</f>
        <v>7.2580645161290328E-2</v>
      </c>
      <c r="R23" s="206">
        <f ca="1">INDEX('Wellbeing Acorn Type'!G$14:G$48,'Type Sorted'!$B23)</f>
        <v>22417</v>
      </c>
      <c r="S23" s="207">
        <f ca="1">INDEX('Wellbeing Acorn Type'!H$14:H$48,'Type Sorted'!$B23)</f>
        <v>6.4346218651418999E-2</v>
      </c>
      <c r="T23" s="207">
        <f ca="1">INDEX('Wellbeing Acorn Type'!I$14:I$48,'Type Sorted'!$B23)</f>
        <v>4.0148101886960789E-4</v>
      </c>
      <c r="U23" s="227">
        <f ca="1">INDEX('Wellbeing Acorn Type'!J$14:J$48,'Type Sorted'!$B23)</f>
        <v>0.37370172003633839</v>
      </c>
      <c r="V23" s="208">
        <f ca="1">INDEX('Wellbeing Acorn Type'!K$14:K$48,'Type Sorted'!$B23)</f>
        <v>112.79706357646198</v>
      </c>
      <c r="W23" s="208"/>
    </row>
    <row r="24" spans="1:23" ht="20.149999999999999" customHeight="1">
      <c r="A24" s="225">
        <v>12</v>
      </c>
      <c r="B24" s="225">
        <f ca="1">MATCH(A24,'Wellbeing Acorn Type'!$Q$14:$Q$48,0)</f>
        <v>14</v>
      </c>
      <c r="C24" s="226" t="str">
        <f ca="1">INDEX('Wellbeing Acorn Type'!$C$14:$C$48,'Type Sorted'!B24)</f>
        <v>2.12</v>
      </c>
      <c r="D24" s="40" t="str">
        <f ca="1">INDEX('Wellbeing Acorn Type'!D$14:D$48,'Type Sorted'!$B24)</f>
        <v>Perilous Futures</v>
      </c>
      <c r="E24" s="40"/>
      <c r="F24" s="40"/>
      <c r="G24" s="40"/>
      <c r="H24" s="40"/>
      <c r="I24" s="40"/>
      <c r="J24" s="40"/>
      <c r="K24" s="40"/>
      <c r="L24" s="40"/>
      <c r="M24" s="40"/>
      <c r="N24" s="40"/>
      <c r="O24" s="40"/>
      <c r="P24" s="206">
        <f ca="1">INDEX('Wellbeing Acorn Type'!E$14:E$48,'Type Sorted'!$B24)</f>
        <v>2</v>
      </c>
      <c r="Q24" s="207">
        <f ca="1">INDEX('Wellbeing Acorn Type'!F$14:F$48,'Type Sorted'!$B24)</f>
        <v>1.6129032258064516E-2</v>
      </c>
      <c r="R24" s="206">
        <f ca="1">INDEX('Wellbeing Acorn Type'!G$14:G$48,'Type Sorted'!$B24)</f>
        <v>6282</v>
      </c>
      <c r="S24" s="207">
        <f ca="1">INDEX('Wellbeing Acorn Type'!H$14:H$48,'Type Sorted'!$B24)</f>
        <v>1.8031982226355627E-2</v>
      </c>
      <c r="T24" s="207">
        <f ca="1">INDEX('Wellbeing Acorn Type'!I$14:I$48,'Type Sorted'!$B24)</f>
        <v>3.1836994587710921E-4</v>
      </c>
      <c r="U24" s="227">
        <f ca="1">INDEX('Wellbeing Acorn Type'!J$14:J$48,'Type Sorted'!$B24)</f>
        <v>-0.15924573356483385</v>
      </c>
      <c r="V24" s="208">
        <f ca="1">INDEX('Wellbeing Acorn Type'!K$14:K$48,'Type Sorted'!$B24)</f>
        <v>89.446806544042886</v>
      </c>
      <c r="W24" s="208"/>
    </row>
    <row r="25" spans="1:23" ht="20.149999999999999" customHeight="1">
      <c r="A25" s="225">
        <v>13</v>
      </c>
      <c r="B25" s="225">
        <f ca="1">MATCH(A25,'Wellbeing Acorn Type'!$Q$14:$Q$48,0)</f>
        <v>9</v>
      </c>
      <c r="C25" s="226" t="str">
        <f ca="1">INDEX('Wellbeing Acorn Type'!$C$14:$C$48,'Type Sorted'!B25)</f>
        <v>2.7</v>
      </c>
      <c r="D25" s="40" t="str">
        <f ca="1">INDEX('Wellbeing Acorn Type'!D$14:D$48,'Type Sorted'!$B25)</f>
        <v>Struggling Smokers</v>
      </c>
      <c r="E25" s="40"/>
      <c r="F25" s="40"/>
      <c r="G25" s="40"/>
      <c r="H25" s="40"/>
      <c r="I25" s="40"/>
      <c r="J25" s="40"/>
      <c r="K25" s="40"/>
      <c r="L25" s="40"/>
      <c r="M25" s="40"/>
      <c r="N25" s="40"/>
      <c r="O25" s="40"/>
      <c r="P25" s="206">
        <f ca="1">INDEX('Wellbeing Acorn Type'!E$14:E$48,'Type Sorted'!$B25)</f>
        <v>1</v>
      </c>
      <c r="Q25" s="207">
        <f ca="1">INDEX('Wellbeing Acorn Type'!F$14:F$48,'Type Sorted'!$B25)</f>
        <v>8.0645161290322578E-3</v>
      </c>
      <c r="R25" s="206">
        <f ca="1">INDEX('Wellbeing Acorn Type'!G$14:G$48,'Type Sorted'!$B25)</f>
        <v>7077</v>
      </c>
      <c r="S25" s="207">
        <f ca="1">INDEX('Wellbeing Acorn Type'!H$14:H$48,'Type Sorted'!$B25)</f>
        <v>2.0313966605526708E-2</v>
      </c>
      <c r="T25" s="207">
        <f ca="1">INDEX('Wellbeing Acorn Type'!I$14:I$48,'Type Sorted'!$B25)</f>
        <v>1.4130281192595732E-4</v>
      </c>
      <c r="U25" s="227">
        <f ca="1">INDEX('Wellbeing Acorn Type'!J$14:J$48,'Type Sorted'!$B25)</f>
        <v>-0.96691127247002184</v>
      </c>
      <c r="V25" s="208">
        <f ca="1">INDEX('Wellbeing Acorn Type'!K$14:K$48,'Type Sorted'!$B25)</f>
        <v>39.699366872239466</v>
      </c>
      <c r="W25" s="208"/>
    </row>
    <row r="26" spans="1:23" ht="20.149999999999999" customHeight="1">
      <c r="A26" s="225">
        <v>14</v>
      </c>
      <c r="B26" s="225">
        <f ca="1">MATCH(A26,'Wellbeing Acorn Type'!$Q$14:$Q$48,0)</f>
        <v>29</v>
      </c>
      <c r="C26" s="226" t="str">
        <f ca="1">INDEX('Wellbeing Acorn Type'!$C$14:$C$48,'Type Sorted'!B26)</f>
        <v>4.23</v>
      </c>
      <c r="D26" s="40" t="str">
        <f ca="1">INDEX('Wellbeing Acorn Type'!D$14:D$48,'Type Sorted'!$B26)</f>
        <v>Happy Families</v>
      </c>
      <c r="E26" s="40"/>
      <c r="F26" s="40"/>
      <c r="G26" s="40"/>
      <c r="H26" s="40"/>
      <c r="I26" s="40"/>
      <c r="J26" s="40"/>
      <c r="K26" s="40"/>
      <c r="L26" s="40"/>
      <c r="M26" s="40"/>
      <c r="N26" s="40"/>
      <c r="O26" s="40"/>
      <c r="P26" s="206">
        <f ca="1">INDEX('Wellbeing Acorn Type'!E$14:E$48,'Type Sorted'!$B26)</f>
        <v>2</v>
      </c>
      <c r="Q26" s="207">
        <f ca="1">INDEX('Wellbeing Acorn Type'!F$14:F$48,'Type Sorted'!$B26)</f>
        <v>1.6129032258064516E-2</v>
      </c>
      <c r="R26" s="206">
        <f ca="1">INDEX('Wellbeing Acorn Type'!G$14:G$48,'Type Sorted'!$B26)</f>
        <v>15264</v>
      </c>
      <c r="S26" s="207">
        <f ca="1">INDEX('Wellbeing Acorn Type'!H$14:H$48,'Type Sorted'!$B26)</f>
        <v>4.3814100080084732E-2</v>
      </c>
      <c r="T26" s="207">
        <f ca="1">INDEX('Wellbeing Acorn Type'!I$14:I$48,'Type Sorted'!$B26)</f>
        <v>1.3102725366876311E-4</v>
      </c>
      <c r="U26" s="227">
        <f ca="1">INDEX('Wellbeing Acorn Type'!J$14:J$48,'Type Sorted'!$B26)</f>
        <v>-1.5061850020762182</v>
      </c>
      <c r="V26" s="208">
        <f ca="1">INDEX('Wellbeing Acorn Type'!K$14:K$48,'Type Sorted'!$B26)</f>
        <v>36.81242391965916</v>
      </c>
      <c r="W26" s="208"/>
    </row>
    <row r="27" spans="1:23" ht="20.149999999999999" customHeight="1">
      <c r="A27" s="225">
        <v>15</v>
      </c>
      <c r="B27" s="225">
        <f ca="1">MATCH(A27,'Wellbeing Acorn Type'!$Q$14:$Q$48,0)</f>
        <v>4</v>
      </c>
      <c r="C27" s="226" t="str">
        <f ca="1">INDEX('Wellbeing Acorn Type'!$C$14:$C$48,'Type Sorted'!B27)</f>
        <v>1.4</v>
      </c>
      <c r="D27" s="40" t="str">
        <f ca="1">INDEX('Wellbeing Acorn Type'!D$14:D$48,'Type Sorted'!$B27)</f>
        <v>Elderly Ailments</v>
      </c>
      <c r="E27" s="40"/>
      <c r="F27" s="40"/>
      <c r="G27" s="40"/>
      <c r="H27" s="40"/>
      <c r="I27" s="40"/>
      <c r="J27" s="40"/>
      <c r="K27" s="40"/>
      <c r="L27" s="40"/>
      <c r="M27" s="40"/>
      <c r="N27" s="40"/>
      <c r="O27" s="40"/>
      <c r="P27" s="206">
        <f ca="1">INDEX('Wellbeing Acorn Type'!E$14:E$48,'Type Sorted'!$B27)</f>
        <v>1</v>
      </c>
      <c r="Q27" s="207">
        <f ca="1">INDEX('Wellbeing Acorn Type'!F$14:F$48,'Type Sorted'!$B27)</f>
        <v>8.0645161290322578E-3</v>
      </c>
      <c r="R27" s="206">
        <f ca="1">INDEX('Wellbeing Acorn Type'!G$14:G$48,'Type Sorted'!$B27)</f>
        <v>14210</v>
      </c>
      <c r="S27" s="207">
        <f ca="1">INDEX('Wellbeing Acorn Type'!H$14:H$48,'Type Sorted'!$B27)</f>
        <v>4.0788676764806346E-2</v>
      </c>
      <c r="T27" s="207">
        <f ca="1">INDEX('Wellbeing Acorn Type'!I$14:I$48,'Type Sorted'!$B27)</f>
        <v>7.037297677691766E-5</v>
      </c>
      <c r="U27" s="227">
        <f ca="1">INDEX('Wellbeing Acorn Type'!J$14:J$48,'Type Sorted'!$B27)</f>
        <v>-1.8422662745374092</v>
      </c>
      <c r="V27" s="208">
        <f ca="1">INDEX('Wellbeing Acorn Type'!K$14:K$48,'Type Sorted'!$B27)</f>
        <v>19.771458082676897</v>
      </c>
      <c r="W27" s="208"/>
    </row>
    <row r="28" spans="1:23" ht="20.149999999999999" customHeight="1">
      <c r="A28" s="225">
        <v>16</v>
      </c>
      <c r="B28" s="225">
        <f ca="1">MATCH(A28,'Wellbeing Acorn Type'!$Q$14:$Q$48,0)</f>
        <v>22</v>
      </c>
      <c r="C28" s="226" t="str">
        <f ca="1">INDEX('Wellbeing Acorn Type'!$C$14:$C$48,'Type Sorted'!B28)</f>
        <v>3.18</v>
      </c>
      <c r="D28" s="40" t="str">
        <f ca="1">INDEX('Wellbeing Acorn Type'!D$14:D$48,'Type Sorted'!$B28)</f>
        <v>Cultural Concerns</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106</v>
      </c>
      <c r="S28" s="207">
        <f ca="1">INDEX('Wellbeing Acorn Type'!H$14:H$48,'Type Sorted'!$B28)</f>
        <v>3.0426458388947735E-4</v>
      </c>
      <c r="T28" s="207">
        <f ca="1">INDEX('Wellbeing Acorn Type'!I$14:I$48,'Type Sorted'!$B28)</f>
        <v>0</v>
      </c>
      <c r="U28" s="227">
        <f ca="1">INDEX('Wellbeing Acorn Type'!J$14:J$48,'Type Sorted'!$B28)</f>
        <v>-0.1942686064096949</v>
      </c>
      <c r="V28" s="208">
        <f ca="1">INDEX('Wellbeing Acorn Type'!K$14:K$48,'Type Sorted'!$B28)</f>
        <v>0</v>
      </c>
      <c r="W28" s="208"/>
    </row>
    <row r="29" spans="1:23" ht="20.149999999999999" customHeight="1">
      <c r="A29" s="225">
        <v>17</v>
      </c>
      <c r="B29" s="225">
        <f ca="1">MATCH(A29,'Wellbeing Acorn Type'!$Q$14:$Q$48,0)</f>
        <v>27</v>
      </c>
      <c r="C29" s="226" t="str">
        <f ca="1">INDEX('Wellbeing Acorn Type'!$C$14:$C$48,'Type Sorted'!B29)</f>
        <v>4.21</v>
      </c>
      <c r="D29" s="40" t="str">
        <f ca="1">INDEX('Wellbeing Acorn Type'!D$14:D$48,'Type Sorted'!$B29)</f>
        <v>Sensible Seniors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5253</v>
      </c>
      <c r="S29" s="207">
        <f ca="1">INDEX('Wellbeing Acorn Type'!H$14:H$48,'Type Sorted'!$B29)</f>
        <v>1.5078319426145513E-2</v>
      </c>
      <c r="T29" s="207">
        <f ca="1">INDEX('Wellbeing Acorn Type'!I$14:I$48,'Type Sorted'!$B29)</f>
        <v>0</v>
      </c>
      <c r="U29" s="227">
        <f ca="1">INDEX('Wellbeing Acorn Type'!J$14:J$48,'Type Sorted'!$B29)</f>
        <v>-1.3778008982073826</v>
      </c>
      <c r="V29" s="208">
        <f ca="1">INDEX('Wellbeing Acorn Type'!K$14:K$48,'Type Sorted'!$B29)</f>
        <v>0</v>
      </c>
      <c r="W29" s="208"/>
    </row>
    <row r="30" spans="1:23" ht="20.149999999999999" customHeight="1">
      <c r="A30" s="225">
        <v>18</v>
      </c>
      <c r="B30" s="225">
        <f ca="1">MATCH(A30,'Wellbeing Acorn Type'!$Q$14:$Q$48,0)</f>
        <v>25</v>
      </c>
      <c r="C30" s="226" t="str">
        <f ca="1">INDEX('Wellbeing Acorn Type'!$C$14:$C$48,'Type Sorted'!B30)</f>
        <v>4.19</v>
      </c>
      <c r="D30" s="40" t="str">
        <f ca="1">INDEX('Wellbeing Acorn Type'!D$14:D$48,'Type Sorted'!$B30)</f>
        <v>Relishing Retirement</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48853</v>
      </c>
      <c r="S30" s="207">
        <f ca="1">INDEX('Wellbeing Acorn Type'!H$14:H$48,'Type Sorted'!$B30)</f>
        <v>0.14022865770521353</v>
      </c>
      <c r="T30" s="207">
        <f ca="1">INDEX('Wellbeing Acorn Type'!I$14:I$48,'Type Sorted'!$B30)</f>
        <v>0</v>
      </c>
      <c r="U30" s="227">
        <f ca="1">INDEX('Wellbeing Acorn Type'!J$14:J$48,'Type Sorted'!$B30)</f>
        <v>-4.4971538827415669</v>
      </c>
      <c r="V30" s="208">
        <f ca="1">INDEX('Wellbeing Acorn Type'!K$14:K$48,'Type Sorted'!$B30)</f>
        <v>0</v>
      </c>
      <c r="W30" s="208"/>
    </row>
    <row r="31" spans="1:23" ht="20.149999999999999" customHeight="1">
      <c r="A31" s="225">
        <v>19</v>
      </c>
      <c r="B31" s="225">
        <f ca="1">MATCH(A31,'Wellbeing Acorn Type'!$Q$14:$Q$48,0)</f>
        <v>35</v>
      </c>
      <c r="C31" s="226" t="str">
        <f ca="1">INDEX('Wellbeing Acorn Type'!$C$14:$C$48,'Type Sorted'!B31)</f>
        <v>61</v>
      </c>
      <c r="D31" s="40" t="str">
        <f ca="1">INDEX('Wellbeing Acorn Type'!D$14:D$48,'Type Sorted'!$B31)</f>
        <v>Inactive Communal Population</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3786</v>
      </c>
      <c r="S31" s="207">
        <f ca="1">INDEX('Wellbeing Acorn Type'!H$14:H$48,'Type Sorted'!$B31)</f>
        <v>1.0867412401939256E-2</v>
      </c>
      <c r="T31" s="207">
        <f ca="1">INDEX('Wellbeing Acorn Type'!I$14:I$48,'Type Sorted'!$B31)</f>
        <v>0</v>
      </c>
      <c r="U31" s="227">
        <f ca="1">INDEX('Wellbeing Acorn Type'!J$14:J$48,'Type Sorted'!$B31)</f>
        <v>-1.1672037160946998</v>
      </c>
      <c r="V31" s="208">
        <f ca="1">INDEX('Wellbeing Acorn Type'!K$14:K$48,'Type Sorted'!$B31)</f>
        <v>0</v>
      </c>
      <c r="W31" s="208"/>
    </row>
    <row r="32" spans="1:23" ht="20.149999999999999" customHeight="1">
      <c r="A32" s="225">
        <v>20</v>
      </c>
      <c r="B32" s="225">
        <f ca="1">MATCH(A32,'Wellbeing Acorn Type'!$Q$14:$Q$48,0)</f>
        <v>28</v>
      </c>
      <c r="C32" s="226" t="str">
        <f ca="1">INDEX('Wellbeing Acorn Type'!$C$14:$C$48,'Type Sorted'!B32)</f>
        <v>4.22</v>
      </c>
      <c r="D32" s="40" t="str">
        <f ca="1">INDEX('Wellbeing Acorn Type'!D$14:D$48,'Type Sorted'!$B32)</f>
        <v>Gym &amp; Juices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1307</v>
      </c>
      <c r="S32" s="207">
        <f ca="1">INDEX('Wellbeing Acorn Type'!H$14:H$48,'Type Sorted'!$B32)</f>
        <v>3.7516397277693098E-3</v>
      </c>
      <c r="T32" s="207">
        <f ca="1">INDEX('Wellbeing Acorn Type'!I$14:I$48,'Type Sorted'!$B32)</f>
        <v>0</v>
      </c>
      <c r="U32" s="227">
        <f ca="1">INDEX('Wellbeing Acorn Type'!J$14:J$48,'Type Sorted'!$B32)</f>
        <v>-0.68334118405420452</v>
      </c>
      <c r="V32" s="208">
        <f ca="1">INDEX('Wellbeing Acorn Type'!K$14:K$48,'Type Sorted'!$B32)</f>
        <v>0</v>
      </c>
      <c r="W32" s="208"/>
    </row>
    <row r="33" spans="1:28" ht="20.149999999999999" customHeight="1">
      <c r="A33" s="225">
        <v>21</v>
      </c>
      <c r="B33" s="225">
        <f ca="1">MATCH(A33,'Wellbeing Acorn Type'!$Q$14:$Q$48,0)</f>
        <v>34</v>
      </c>
      <c r="C33" s="226" t="str">
        <f ca="1">INDEX('Wellbeing Acorn Type'!$C$14:$C$48,'Type Sorted'!B33)</f>
        <v>60</v>
      </c>
      <c r="D33" s="40" t="str">
        <f ca="1">INDEX('Wellbeing Acorn Type'!D$14:D$48,'Type Sorted'!$B33)</f>
        <v>Active Communal Population</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237</v>
      </c>
      <c r="S33" s="207">
        <f ca="1">INDEX('Wellbeing Acorn Type'!H$14:H$48,'Type Sorted'!$B33)</f>
        <v>6.8028968284722759E-4</v>
      </c>
      <c r="T33" s="207">
        <f ca="1">INDEX('Wellbeing Acorn Type'!I$14:I$48,'Type Sorted'!$B33)</f>
        <v>0</v>
      </c>
      <c r="U33" s="227">
        <f ca="1">INDEX('Wellbeing Acorn Type'!J$14:J$48,'Type Sorted'!$B33)</f>
        <v>-0.29053974977887581</v>
      </c>
      <c r="V33" s="208">
        <f ca="1">INDEX('Wellbeing Acorn Type'!K$14:K$48,'Type Sorted'!$B33)</f>
        <v>0</v>
      </c>
      <c r="W33" s="208"/>
    </row>
    <row r="34" spans="1:28" ht="20.149999999999999" customHeight="1">
      <c r="A34" s="225">
        <v>22</v>
      </c>
      <c r="B34" s="225">
        <f ca="1">MATCH(A34,'Wellbeing Acorn Type'!$Q$14:$Q$48,0)</f>
        <v>10</v>
      </c>
      <c r="C34" s="226" t="str">
        <f ca="1">INDEX('Wellbeing Acorn Type'!$C$14:$C$48,'Type Sorted'!B34)</f>
        <v>2.8</v>
      </c>
      <c r="D34" s="40" t="str">
        <f ca="1">INDEX('Wellbeing Acorn Type'!D$14:D$48,'Type Sorted'!$B34)</f>
        <v>Despondent Diversity</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0</v>
      </c>
      <c r="S34" s="207">
        <f ca="1">INDEX('Wellbeing Acorn Type'!H$14:H$48,'Type Sorted'!$B34)</f>
        <v>0</v>
      </c>
      <c r="T34" s="207">
        <f ca="1">INDEX('Wellbeing Acorn Type'!I$14:I$48,'Type Sorted'!$B34)</f>
        <v>0</v>
      </c>
      <c r="U34" s="227">
        <f ca="1">INDEX('Wellbeing Acorn Type'!J$14:J$48,'Type Sorted'!$B34)</f>
        <v>0</v>
      </c>
      <c r="V34" s="208">
        <f ca="1">INDEX('Wellbeing Acorn Type'!K$14:K$48,'Type Sorted'!$B34)</f>
        <v>0</v>
      </c>
      <c r="W34" s="208"/>
    </row>
    <row r="35" spans="1:28" ht="20.149999999999999" customHeight="1">
      <c r="A35" s="225">
        <v>23</v>
      </c>
      <c r="B35" s="225">
        <f ca="1">MATCH(A35,'Wellbeing Acorn Type'!$Q$14:$Q$48,0)</f>
        <v>5</v>
      </c>
      <c r="C35" s="226" t="str">
        <f ca="1">INDEX('Wellbeing Acorn Type'!$C$14:$C$48,'Type Sorted'!B35)</f>
        <v>1.5</v>
      </c>
      <c r="D35" s="40" t="str">
        <f ca="1">INDEX('Wellbeing Acorn Type'!D$14:D$48,'Type Sorted'!$B35)</f>
        <v>Countryside Complacency</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12098</v>
      </c>
      <c r="S35" s="207">
        <f ca="1">INDEX('Wellbeing Acorn Type'!H$14:H$48,'Type Sorted'!$B35)</f>
        <v>3.4726348451838647E-2</v>
      </c>
      <c r="T35" s="207">
        <f ca="1">INDEX('Wellbeing Acorn Type'!I$14:I$48,'Type Sorted'!$B35)</f>
        <v>0</v>
      </c>
      <c r="U35" s="227">
        <f ca="1">INDEX('Wellbeing Acorn Type'!J$14:J$48,'Type Sorted'!$B35)</f>
        <v>-2.1121034020777314</v>
      </c>
      <c r="V35" s="208">
        <f ca="1">INDEX('Wellbeing Acorn Type'!K$14:K$48,'Type Sorted'!$B35)</f>
        <v>0</v>
      </c>
      <c r="W35" s="208"/>
    </row>
    <row r="36" spans="1:28" ht="20.149999999999999" customHeight="1">
      <c r="A36" s="225">
        <v>24</v>
      </c>
      <c r="B36" s="225">
        <f ca="1">MATCH(A36,'Wellbeing Acorn Type'!$Q$14:$Q$48,0)</f>
        <v>21</v>
      </c>
      <c r="C36" s="226" t="str">
        <f ca="1">INDEX('Wellbeing Acorn Type'!$C$14:$C$48,'Type Sorted'!B36)</f>
        <v>3.17</v>
      </c>
      <c r="D36" s="40" t="str">
        <f ca="1">INDEX('Wellbeing Acorn Type'!D$14:D$48,'Type Sorted'!$B36)</f>
        <v>Everthing in Moderation</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26453</v>
      </c>
      <c r="S36" s="207">
        <f ca="1">INDEX('Wellbeing Acorn Type'!H$14:H$48,'Type Sorted'!$B36)</f>
        <v>7.5931236204040978E-2</v>
      </c>
      <c r="T36" s="207">
        <f ca="1">INDEX('Wellbeing Acorn Type'!I$14:I$48,'Type Sorted'!$B36)</f>
        <v>0</v>
      </c>
      <c r="U36" s="227">
        <f ca="1">INDEX('Wellbeing Acorn Type'!J$14:J$48,'Type Sorted'!$B36)</f>
        <v>-3.1920444677352013</v>
      </c>
      <c r="V36" s="208">
        <f ca="1">INDEX('Wellbeing Acorn Type'!K$14:K$48,'Type Sorted'!$B36)</f>
        <v>0</v>
      </c>
      <c r="W36" s="208"/>
    </row>
    <row r="37" spans="1:28" ht="20.149999999999999" customHeight="1">
      <c r="A37" s="225">
        <v>25</v>
      </c>
      <c r="B37" s="225">
        <f ca="1">MATCH(A37,'Wellbeing Acorn Type'!$Q$14:$Q$48,0)</f>
        <v>30</v>
      </c>
      <c r="C37" s="226" t="str">
        <f ca="1">INDEX('Wellbeing Acorn Type'!$C$14:$C$48,'Type Sorted'!B37)</f>
        <v>4.24</v>
      </c>
      <c r="D37" s="40" t="str">
        <f ca="1">INDEX('Wellbeing Acorn Type'!D$14:D$48,'Type Sorted'!$B37)</f>
        <v>Five-A-Day Greys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30382</v>
      </c>
      <c r="S37" s="207">
        <f ca="1">INDEX('Wellbeing Acorn Type'!H$14:H$48,'Type Sorted'!$B37)</f>
        <v>8.7209118752170758E-2</v>
      </c>
      <c r="T37" s="207">
        <f ca="1">INDEX('Wellbeing Acorn Type'!I$14:I$48,'Type Sorted'!$B37)</f>
        <v>0</v>
      </c>
      <c r="U37" s="227">
        <f ca="1">INDEX('Wellbeing Acorn Type'!J$14:J$48,'Type Sorted'!$B37)</f>
        <v>-3.4419625851309927</v>
      </c>
      <c r="V37" s="208">
        <f ca="1">INDEX('Wellbeing Acorn Type'!K$14:K$48,'Type Sorted'!$B37)</f>
        <v>0</v>
      </c>
      <c r="W37" s="208"/>
    </row>
    <row r="38" spans="1:28" ht="20.149999999999999" customHeight="1">
      <c r="A38" s="225">
        <v>26</v>
      </c>
      <c r="B38" s="225">
        <f ca="1">MATCH(A38,'Wellbeing Acorn Type'!$Q$14:$Q$48,0)</f>
        <v>31</v>
      </c>
      <c r="C38" s="226" t="str">
        <f ca="1">INDEX('Wellbeing Acorn Type'!$C$14:$C$48,'Type Sorted'!B38)</f>
        <v>4.25</v>
      </c>
      <c r="D38" s="40" t="str">
        <f ca="1">INDEX('Wellbeing Acorn Type'!D$14:D$48,'Type Sorted'!$B38)</f>
        <v>Healthy, Wealthy &amp; Wine</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23245</v>
      </c>
      <c r="S38" s="207">
        <f ca="1">INDEX('Wellbeing Acorn Type'!H$14:H$48,'Type Sorted'!$B38)</f>
        <v>6.6722926910480193E-2</v>
      </c>
      <c r="T38" s="207">
        <f ca="1">INDEX('Wellbeing Acorn Type'!I$14:I$48,'Type Sorted'!$B38)</f>
        <v>0</v>
      </c>
      <c r="U38" s="227">
        <f ca="1">INDEX('Wellbeing Acorn Type'!J$14:J$48,'Type Sorted'!$B38)</f>
        <v>-2.9774404802438972</v>
      </c>
      <c r="V38" s="208">
        <f ca="1">INDEX('Wellbeing Acorn Type'!K$14:K$48,'Type Sorted'!$B38)</f>
        <v>0</v>
      </c>
      <c r="W38" s="208"/>
    </row>
    <row r="39" spans="1:28" ht="20.149999999999999" customHeight="1">
      <c r="A39" s="225">
        <v>27</v>
      </c>
      <c r="B39" s="225">
        <f ca="1">MATCH(A39,'Wellbeing Acorn Type'!$Q$14:$Q$48,0)</f>
        <v>26</v>
      </c>
      <c r="C39" s="226" t="str">
        <f ca="1">INDEX('Wellbeing Acorn Type'!$C$14:$C$48,'Type Sorted'!B39)</f>
        <v>4.20</v>
      </c>
      <c r="D39" s="40" t="str">
        <f ca="1">INDEX('Wellbeing Acorn Type'!D$14:D$48,'Type Sorted'!$B39)</f>
        <v>Perky Pensioners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25084</v>
      </c>
      <c r="S39" s="207">
        <f ca="1">INDEX('Wellbeing Acorn Type'!H$14:H$48,'Type Sorted'!$B39)</f>
        <v>7.2001630398902353E-2</v>
      </c>
      <c r="T39" s="207">
        <f ca="1">INDEX('Wellbeing Acorn Type'!I$14:I$48,'Type Sorted'!$B39)</f>
        <v>0</v>
      </c>
      <c r="U39" s="227">
        <f ca="1">INDEX('Wellbeing Acorn Type'!J$14:J$48,'Type Sorted'!$B39)</f>
        <v>-3.1017615016560685</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124</v>
      </c>
      <c r="Q41" s="230"/>
      <c r="R41" s="229">
        <f ca="1">SUM(R13:R40)</f>
        <v>348381</v>
      </c>
      <c r="S41" s="17"/>
      <c r="T41" s="221">
        <f ca="1">IF(R41&gt;0,P41/R41,0)</f>
        <v>3.5593215473863385E-4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6</v>
      </c>
      <c r="B53" s="231">
        <f ca="1">IF($A53=B$52,$V13,100)</f>
        <v>100</v>
      </c>
      <c r="C53" s="231">
        <f t="shared" ref="C53:AB53" ca="1" si="0">IF($A53=C$52,$V13,100)</f>
        <v>100</v>
      </c>
      <c r="D53" s="231">
        <f t="shared" ca="1" si="0"/>
        <v>100</v>
      </c>
      <c r="E53" s="231">
        <f t="shared" ca="1" si="0"/>
        <v>100</v>
      </c>
      <c r="F53" s="231">
        <f t="shared" ca="1" si="0"/>
        <v>100</v>
      </c>
      <c r="G53" s="231">
        <f t="shared" ca="1" si="0"/>
        <v>1337.86866359447</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v>
      </c>
      <c r="B54" s="231">
        <f t="shared" ref="B54:AB63" ca="1" si="1">IF($A54=B$52,$V14,100)</f>
        <v>519.32055333611584</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10</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349.79135875851438</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11</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283.95422112097475</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3</v>
      </c>
      <c r="B57" s="231">
        <f t="shared" ca="1" si="1"/>
        <v>100</v>
      </c>
      <c r="C57" s="231">
        <f t="shared" ca="1" si="1"/>
        <v>100</v>
      </c>
      <c r="D57" s="231">
        <f t="shared" ca="1" si="1"/>
        <v>262.89483067298784</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v>
      </c>
      <c r="B58" s="231">
        <f t="shared" ca="1" si="1"/>
        <v>100</v>
      </c>
      <c r="C58" s="231">
        <f t="shared" ca="1" si="1"/>
        <v>252.29204324249164</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15</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241.60755782317281</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14</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235.82423600940294</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9</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189.17038702963981</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13</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113.71522639834271</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16</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112.79706357646198</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12</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89.446806544042886</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7</v>
      </c>
      <c r="B65" s="231">
        <f t="shared" ca="1" si="3"/>
        <v>100</v>
      </c>
      <c r="C65" s="231">
        <f t="shared" ca="1" si="3"/>
        <v>100</v>
      </c>
      <c r="D65" s="231">
        <f t="shared" ca="1" si="3"/>
        <v>100</v>
      </c>
      <c r="E65" s="231">
        <f t="shared" ca="1" si="3"/>
        <v>100</v>
      </c>
      <c r="F65" s="231">
        <f t="shared" ca="1" si="3"/>
        <v>100</v>
      </c>
      <c r="G65" s="231">
        <f t="shared" ca="1" si="3"/>
        <v>100</v>
      </c>
      <c r="H65" s="231">
        <f t="shared" ca="1" si="3"/>
        <v>39.699366872239466</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23</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36.81242391965916</v>
      </c>
      <c r="Y66" s="231">
        <f t="shared" ca="1" si="3"/>
        <v>100</v>
      </c>
      <c r="Z66" s="231">
        <f t="shared" ca="1" si="3"/>
        <v>100</v>
      </c>
      <c r="AA66" s="231">
        <f t="shared" ca="1" si="3"/>
        <v>100</v>
      </c>
      <c r="AB66" s="231">
        <f t="shared" ca="1" si="3"/>
        <v>100</v>
      </c>
    </row>
    <row r="67" spans="1:28" ht="15" hidden="1" customHeight="1">
      <c r="A67" s="231">
        <f ca="1">INDEX('Wellbeing Acorn Type'!$R$14:$R$48,'Type Sorted'!B27)</f>
        <v>4</v>
      </c>
      <c r="B67" s="231">
        <f t="shared" ca="1" si="3"/>
        <v>100</v>
      </c>
      <c r="C67" s="231">
        <f t="shared" ca="1" si="3"/>
        <v>100</v>
      </c>
      <c r="D67" s="231">
        <f t="shared" ca="1" si="3"/>
        <v>100</v>
      </c>
      <c r="E67" s="231">
        <f t="shared" ca="1" si="3"/>
        <v>19.771458082676897</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18</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21</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19</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61</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0</v>
      </c>
    </row>
    <row r="72" spans="1:28" ht="15" hidden="1" customHeight="1">
      <c r="A72" s="231">
        <f ca="1">INDEX('Wellbeing Acorn Type'!$R$14:$R$48,'Type Sorted'!B32)</f>
        <v>22</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60</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0</v>
      </c>
      <c r="AB73" s="231">
        <f t="shared" ca="1" si="4"/>
        <v>100</v>
      </c>
    </row>
    <row r="74" spans="1:28" ht="15" hidden="1" customHeight="1">
      <c r="A74" s="231">
        <f ca="1">INDEX('Wellbeing Acorn Type'!$R$14:$R$48,'Type Sorted'!B34)</f>
        <v>8</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5</v>
      </c>
      <c r="B75" s="231">
        <f t="shared" ca="1" si="5"/>
        <v>100</v>
      </c>
      <c r="C75" s="231">
        <f t="shared" ca="1" si="5"/>
        <v>100</v>
      </c>
      <c r="D75" s="231">
        <f t="shared" ca="1" si="5"/>
        <v>100</v>
      </c>
      <c r="E75" s="231">
        <f t="shared" ca="1" si="5"/>
        <v>100</v>
      </c>
      <c r="F75" s="231">
        <f t="shared" ca="1" si="5"/>
        <v>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17</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24</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0</v>
      </c>
      <c r="Z77" s="231">
        <f t="shared" ca="1" si="5"/>
        <v>100</v>
      </c>
      <c r="AA77" s="231">
        <f t="shared" ca="1" si="5"/>
        <v>100</v>
      </c>
      <c r="AB77" s="231">
        <f t="shared" ca="1" si="5"/>
        <v>100</v>
      </c>
    </row>
    <row r="78" spans="1:28" ht="15" hidden="1" customHeight="1">
      <c r="A78" s="231">
        <f ca="1">INDEX('Wellbeing Acorn Type'!$R$14:$R$48,'Type Sorted'!B38)</f>
        <v>25</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0</v>
      </c>
      <c r="AA78" s="231">
        <f t="shared" ca="1" si="5"/>
        <v>100</v>
      </c>
      <c r="AB78" s="231">
        <f t="shared" ca="1" si="5"/>
        <v>100</v>
      </c>
    </row>
    <row r="79" spans="1:28" ht="15" hidden="1" customHeight="1">
      <c r="A79" s="231">
        <f ca="1">INDEX('Wellbeing Acorn Type'!$R$14:$R$48,'Type Sorted'!B39)</f>
        <v>20</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3F97B-10C6-4B4A-9FE4-598AC8798C2B}">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E4DF1-E95C-41A9-BA8E-A52FC514CF6F}">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0.14266935483870966</v>
      </c>
      <c r="H2" s="245" cm="1">
        <f t="array" ref="H2:H797">INDEX('Data - Knowledge'!J:J,MATCH(_xlfn.ANCHORARRAY('Features Data'!A2),'Data - Knowledge'!A:A,0))</f>
        <v>109.8928104310972</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8.5403225806451617E-3</v>
      </c>
      <c r="H3" s="245">
        <v>120.81034053348478</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1.9758064516129031E-2</v>
      </c>
      <c r="H4" s="245">
        <v>106.47643797108013</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2.379032258064516E-2</v>
      </c>
      <c r="H5" s="245">
        <v>117.50450020389916</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2.1733870967741938E-2</v>
      </c>
      <c r="H6" s="245">
        <v>112.87767508632487</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2.3233870967741939E-2</v>
      </c>
      <c r="H7" s="245">
        <v>120.79313204151983</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6.0403225806451629E-3</v>
      </c>
      <c r="H8" s="245">
        <v>119.54001987469229</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3.8056451612903226E-2</v>
      </c>
      <c r="H9" s="245">
        <v>97.724918984903056</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1.1024193548387096E-2</v>
      </c>
      <c r="H10" s="245">
        <v>125.20499352863675</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1.5620967741935483E-2</v>
      </c>
      <c r="H11" s="245">
        <v>108.91224546206001</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1.2225806451612906E-2</v>
      </c>
      <c r="H12" s="245">
        <v>111.53989190213642</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0.17510483870967744</v>
      </c>
      <c r="H13" s="245">
        <v>100.21502475750759</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3.0564516129032264E-3</v>
      </c>
      <c r="H14" s="245">
        <v>100.33886591526735</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3.6758064516129028E-2</v>
      </c>
      <c r="H15" s="245">
        <v>137.54654043474582</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9.284677419354842E-2</v>
      </c>
      <c r="H16" s="245">
        <v>103.80918889534736</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2.8725806451612903E-2</v>
      </c>
      <c r="H17" s="245">
        <v>115.27120136163779</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1.0298387096774195E-2</v>
      </c>
      <c r="H18" s="245">
        <v>94.54679198509595</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109.8928104310972</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4.3870967741935487E-3</v>
      </c>
      <c r="H19" s="245">
        <v>87.064800212066743</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120.81034053348478</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1.1129032258064516E-3</v>
      </c>
      <c r="H20" s="245">
        <v>108.89522096094075</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106.47643797108013</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1.0000000000000002E-2</v>
      </c>
      <c r="H21" s="245">
        <v>86.620113158178739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117.50450020389916</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6.2096774193548384E-3</v>
      </c>
      <c r="H22" s="245">
        <v>82.441950135621028</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112.87767508632487</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5.645161290322581E-5</v>
      </c>
      <c r="H23" s="245">
        <v>513.32359429968403</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120.79313204151983</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8.7741935483870975E-3</v>
      </c>
      <c r="H24" s="245">
        <v>91.794557030441098</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119.54001987469229</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1.5096774193548389E-2</v>
      </c>
      <c r="H25" s="245">
        <v>93.362587722107179</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97.724918984903056</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8.1693548387096766E-3</v>
      </c>
      <c r="H26" s="245">
        <v>102.18299606471679</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125.20499352863675</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6.8306451612903232E-2</v>
      </c>
      <c r="H27" s="245">
        <v>117.04164895225529</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108.91224546206001</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1.1048387096774194E-3</v>
      </c>
      <c r="H28" s="245">
        <v>105.83769341041706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111.53989190213642</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100.21502475750759</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5.2508064516129035E-2</v>
      </c>
      <c r="H30" s="245">
        <v>118.38996884575079</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100.33886591526735</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5.5540322580645146E-2</v>
      </c>
      <c r="H31" s="245">
        <v>116.258619990307</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137.54654043474582</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3.8870967741935492E-3</v>
      </c>
      <c r="H32" s="245">
        <v>149.64308107995245</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103.80918889534736</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3.7741935483870969E-3</v>
      </c>
      <c r="H33" s="245">
        <v>131.06134322545122</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115.27120136163779</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3.1048387096774201E-3</v>
      </c>
      <c r="H34" s="245">
        <v>102.54773807607395</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94.54679198509595</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7.9758064516129035E-3</v>
      </c>
      <c r="H35" s="245">
        <v>125.72234018207966</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87.064800212066743</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6.000000000000001E-3</v>
      </c>
      <c r="H36" s="245">
        <v>104.54061334532815</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108.89522096094075</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0.29102419354838704</v>
      </c>
      <c r="H37" s="245">
        <v>156.01364381067938</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86.620113158178739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0.25603225806451613</v>
      </c>
      <c r="H38" s="245">
        <v>118.97671072063545</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82.441950135621028</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0.25261290322580643</v>
      </c>
      <c r="H39" s="245">
        <v>90.416710312693667</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513.32359429968403</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0.28879838709677419</v>
      </c>
      <c r="H40" s="245">
        <v>95.590926979419905</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91.794557030441098</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0.43422580645161285</v>
      </c>
      <c r="H41" s="245">
        <v>103.29866996165838</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93.362587722107179</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4.7524193548387099E-2</v>
      </c>
      <c r="H42" s="245">
        <v>122.5202878043534</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102.18299606471679</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1.6725806451612903E-2</v>
      </c>
      <c r="H43" s="245">
        <v>117.69209668118661</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117.04164895225529</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0.20370967741935486</v>
      </c>
      <c r="H44" s="245">
        <v>101.69645610236185</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105.83769341041706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0.18741129032258069</v>
      </c>
      <c r="H45" s="245">
        <v>115.61819334412216</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7.9306451612903228E-2</v>
      </c>
      <c r="H46" s="245">
        <v>115.23140159069433</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118.38996884575079</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5.00483870967742E-2</v>
      </c>
      <c r="H47" s="245">
        <v>149.87597836122885</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116.258619990307</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0.1805403225806452</v>
      </c>
      <c r="H48" s="245">
        <v>105.67589769939782</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149.64308107995245</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0.2788951612903226</v>
      </c>
      <c r="H49" s="245">
        <v>131.4810399040708</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131.06134322545122</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0.31648387096774189</v>
      </c>
      <c r="H50" s="245">
        <v>122.7396409966711</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102.54773807607395</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0.36233870967741938</v>
      </c>
      <c r="H51" s="245">
        <v>121.66993925670486</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125.72234018207966</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0.15183870967741933</v>
      </c>
      <c r="H52" s="245">
        <v>132.34944170609501</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104.54061334532815</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0.14023387096774192</v>
      </c>
      <c r="H53" s="245">
        <v>141.55121416613153</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0.12066129032258067</v>
      </c>
      <c r="H54" s="245">
        <v>142.53625374379914</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8.6233870967741932E-2</v>
      </c>
      <c r="H55" s="245">
        <v>148.35761163537504</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0.13725000000000001</v>
      </c>
      <c r="H56" s="245">
        <v>136.71844025427364</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0.19378225806451613</v>
      </c>
      <c r="H57" s="245">
        <v>119.99749616926142</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0.28333064516129031</v>
      </c>
      <c r="H58" s="245">
        <v>120.8128331467657</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0.11458064516129032</v>
      </c>
      <c r="H59" s="245">
        <v>133.99432826180669</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0.11932258064516127</v>
      </c>
      <c r="H60" s="245">
        <v>143.30976891761495</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0.16742741935483868</v>
      </c>
      <c r="H61" s="245">
        <v>129.57258818040651</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0.17050000000000001</v>
      </c>
      <c r="H62" s="245">
        <v>129.06253135171309</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7.2040322580645175E-2</v>
      </c>
      <c r="H63" s="245">
        <v>127.26484630116006</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5.404838709677421E-2</v>
      </c>
      <c r="H64" s="245">
        <v>119.96385152574621</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3.8790322580645166E-2</v>
      </c>
      <c r="H65" s="245">
        <v>119.05356761849872</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3.7290322580645151E-2</v>
      </c>
      <c r="H66" s="245">
        <v>118.46320690949193</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1.9411290322580647E-2</v>
      </c>
      <c r="H67" s="245">
        <v>127.54424382084413</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7.4475806451612905E-2</v>
      </c>
      <c r="H68" s="245">
        <v>137.0619418033946</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1.3411290322580646E-2</v>
      </c>
      <c r="H69" s="245">
        <v>136.83057707661141</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7.0072580645161295E-2</v>
      </c>
      <c r="H70" s="245">
        <v>135.78325083177018</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5.0540322580645163E-2</v>
      </c>
      <c r="H71" s="245">
        <v>138.18528778809085</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0.10559677419354838</v>
      </c>
      <c r="H72" s="245">
        <v>125.73707857238985</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0.11254032258064516</v>
      </c>
      <c r="H73" s="245">
        <v>146.10198913836376</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0.45654032258064525</v>
      </c>
      <c r="H74" s="245">
        <v>124.48192933821494</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0.31968548387096773</v>
      </c>
      <c r="H75" s="245">
        <v>139.29323763528782</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0.19824193548387095</v>
      </c>
      <c r="H76" s="245">
        <v>148.84750555086876</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4.6911290322580637E-2</v>
      </c>
      <c r="H77" s="245">
        <v>155.58053068384748</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0.1737983870967742</v>
      </c>
      <c r="H78" s="245">
        <v>131.0078613515889</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0.37254032258064518</v>
      </c>
      <c r="H79" s="245">
        <v>125.35791059507595</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0.4676209677419354</v>
      </c>
      <c r="H80" s="245">
        <v>122.36439727267256</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0.49192741935483869</v>
      </c>
      <c r="H81" s="245">
        <v>121.46031448342178</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3.5806451612903226E-3</v>
      </c>
      <c r="H82" s="245">
        <v>89.468388551722171</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2.1725806451612904E-2</v>
      </c>
      <c r="H83" s="245">
        <v>91.062696497586117</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2.5975806451612907E-2</v>
      </c>
      <c r="H84" s="245">
        <v>103.90149993808311</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1.3685483870967742E-2</v>
      </c>
      <c r="H85" s="245">
        <v>104.32149617029458</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0.93553225806451623</v>
      </c>
      <c r="H86" s="245">
        <v>100.11449417180198</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0.95300806451612907</v>
      </c>
      <c r="H87" s="245">
        <v>100.05595924649744</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1.5620967741935486E-2</v>
      </c>
      <c r="H88" s="245">
        <v>100.57279264187147</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1.4717741935483869E-2</v>
      </c>
      <c r="H89" s="245">
        <v>102.06982800004418</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1.1322580645161293E-2</v>
      </c>
      <c r="H90" s="245">
        <v>93.703046012690393</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3.8709677419354843E-3</v>
      </c>
      <c r="H91" s="245">
        <v>96.425504511127954</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1.9112903225806455E-3</v>
      </c>
      <c r="H92" s="245">
        <v>105.55584095983583</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0.96926612903225817</v>
      </c>
      <c r="H93" s="245">
        <v>100.30378185854553</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2.2516129032258064E-2</v>
      </c>
      <c r="H94" s="245">
        <v>91.856382181739576</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5.0725806451612909E-3</v>
      </c>
      <c r="H95" s="245">
        <v>85.213160541395041</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1.7258064516129034E-3</v>
      </c>
      <c r="H96" s="245">
        <v>94.274818613439407</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0.19830645161290322</v>
      </c>
      <c r="H100" s="245">
        <v>115.80500904257549</v>
      </c>
    </row>
    <row r="101" spans="1:35">
      <c r="A101" s="86" t="str">
        <v>scghqb_sleeploss</v>
      </c>
      <c r="B101" s="239">
        <v>100</v>
      </c>
      <c r="C101" s="86" t="s">
        <v>373</v>
      </c>
      <c r="D101" s="241">
        <f>COUNTIF($C$1:$C101,C101)</f>
        <v>2</v>
      </c>
      <c r="E101" s="241" t="str">
        <f t="shared" si="13"/>
        <v>Wellbeing (GHQ)2</v>
      </c>
      <c r="F101" s="86" t="s">
        <v>376</v>
      </c>
      <c r="G101" s="242">
        <v>0.16915322580645159</v>
      </c>
      <c r="H101" s="245">
        <v>114.74162762104309</v>
      </c>
    </row>
    <row r="102" spans="1:35">
      <c r="A102" s="86" t="str">
        <v>scghqc_usefulrole</v>
      </c>
      <c r="B102" s="239">
        <v>101</v>
      </c>
      <c r="C102" s="86" t="s">
        <v>373</v>
      </c>
      <c r="D102" s="241">
        <f>COUNTIF($C$1:$C102,C102)</f>
        <v>3</v>
      </c>
      <c r="E102" s="241" t="str">
        <f t="shared" si="13"/>
        <v>Wellbeing (GHQ)3</v>
      </c>
      <c r="F102" s="86" t="s">
        <v>378</v>
      </c>
      <c r="G102" s="242">
        <v>0.17348387096774193</v>
      </c>
      <c r="H102" s="245">
        <v>117.06847685167847</v>
      </c>
    </row>
    <row r="103" spans="1:35">
      <c r="A103" s="86" t="str">
        <v>scghqd_decisions</v>
      </c>
      <c r="B103" s="239">
        <v>102</v>
      </c>
      <c r="C103" s="86" t="s">
        <v>373</v>
      </c>
      <c r="D103" s="241">
        <f>COUNTIF($C$1:$C103,C103)</f>
        <v>4</v>
      </c>
      <c r="E103" s="241" t="str">
        <f t="shared" si="13"/>
        <v>Wellbeing (GHQ)4</v>
      </c>
      <c r="F103" s="86" t="s">
        <v>380</v>
      </c>
      <c r="G103" s="242">
        <v>0.11408064516129029</v>
      </c>
      <c r="H103" s="245">
        <v>114.32850665988188</v>
      </c>
    </row>
    <row r="104" spans="1:35">
      <c r="A104" s="86" t="str">
        <v>scghqe_strain</v>
      </c>
      <c r="B104" s="239">
        <v>103</v>
      </c>
      <c r="C104" s="86" t="s">
        <v>373</v>
      </c>
      <c r="D104" s="241">
        <f>COUNTIF($C$1:$C104,C104)</f>
        <v>5</v>
      </c>
      <c r="E104" s="241" t="str">
        <f t="shared" si="13"/>
        <v>Wellbeing (GHQ)5</v>
      </c>
      <c r="F104" s="86" t="s">
        <v>382</v>
      </c>
      <c r="G104" s="242">
        <v>0.23181451612903226</v>
      </c>
      <c r="H104" s="245">
        <v>107.89687876843794</v>
      </c>
    </row>
    <row r="105" spans="1:35">
      <c r="A105" s="86" t="str">
        <v>scghqf_difficulties</v>
      </c>
      <c r="B105" s="239">
        <v>104</v>
      </c>
      <c r="C105" s="86" t="s">
        <v>373</v>
      </c>
      <c r="D105" s="241">
        <f>COUNTIF($C$1:$C105,C105)</f>
        <v>6</v>
      </c>
      <c r="E105" s="241" t="str">
        <f t="shared" si="13"/>
        <v>Wellbeing (GHQ)6</v>
      </c>
      <c r="F105" s="86" t="s">
        <v>384</v>
      </c>
      <c r="G105" s="242">
        <v>0.16258064516129037</v>
      </c>
      <c r="H105" s="245">
        <v>115.69654998334407</v>
      </c>
    </row>
    <row r="106" spans="1:35">
      <c r="A106" s="86" t="str">
        <v>scghqg_enjoyactivs</v>
      </c>
      <c r="B106" s="239">
        <v>105</v>
      </c>
      <c r="C106" s="86" t="s">
        <v>373</v>
      </c>
      <c r="D106" s="241">
        <f>COUNTIF($C$1:$C106,C106)</f>
        <v>7</v>
      </c>
      <c r="E106" s="241" t="str">
        <f t="shared" si="13"/>
        <v>Wellbeing (GHQ)7</v>
      </c>
      <c r="F106" s="86" t="s">
        <v>386</v>
      </c>
      <c r="G106" s="242">
        <v>0.19666935483870968</v>
      </c>
      <c r="H106" s="245">
        <v>114.07706606848784</v>
      </c>
    </row>
    <row r="107" spans="1:35">
      <c r="A107" s="86" t="str">
        <v>scghqh_faceproblems</v>
      </c>
      <c r="B107" s="239">
        <v>106</v>
      </c>
      <c r="C107" s="86" t="s">
        <v>373</v>
      </c>
      <c r="D107" s="241">
        <f>COUNTIF($C$1:$C107,C107)</f>
        <v>8</v>
      </c>
      <c r="E107" s="241" t="str">
        <f t="shared" si="13"/>
        <v>Wellbeing (GHQ)8</v>
      </c>
      <c r="F107" s="86" t="s">
        <v>388</v>
      </c>
      <c r="G107" s="242">
        <v>0.12979838709677419</v>
      </c>
      <c r="H107" s="245">
        <v>118.68416532245544</v>
      </c>
    </row>
    <row r="108" spans="1:35">
      <c r="A108" s="86" t="str">
        <v>scghqi_depressed</v>
      </c>
      <c r="B108" s="239">
        <v>107</v>
      </c>
      <c r="C108" s="86" t="s">
        <v>373</v>
      </c>
      <c r="D108" s="241">
        <f>COUNTIF($C$1:$C108,C108)</f>
        <v>9</v>
      </c>
      <c r="E108" s="241" t="str">
        <f t="shared" si="13"/>
        <v>Wellbeing (GHQ)9</v>
      </c>
      <c r="F108" s="86" t="s">
        <v>390</v>
      </c>
      <c r="G108" s="242">
        <v>0.22186290322580651</v>
      </c>
      <c r="H108" s="245">
        <v>110.71523478218923</v>
      </c>
    </row>
    <row r="109" spans="1:35">
      <c r="A109" s="86" t="str">
        <v>scghqj_confidence</v>
      </c>
      <c r="B109" s="239">
        <v>108</v>
      </c>
      <c r="C109" s="86" t="s">
        <v>373</v>
      </c>
      <c r="D109" s="241">
        <f>COUNTIF($C$1:$C109,C109)</f>
        <v>10</v>
      </c>
      <c r="E109" s="241" t="str">
        <f t="shared" si="13"/>
        <v>Wellbeing (GHQ)10</v>
      </c>
      <c r="F109" s="86" t="s">
        <v>392</v>
      </c>
      <c r="G109" s="242">
        <v>0.1928548387096774</v>
      </c>
      <c r="H109" s="245">
        <v>113.77928189077609</v>
      </c>
    </row>
    <row r="110" spans="1:35">
      <c r="A110" s="86" t="str">
        <v>scghqk_selfworth</v>
      </c>
      <c r="B110" s="239">
        <v>109</v>
      </c>
      <c r="C110" s="86" t="s">
        <v>373</v>
      </c>
      <c r="D110" s="241">
        <f>COUNTIF($C$1:$C110,C110)</f>
        <v>11</v>
      </c>
      <c r="E110" s="241" t="str">
        <f t="shared" si="13"/>
        <v>Wellbeing (GHQ)11</v>
      </c>
      <c r="F110" s="86" t="s">
        <v>111</v>
      </c>
      <c r="G110" s="242">
        <v>0.11811290322580648</v>
      </c>
      <c r="H110" s="245">
        <v>123.63749864169473</v>
      </c>
    </row>
    <row r="111" spans="1:35">
      <c r="A111" s="86" t="str">
        <v>scghql_happiness</v>
      </c>
      <c r="B111" s="239">
        <v>110</v>
      </c>
      <c r="C111" s="86" t="s">
        <v>373</v>
      </c>
      <c r="D111" s="241">
        <f>COUNTIF($C$1:$C111,C111)</f>
        <v>12</v>
      </c>
      <c r="E111" s="241" t="str">
        <f t="shared" si="13"/>
        <v>Wellbeing (GHQ)12</v>
      </c>
      <c r="F111" s="86" t="s">
        <v>109</v>
      </c>
      <c r="G111" s="242">
        <v>0.16699193548387095</v>
      </c>
      <c r="H111" s="245">
        <v>112.12691856450587</v>
      </c>
    </row>
    <row r="112" spans="1:35">
      <c r="A112" s="86" t="str">
        <v>SCOPNGBHA</v>
      </c>
      <c r="B112" s="239">
        <v>111</v>
      </c>
      <c r="C112" s="86" t="s">
        <v>395</v>
      </c>
      <c r="D112" s="241">
        <f>COUNTIF($C$1:$C112,C112)</f>
        <v>1</v>
      </c>
      <c r="E112" s="241" t="str">
        <f t="shared" si="13"/>
        <v>Isolation1</v>
      </c>
      <c r="F112" s="86" t="s">
        <v>396</v>
      </c>
      <c r="G112" s="242">
        <v>0.10099193548387098</v>
      </c>
      <c r="H112" s="245">
        <v>126.19513275873153</v>
      </c>
    </row>
    <row r="113" spans="1:8">
      <c r="A113" s="86" t="str">
        <v>SCOPNGBHD</v>
      </c>
      <c r="B113" s="239">
        <v>112</v>
      </c>
      <c r="C113" s="86" t="s">
        <v>395</v>
      </c>
      <c r="D113" s="241">
        <f>COUNTIF($C$1:$C113,C113)</f>
        <v>2</v>
      </c>
      <c r="E113" s="241" t="str">
        <f t="shared" si="13"/>
        <v>Isolation2</v>
      </c>
      <c r="F113" s="86" t="s">
        <v>398</v>
      </c>
      <c r="G113" s="242">
        <v>0.41598387096774186</v>
      </c>
      <c r="H113" s="245">
        <v>114.04056276957377</v>
      </c>
    </row>
    <row r="114" spans="1:8">
      <c r="A114" s="86" t="str">
        <v>SCOPNGBHH</v>
      </c>
      <c r="B114" s="239">
        <v>113</v>
      </c>
      <c r="C114" s="86" t="s">
        <v>395</v>
      </c>
      <c r="D114" s="241">
        <f>COUNTIF($C$1:$C114,C114)</f>
        <v>3</v>
      </c>
      <c r="E114" s="241" t="str">
        <f t="shared" si="13"/>
        <v>Isolation3</v>
      </c>
      <c r="F114" s="86" t="s">
        <v>400</v>
      </c>
      <c r="G114" s="242">
        <v>0.17016935483870968</v>
      </c>
      <c r="H114" s="245">
        <v>114.74297701174162</v>
      </c>
    </row>
    <row r="115" spans="1:8">
      <c r="A115" s="86" t="str">
        <v>SCOPNGBHC</v>
      </c>
      <c r="B115" s="239">
        <v>114</v>
      </c>
      <c r="C115" s="86" t="s">
        <v>395</v>
      </c>
      <c r="D115" s="241">
        <f>COUNTIF($C$1:$C115,C115)</f>
        <v>4</v>
      </c>
      <c r="E115" s="241" t="str">
        <f t="shared" si="13"/>
        <v>Isolation4</v>
      </c>
      <c r="F115" s="86" t="s">
        <v>402</v>
      </c>
      <c r="G115" s="242">
        <v>0.29673387096774195</v>
      </c>
      <c r="H115" s="245">
        <v>112.24023086775512</v>
      </c>
    </row>
    <row r="116" spans="1:8">
      <c r="A116" s="86" t="str">
        <v>SCOPNGBHA_x</v>
      </c>
      <c r="B116" s="239">
        <v>115</v>
      </c>
      <c r="C116" s="86" t="s">
        <v>395</v>
      </c>
      <c r="D116" s="241">
        <f>COUNTIF($C$1:$C116,C116)</f>
        <v>5</v>
      </c>
      <c r="E116" s="241" t="str">
        <f t="shared" si="13"/>
        <v>Isolation5</v>
      </c>
      <c r="F116" s="86" t="s">
        <v>404</v>
      </c>
      <c r="G116" s="242">
        <v>0.57422580645161281</v>
      </c>
      <c r="H116" s="245">
        <v>89.777810136502794</v>
      </c>
    </row>
    <row r="117" spans="1:8">
      <c r="A117" s="86" t="str">
        <v>SCOPNGBHD_x</v>
      </c>
      <c r="B117" s="239">
        <v>116</v>
      </c>
      <c r="C117" s="86" t="s">
        <v>395</v>
      </c>
      <c r="D117" s="241">
        <f>COUNTIF($C$1:$C117,C117)</f>
        <v>6</v>
      </c>
      <c r="E117" s="241" t="str">
        <f t="shared" si="13"/>
        <v>Isolation6</v>
      </c>
      <c r="F117" s="86" t="s">
        <v>406</v>
      </c>
      <c r="G117" s="242">
        <v>0.341241935483871</v>
      </c>
      <c r="H117" s="245">
        <v>85.977660383724896</v>
      </c>
    </row>
    <row r="118" spans="1:8">
      <c r="A118" s="86" t="str">
        <v>SCOPNGBHH_x</v>
      </c>
      <c r="B118" s="239">
        <v>117</v>
      </c>
      <c r="C118" s="86" t="s">
        <v>395</v>
      </c>
      <c r="D118" s="241">
        <f>COUNTIF($C$1:$C118,C118)</f>
        <v>7</v>
      </c>
      <c r="E118" s="241" t="str">
        <f t="shared" si="13"/>
        <v>Isolation7</v>
      </c>
      <c r="F118" s="86" t="s">
        <v>408</v>
      </c>
      <c r="G118" s="242">
        <v>0.60565322580645176</v>
      </c>
      <c r="H118" s="245">
        <v>93.878162332936427</v>
      </c>
    </row>
    <row r="119" spans="1:8">
      <c r="A119" s="86" t="str">
        <v>SCOPNGBHC_x</v>
      </c>
      <c r="B119" s="239">
        <v>118</v>
      </c>
      <c r="C119" s="86" t="s">
        <v>395</v>
      </c>
      <c r="D119" s="241">
        <f>COUNTIF($C$1:$C119,C119)</f>
        <v>8</v>
      </c>
      <c r="E119" s="241" t="str">
        <f t="shared" si="13"/>
        <v>Isolation8</v>
      </c>
      <c r="F119" s="86" t="s">
        <v>410</v>
      </c>
      <c r="G119" s="242">
        <v>0.43711290322580637</v>
      </c>
      <c r="H119" s="245">
        <v>89.94112274708408</v>
      </c>
    </row>
    <row r="120" spans="1:8">
      <c r="A120" s="86" t="str">
        <v>ORGM5</v>
      </c>
      <c r="B120" s="239">
        <v>119</v>
      </c>
      <c r="C120" s="86" t="s">
        <v>412</v>
      </c>
      <c r="D120" s="241">
        <f>COUNTIF($C$1:$C120,C120)</f>
        <v>1</v>
      </c>
      <c r="E120" s="241" t="str">
        <f t="shared" si="13"/>
        <v>Community1</v>
      </c>
      <c r="F120" s="86" t="s">
        <v>413</v>
      </c>
      <c r="G120" s="242">
        <v>5.815322580645161E-2</v>
      </c>
      <c r="H120" s="245">
        <v>89.303149824067688</v>
      </c>
    </row>
    <row r="121" spans="1:8">
      <c r="A121" s="86" t="str">
        <v>ORGM3</v>
      </c>
      <c r="B121" s="239">
        <v>120</v>
      </c>
      <c r="C121" s="86" t="s">
        <v>412</v>
      </c>
      <c r="D121" s="241">
        <f>COUNTIF($C$1:$C121,C121)</f>
        <v>2</v>
      </c>
      <c r="E121" s="241" t="str">
        <f t="shared" si="13"/>
        <v>Community2</v>
      </c>
      <c r="F121" s="86" t="s">
        <v>415</v>
      </c>
      <c r="G121" s="242">
        <v>3.1983870967741933E-2</v>
      </c>
      <c r="H121" s="245">
        <v>72.98341165641537</v>
      </c>
    </row>
    <row r="122" spans="1:8">
      <c r="A122" s="86" t="str">
        <v>ORGM11</v>
      </c>
      <c r="B122" s="239">
        <v>121</v>
      </c>
      <c r="C122" s="86" t="s">
        <v>412</v>
      </c>
      <c r="D122" s="241">
        <f>COUNTIF($C$1:$C122,C122)</f>
        <v>3</v>
      </c>
      <c r="E122" s="241" t="str">
        <f t="shared" si="13"/>
        <v>Community3</v>
      </c>
      <c r="F122" s="86" t="s">
        <v>417</v>
      </c>
      <c r="G122" s="242">
        <v>4.9838709677419359E-2</v>
      </c>
      <c r="H122" s="245">
        <v>78.035801357321589</v>
      </c>
    </row>
    <row r="123" spans="1:8">
      <c r="A123" s="86" t="str">
        <v>ORGM12</v>
      </c>
      <c r="B123" s="239">
        <v>122</v>
      </c>
      <c r="C123" s="86" t="s">
        <v>412</v>
      </c>
      <c r="D123" s="241">
        <f>COUNTIF($C$1:$C123,C123)</f>
        <v>4</v>
      </c>
      <c r="E123" s="241" t="str">
        <f t="shared" si="13"/>
        <v>Community4</v>
      </c>
      <c r="F123" s="86" t="s">
        <v>419</v>
      </c>
      <c r="G123" s="242">
        <v>0.14487903225806451</v>
      </c>
      <c r="H123" s="245">
        <v>139.11662699113339</v>
      </c>
    </row>
    <row r="124" spans="1:8">
      <c r="A124" s="86" t="str">
        <v>ORGM7</v>
      </c>
      <c r="B124" s="239">
        <v>123</v>
      </c>
      <c r="C124" s="86" t="s">
        <v>412</v>
      </c>
      <c r="D124" s="241">
        <f>COUNTIF($C$1:$C124,C124)</f>
        <v>5</v>
      </c>
      <c r="E124" s="241" t="str">
        <f t="shared" si="13"/>
        <v>Community5</v>
      </c>
      <c r="F124" s="86" t="s">
        <v>421</v>
      </c>
      <c r="G124" s="242">
        <v>9.874193548387096E-2</v>
      </c>
      <c r="H124" s="245">
        <v>90.986170211352729</v>
      </c>
    </row>
    <row r="125" spans="1:8">
      <c r="A125" s="86" t="str">
        <v>ORGM5_x</v>
      </c>
      <c r="B125" s="239">
        <v>124</v>
      </c>
      <c r="C125" s="86" t="s">
        <v>412</v>
      </c>
      <c r="D125" s="241">
        <f>COUNTIF($C$1:$C125,C125)</f>
        <v>6</v>
      </c>
      <c r="E125" s="241" t="str">
        <f t="shared" si="13"/>
        <v>Community6</v>
      </c>
      <c r="F125" s="86" t="s">
        <v>423</v>
      </c>
      <c r="G125" s="242">
        <v>0.94196774193548394</v>
      </c>
      <c r="H125" s="245">
        <v>100.76001059102599</v>
      </c>
    </row>
    <row r="126" spans="1:8">
      <c r="A126" s="86" t="str">
        <v>ORGM3_x</v>
      </c>
      <c r="B126" s="239">
        <v>125</v>
      </c>
      <c r="C126" s="86" t="s">
        <v>412</v>
      </c>
      <c r="D126" s="241">
        <f>COUNTIF($C$1:$C126,C126)</f>
        <v>7</v>
      </c>
      <c r="E126" s="241" t="str">
        <f t="shared" si="13"/>
        <v>Community7</v>
      </c>
      <c r="F126" s="86" t="s">
        <v>425</v>
      </c>
      <c r="G126" s="242">
        <v>0.96814516129032258</v>
      </c>
      <c r="H126" s="245">
        <v>101.25068561481811</v>
      </c>
    </row>
    <row r="127" spans="1:8">
      <c r="A127" s="86" t="str">
        <v>ORGM11_x</v>
      </c>
      <c r="B127" s="239">
        <v>126</v>
      </c>
      <c r="C127" s="86" t="s">
        <v>412</v>
      </c>
      <c r="D127" s="241">
        <f>COUNTIF($C$1:$C127,C127)</f>
        <v>8</v>
      </c>
      <c r="E127" s="241" t="str">
        <f t="shared" si="13"/>
        <v>Community8</v>
      </c>
      <c r="F127" s="86" t="s">
        <v>427</v>
      </c>
      <c r="G127" s="242">
        <v>0.95055645161290314</v>
      </c>
      <c r="H127" s="245">
        <v>101.5761639417447</v>
      </c>
    </row>
    <row r="128" spans="1:8">
      <c r="A128" s="86" t="str">
        <v>ORGM12_x</v>
      </c>
      <c r="B128" s="239">
        <v>127</v>
      </c>
      <c r="C128" s="86" t="s">
        <v>412</v>
      </c>
      <c r="D128" s="241">
        <f>COUNTIF($C$1:$C128,C128)</f>
        <v>9</v>
      </c>
      <c r="E128" s="241" t="str">
        <f t="shared" si="13"/>
        <v>Community9</v>
      </c>
      <c r="F128" s="86" t="s">
        <v>429</v>
      </c>
      <c r="G128" s="242">
        <v>0.85441129032258056</v>
      </c>
      <c r="H128" s="245">
        <v>95.381862853303659</v>
      </c>
    </row>
    <row r="129" spans="1:8">
      <c r="A129" s="86" t="str">
        <v>ORGM7_x</v>
      </c>
      <c r="B129" s="239">
        <v>128</v>
      </c>
      <c r="C129" s="86" t="s">
        <v>412</v>
      </c>
      <c r="D129" s="241">
        <f>COUNTIF($C$1:$C129,C129)</f>
        <v>10</v>
      </c>
      <c r="E129" s="241" t="str">
        <f t="shared" si="13"/>
        <v>Community10</v>
      </c>
      <c r="F129" s="86" t="s">
        <v>431</v>
      </c>
      <c r="G129" s="242">
        <v>0.90125806451612922</v>
      </c>
      <c r="H129" s="245">
        <v>101.09733648555364</v>
      </c>
    </row>
    <row r="130" spans="1:8">
      <c r="A130" s="86" t="str">
        <v>NOISYN</v>
      </c>
      <c r="B130" s="239">
        <v>129</v>
      </c>
      <c r="C130" s="86" t="s">
        <v>433</v>
      </c>
      <c r="D130" s="241">
        <f>COUNTIF($C$1:$C130,C130)</f>
        <v>1</v>
      </c>
      <c r="E130" s="241" t="str">
        <f t="shared" si="13"/>
        <v>Accommodation &amp; Neighbourhood1</v>
      </c>
      <c r="F130" s="86" t="s">
        <v>434</v>
      </c>
      <c r="G130" s="242">
        <v>0.2559193548387097</v>
      </c>
      <c r="H130" s="245">
        <v>137.5297418446174</v>
      </c>
    </row>
    <row r="131" spans="1:8">
      <c r="A131" s="86" t="str">
        <v>NOHEATCH</v>
      </c>
      <c r="B131" s="239">
        <v>130</v>
      </c>
      <c r="C131" s="86" t="s">
        <v>433</v>
      </c>
      <c r="D131" s="241">
        <f>COUNTIF($C$1:$C131,C131)</f>
        <v>2</v>
      </c>
      <c r="E131" s="241" t="str">
        <f t="shared" ref="E131:E194" si="22">C131&amp;D131</f>
        <v>Accommodation &amp; Neighbourhood2</v>
      </c>
      <c r="F131" s="86" t="s">
        <v>436</v>
      </c>
      <c r="G131" s="242">
        <v>0.1061290322580645</v>
      </c>
      <c r="H131" s="245">
        <v>98.174858247719726</v>
      </c>
    </row>
    <row r="132" spans="1:8">
      <c r="A132" s="86" t="str">
        <v>GRIMYN</v>
      </c>
      <c r="B132" s="239">
        <v>131</v>
      </c>
      <c r="C132" s="86" t="s">
        <v>433</v>
      </c>
      <c r="D132" s="241">
        <f>COUNTIF($C$1:$C132,C132)</f>
        <v>3</v>
      </c>
      <c r="E132" s="241" t="str">
        <f t="shared" si="22"/>
        <v>Accommodation &amp; Neighbourhood3</v>
      </c>
      <c r="F132" s="86" t="s">
        <v>438</v>
      </c>
      <c r="G132" s="242">
        <v>0.13392741935483871</v>
      </c>
      <c r="H132" s="245">
        <v>117.80371079742069</v>
      </c>
    </row>
    <row r="133" spans="1:8">
      <c r="A133" s="86" t="str">
        <v>CRVAND</v>
      </c>
      <c r="B133" s="239">
        <v>132</v>
      </c>
      <c r="C133" s="86" t="s">
        <v>433</v>
      </c>
      <c r="D133" s="241">
        <f>COUNTIF($C$1:$C133,C133)</f>
        <v>4</v>
      </c>
      <c r="E133" s="241" t="str">
        <f t="shared" si="22"/>
        <v>Accommodation &amp; Neighbourhood4</v>
      </c>
      <c r="F133" s="86" t="s">
        <v>440</v>
      </c>
      <c r="G133" s="242">
        <v>0.10861290322580645</v>
      </c>
      <c r="H133" s="245">
        <v>174.67496018053023</v>
      </c>
    </row>
    <row r="134" spans="1:8">
      <c r="A134" s="86" t="str">
        <v>NOISYN_x</v>
      </c>
      <c r="B134" s="239">
        <v>133</v>
      </c>
      <c r="C134" s="86" t="s">
        <v>433</v>
      </c>
      <c r="D134" s="241">
        <f>COUNTIF($C$1:$C134,C134)</f>
        <v>5</v>
      </c>
      <c r="E134" s="241" t="str">
        <f t="shared" si="22"/>
        <v>Accommodation &amp; Neighbourhood5</v>
      </c>
      <c r="F134" s="86" t="s">
        <v>442</v>
      </c>
      <c r="G134" s="242">
        <v>0.74413709677419348</v>
      </c>
      <c r="H134" s="245">
        <v>91.424387566057874</v>
      </c>
    </row>
    <row r="135" spans="1:8">
      <c r="A135" s="86" t="str">
        <v>HEATCH</v>
      </c>
      <c r="B135" s="239">
        <v>134</v>
      </c>
      <c r="C135" s="86" t="s">
        <v>433</v>
      </c>
      <c r="D135" s="241">
        <f>COUNTIF($C$1:$C135,C135)</f>
        <v>6</v>
      </c>
      <c r="E135" s="241" t="str">
        <f t="shared" si="22"/>
        <v>Accommodation &amp; Neighbourhood6</v>
      </c>
      <c r="F135" s="86" t="s">
        <v>444</v>
      </c>
      <c r="G135" s="242">
        <v>0.89387096774193564</v>
      </c>
      <c r="H135" s="245">
        <v>100.22118080952922</v>
      </c>
    </row>
    <row r="136" spans="1:8">
      <c r="A136" s="86" t="str">
        <v>GRIMYN_x</v>
      </c>
      <c r="B136" s="239">
        <v>135</v>
      </c>
      <c r="C136" s="86" t="s">
        <v>433</v>
      </c>
      <c r="D136" s="241">
        <f>COUNTIF($C$1:$C136,C136)</f>
        <v>7</v>
      </c>
      <c r="E136" s="241" t="str">
        <f t="shared" si="22"/>
        <v>Accommodation &amp; Neighbourhood7</v>
      </c>
      <c r="F136" s="86" t="s">
        <v>446</v>
      </c>
      <c r="G136" s="242">
        <v>0.86581451612903215</v>
      </c>
      <c r="H136" s="245">
        <v>97.686072924688233</v>
      </c>
    </row>
    <row r="137" spans="1:8">
      <c r="A137" s="86" t="str">
        <v>CRVAND_x</v>
      </c>
      <c r="B137" s="239">
        <v>136</v>
      </c>
      <c r="C137" s="86" t="s">
        <v>433</v>
      </c>
      <c r="D137" s="241">
        <f>COUNTIF($C$1:$C137,C137)</f>
        <v>8</v>
      </c>
      <c r="E137" s="241" t="str">
        <f t="shared" si="22"/>
        <v>Accommodation &amp; Neighbourhood8</v>
      </c>
      <c r="F137" s="86" t="s">
        <v>448</v>
      </c>
      <c r="G137" s="242">
        <v>0.89104032258064536</v>
      </c>
      <c r="H137" s="245">
        <v>95.001245953032452</v>
      </c>
    </row>
    <row r="138" spans="1:8">
      <c r="A138" s="86" t="str">
        <v>SCLFSATO_lo</v>
      </c>
      <c r="B138" s="239">
        <v>137</v>
      </c>
      <c r="C138" s="86" t="s">
        <v>450</v>
      </c>
      <c r="D138" s="241">
        <f>COUNTIF($C$1:$C138,C138)</f>
        <v>1</v>
      </c>
      <c r="E138" s="241" t="str">
        <f t="shared" si="22"/>
        <v>Contentment1</v>
      </c>
      <c r="F138" s="86" t="s">
        <v>451</v>
      </c>
      <c r="G138" s="242">
        <v>8.4846774193548385E-2</v>
      </c>
      <c r="H138" s="245">
        <v>131.96884233048647</v>
      </c>
    </row>
    <row r="139" spans="1:8">
      <c r="A139" s="86" t="str">
        <v>SCLFSAT1_lo</v>
      </c>
      <c r="B139" s="239">
        <v>138</v>
      </c>
      <c r="C139" s="86" t="s">
        <v>450</v>
      </c>
      <c r="D139" s="241">
        <f>COUNTIF($C$1:$C139,C139)</f>
        <v>2</v>
      </c>
      <c r="E139" s="241" t="str">
        <f t="shared" si="22"/>
        <v>Contentment2</v>
      </c>
      <c r="F139" s="86" t="s">
        <v>453</v>
      </c>
      <c r="G139" s="242">
        <v>0.12882258064516131</v>
      </c>
      <c r="H139" s="245">
        <v>122.83062906046274</v>
      </c>
    </row>
    <row r="140" spans="1:8">
      <c r="A140" s="86" t="str">
        <v>SCLFSAT2_lo</v>
      </c>
      <c r="B140" s="239">
        <v>139</v>
      </c>
      <c r="C140" s="86" t="s">
        <v>450</v>
      </c>
      <c r="D140" s="241">
        <f>COUNTIF($C$1:$C140,C140)</f>
        <v>3</v>
      </c>
      <c r="E140" s="241" t="str">
        <f t="shared" si="22"/>
        <v>Contentment3</v>
      </c>
      <c r="F140" s="86" t="s">
        <v>455</v>
      </c>
      <c r="G140" s="242">
        <v>0.12285483870967744</v>
      </c>
      <c r="H140" s="245">
        <v>126.2913543904082</v>
      </c>
    </row>
    <row r="141" spans="1:8">
      <c r="A141" s="86" t="str">
        <v>JBSAT_lo</v>
      </c>
      <c r="B141" s="239">
        <v>140</v>
      </c>
      <c r="C141" s="86" t="s">
        <v>450</v>
      </c>
      <c r="D141" s="241">
        <f>COUNTIF($C$1:$C141,C141)</f>
        <v>4</v>
      </c>
      <c r="E141" s="241" t="str">
        <f t="shared" si="22"/>
        <v>Contentment4</v>
      </c>
      <c r="F141" s="86" t="s">
        <v>457</v>
      </c>
      <c r="G141" s="242">
        <v>4.7516129032258068E-2</v>
      </c>
      <c r="H141" s="245">
        <v>111.43107534525171</v>
      </c>
    </row>
    <row r="142" spans="1:8">
      <c r="A142" s="86" t="str">
        <v>SCLFSAT7_lo</v>
      </c>
      <c r="B142" s="239">
        <v>141</v>
      </c>
      <c r="C142" s="86" t="s">
        <v>450</v>
      </c>
      <c r="D142" s="241">
        <f>COUNTIF($C$1:$C142,C142)</f>
        <v>5</v>
      </c>
      <c r="E142" s="241" t="str">
        <f t="shared" si="22"/>
        <v>Contentment5</v>
      </c>
      <c r="F142" s="86" t="s">
        <v>459</v>
      </c>
      <c r="G142" s="242">
        <v>9.9435483870967747E-2</v>
      </c>
      <c r="H142" s="245">
        <v>117.79261278253617</v>
      </c>
    </row>
    <row r="143" spans="1:8">
      <c r="A143" s="86" t="str">
        <v>SCLFSATO_med</v>
      </c>
      <c r="B143" s="239">
        <v>142</v>
      </c>
      <c r="C143" s="86" t="s">
        <v>450</v>
      </c>
      <c r="D143" s="241">
        <f>COUNTIF($C$1:$C143,C143)</f>
        <v>6</v>
      </c>
      <c r="E143" s="241" t="str">
        <f t="shared" si="22"/>
        <v>Contentment6</v>
      </c>
      <c r="F143" s="86" t="s">
        <v>461</v>
      </c>
      <c r="G143" s="242">
        <v>0.43497580645161288</v>
      </c>
      <c r="H143" s="245">
        <v>112.98602637368849</v>
      </c>
    </row>
    <row r="144" spans="1:8">
      <c r="A144" s="86" t="str">
        <v>SCLFSAT1_med</v>
      </c>
      <c r="B144" s="239">
        <v>143</v>
      </c>
      <c r="C144" s="86" t="s">
        <v>450</v>
      </c>
      <c r="D144" s="241">
        <f>COUNTIF($C$1:$C144,C144)</f>
        <v>7</v>
      </c>
      <c r="E144" s="241" t="str">
        <f t="shared" si="22"/>
        <v>Contentment7</v>
      </c>
      <c r="F144" s="86" t="s">
        <v>463</v>
      </c>
      <c r="G144" s="242">
        <v>0.44130645161290322</v>
      </c>
      <c r="H144" s="245">
        <v>109.79836224933375</v>
      </c>
    </row>
    <row r="145" spans="1:8">
      <c r="A145" s="86" t="str">
        <v>SCLFSAT2_med</v>
      </c>
      <c r="B145" s="239">
        <v>144</v>
      </c>
      <c r="C145" s="86" t="s">
        <v>450</v>
      </c>
      <c r="D145" s="241">
        <f>COUNTIF($C$1:$C145,C145)</f>
        <v>8</v>
      </c>
      <c r="E145" s="241" t="str">
        <f t="shared" si="22"/>
        <v>Contentment8</v>
      </c>
      <c r="F145" s="86" t="s">
        <v>465</v>
      </c>
      <c r="G145" s="242">
        <v>0.51203225806451613</v>
      </c>
      <c r="H145" s="245">
        <v>115.56508713498627</v>
      </c>
    </row>
    <row r="146" spans="1:8">
      <c r="A146" s="86" t="str">
        <v>JBSAT_med</v>
      </c>
      <c r="B146" s="239">
        <v>145</v>
      </c>
      <c r="C146" s="86" t="s">
        <v>450</v>
      </c>
      <c r="D146" s="241">
        <f>COUNTIF($C$1:$C146,C146)</f>
        <v>9</v>
      </c>
      <c r="E146" s="241" t="str">
        <f t="shared" si="22"/>
        <v>Contentment9</v>
      </c>
      <c r="F146" s="86" t="s">
        <v>467</v>
      </c>
      <c r="G146" s="242">
        <v>0.38994354838709677</v>
      </c>
      <c r="H146" s="245">
        <v>103.69509454093621</v>
      </c>
    </row>
    <row r="147" spans="1:8">
      <c r="A147" s="86" t="str">
        <v>SCLFSAT7_med</v>
      </c>
      <c r="B147" s="239">
        <v>146</v>
      </c>
      <c r="C147" s="86" t="s">
        <v>450</v>
      </c>
      <c r="D147" s="241">
        <f>COUNTIF($C$1:$C147,C147)</f>
        <v>10</v>
      </c>
      <c r="E147" s="241" t="str">
        <f t="shared" si="22"/>
        <v>Contentment10</v>
      </c>
      <c r="F147" s="86" t="s">
        <v>469</v>
      </c>
      <c r="G147" s="242">
        <v>0.51148387096774184</v>
      </c>
      <c r="H147" s="245">
        <v>110.27468480704758</v>
      </c>
    </row>
    <row r="148" spans="1:8">
      <c r="A148" s="86" t="str">
        <v>SCLFSATO_hi</v>
      </c>
      <c r="B148" s="239">
        <v>147</v>
      </c>
      <c r="C148" s="86" t="s">
        <v>450</v>
      </c>
      <c r="D148" s="241">
        <f>COUNTIF($C$1:$C148,C148)</f>
        <v>11</v>
      </c>
      <c r="E148" s="241" t="str">
        <f t="shared" si="22"/>
        <v>Contentment11</v>
      </c>
      <c r="F148" s="86" t="s">
        <v>471</v>
      </c>
      <c r="G148" s="242">
        <v>0.48052419354838705</v>
      </c>
      <c r="H148" s="245">
        <v>87.183623158572715</v>
      </c>
    </row>
    <row r="149" spans="1:8">
      <c r="A149" s="86" t="str">
        <v>SCLFSAT1_hi</v>
      </c>
      <c r="B149" s="239">
        <v>148</v>
      </c>
      <c r="C149" s="86" t="s">
        <v>450</v>
      </c>
      <c r="D149" s="241">
        <f>COUNTIF($C$1:$C149,C149)</f>
        <v>12</v>
      </c>
      <c r="E149" s="241" t="str">
        <f t="shared" si="22"/>
        <v>Contentment12</v>
      </c>
      <c r="F149" s="86" t="s">
        <v>473</v>
      </c>
      <c r="G149" s="242">
        <v>0.42995161290322575</v>
      </c>
      <c r="H149" s="245">
        <v>87.172184383599088</v>
      </c>
    </row>
    <row r="150" spans="1:8">
      <c r="A150" s="86" t="str">
        <v>SCLFSAT2_hi</v>
      </c>
      <c r="B150" s="239">
        <v>149</v>
      </c>
      <c r="C150" s="86" t="s">
        <v>450</v>
      </c>
      <c r="D150" s="241">
        <f>COUNTIF($C$1:$C150,C150)</f>
        <v>13</v>
      </c>
      <c r="E150" s="241" t="str">
        <f t="shared" si="22"/>
        <v>Contentment13</v>
      </c>
      <c r="F150" s="86" t="s">
        <v>475</v>
      </c>
      <c r="G150" s="242">
        <v>0.36513709677419354</v>
      </c>
      <c r="H150" s="245">
        <v>79.439819645804704</v>
      </c>
    </row>
    <row r="151" spans="1:8">
      <c r="A151" s="86" t="str">
        <v>JBSAT_hi</v>
      </c>
      <c r="B151" s="239">
        <v>150</v>
      </c>
      <c r="C151" s="86" t="s">
        <v>450</v>
      </c>
      <c r="D151" s="241">
        <f>COUNTIF($C$1:$C151,C151)</f>
        <v>14</v>
      </c>
      <c r="E151" s="241" t="str">
        <f t="shared" si="22"/>
        <v>Contentment14</v>
      </c>
      <c r="F151" s="86" t="s">
        <v>477</v>
      </c>
      <c r="G151" s="242">
        <v>0.5627661290322582</v>
      </c>
      <c r="H151" s="245">
        <v>96.819140671239083</v>
      </c>
    </row>
    <row r="152" spans="1:8">
      <c r="A152" s="86" t="str">
        <v>SCLFSAT7_hi</v>
      </c>
      <c r="B152" s="239">
        <v>151</v>
      </c>
      <c r="C152" s="86" t="s">
        <v>450</v>
      </c>
      <c r="D152" s="241">
        <f>COUNTIF($C$1:$C152,C152)</f>
        <v>15</v>
      </c>
      <c r="E152" s="241" t="str">
        <f t="shared" si="22"/>
        <v>Contentment15</v>
      </c>
      <c r="F152" s="86" t="s">
        <v>479</v>
      </c>
      <c r="G152" s="242">
        <v>0.38887096774193547</v>
      </c>
      <c r="H152" s="245">
        <v>86.091611547638834</v>
      </c>
    </row>
    <row r="153" spans="1:8">
      <c r="A153" s="86" t="str">
        <v>age0004</v>
      </c>
      <c r="B153" s="239">
        <v>152</v>
      </c>
      <c r="C153" s="86" t="s">
        <v>52</v>
      </c>
      <c r="D153" s="241">
        <f>COUNTIF($C$1:$C153,C153)</f>
        <v>1</v>
      </c>
      <c r="E153" s="241" t="str">
        <f t="shared" si="22"/>
        <v>Age1</v>
      </c>
      <c r="F153" s="86" t="s">
        <v>481</v>
      </c>
      <c r="G153" s="242">
        <v>6.0782258064516134E-2</v>
      </c>
      <c r="H153" s="245">
        <v>115.37630192020447</v>
      </c>
    </row>
    <row r="154" spans="1:8">
      <c r="A154" s="86" t="str">
        <v>age0517</v>
      </c>
      <c r="B154" s="239">
        <v>153</v>
      </c>
      <c r="C154" s="86" t="s">
        <v>52</v>
      </c>
      <c r="D154" s="241">
        <f>COUNTIF($C$1:$C154,C154)</f>
        <v>2</v>
      </c>
      <c r="E154" s="241" t="str">
        <f t="shared" si="22"/>
        <v>Age2</v>
      </c>
      <c r="F154" s="86" t="s">
        <v>482</v>
      </c>
      <c r="G154" s="242">
        <v>0.15769354838709676</v>
      </c>
      <c r="H154" s="245">
        <v>101.090878907554</v>
      </c>
    </row>
    <row r="155" spans="1:8">
      <c r="A155" s="86" t="str">
        <v>age1824</v>
      </c>
      <c r="B155" s="239">
        <v>154</v>
      </c>
      <c r="C155" s="86" t="s">
        <v>52</v>
      </c>
      <c r="D155" s="241">
        <f>COUNTIF($C$1:$C155,C155)</f>
        <v>3</v>
      </c>
      <c r="E155" s="241" t="str">
        <f t="shared" si="22"/>
        <v>Age3</v>
      </c>
      <c r="F155" s="86" t="s">
        <v>483</v>
      </c>
      <c r="G155" s="242">
        <v>8.9290322580645134E-2</v>
      </c>
      <c r="H155" s="245">
        <v>123.42910126344411</v>
      </c>
    </row>
    <row r="156" spans="1:8">
      <c r="A156" s="86" t="str">
        <v>age2534</v>
      </c>
      <c r="B156" s="239">
        <v>155</v>
      </c>
      <c r="C156" s="86" t="s">
        <v>52</v>
      </c>
      <c r="D156" s="241">
        <f>COUNTIF($C$1:$C156,C156)</f>
        <v>4</v>
      </c>
      <c r="E156" s="241" t="str">
        <f t="shared" si="22"/>
        <v>Age4</v>
      </c>
      <c r="F156" s="86" t="s">
        <v>484</v>
      </c>
      <c r="G156" s="242">
        <v>0.14867741935483872</v>
      </c>
      <c r="H156" s="245">
        <v>126.31377896851808</v>
      </c>
    </row>
    <row r="157" spans="1:8">
      <c r="A157" s="86" t="str">
        <v>age3549</v>
      </c>
      <c r="B157" s="239">
        <v>156</v>
      </c>
      <c r="C157" s="86" t="s">
        <v>52</v>
      </c>
      <c r="D157" s="241">
        <f>COUNTIF($C$1:$C157,C157)</f>
        <v>5</v>
      </c>
      <c r="E157" s="241" t="str">
        <f t="shared" si="22"/>
        <v>Age5</v>
      </c>
      <c r="F157" s="86" t="s">
        <v>485</v>
      </c>
      <c r="G157" s="242">
        <v>0.18738709677419355</v>
      </c>
      <c r="H157" s="245">
        <v>101.21403817262322</v>
      </c>
    </row>
    <row r="158" spans="1:8">
      <c r="A158" s="86" t="str">
        <v>age5064</v>
      </c>
      <c r="B158" s="239">
        <v>157</v>
      </c>
      <c r="C158" s="86" t="s">
        <v>52</v>
      </c>
      <c r="D158" s="241">
        <f>COUNTIF($C$1:$C158,C158)</f>
        <v>6</v>
      </c>
      <c r="E158" s="241" t="str">
        <f t="shared" si="22"/>
        <v>Age6</v>
      </c>
      <c r="F158" s="86" t="s">
        <v>486</v>
      </c>
      <c r="G158" s="242">
        <v>0.18509677419354839</v>
      </c>
      <c r="H158" s="245">
        <v>88.232986000261931</v>
      </c>
    </row>
    <row r="159" spans="1:8">
      <c r="A159" s="86" t="str">
        <v>age6574</v>
      </c>
      <c r="B159" s="239">
        <v>158</v>
      </c>
      <c r="C159" s="86" t="s">
        <v>52</v>
      </c>
      <c r="D159" s="241">
        <f>COUNTIF($C$1:$C159,C159)</f>
        <v>7</v>
      </c>
      <c r="E159" s="241" t="str">
        <f t="shared" si="22"/>
        <v>Age7</v>
      </c>
      <c r="F159" s="86" t="s">
        <v>487</v>
      </c>
      <c r="G159" s="242">
        <v>9.1725806451612907E-2</v>
      </c>
      <c r="H159" s="245">
        <v>81.563652058597825</v>
      </c>
    </row>
    <row r="160" spans="1:8">
      <c r="A160" s="86" t="str">
        <v>age75p</v>
      </c>
      <c r="B160" s="239">
        <v>159</v>
      </c>
      <c r="C160" s="86" t="s">
        <v>52</v>
      </c>
      <c r="D160" s="241">
        <f>COUNTIF($C$1:$C160,C160)</f>
        <v>8</v>
      </c>
      <c r="E160" s="241" t="str">
        <f t="shared" si="22"/>
        <v>Age8</v>
      </c>
      <c r="F160" s="86" t="s">
        <v>488</v>
      </c>
      <c r="G160" s="242">
        <v>7.9129032258064516E-2</v>
      </c>
      <c r="H160" s="245">
        <v>84.178071398178986</v>
      </c>
    </row>
    <row r="161" spans="1:8">
      <c r="A161" s="86" t="str">
        <v>rcd_gor_dv_101</v>
      </c>
      <c r="B161" s="239">
        <v>160</v>
      </c>
      <c r="C161" s="86" t="s">
        <v>491</v>
      </c>
      <c r="D161" s="241">
        <f>COUNTIF($C$1:$C161,C161)</f>
        <v>1</v>
      </c>
      <c r="E161" s="241" t="str">
        <f t="shared" si="22"/>
        <v>Geography1</v>
      </c>
      <c r="F161" s="86" t="s">
        <v>492</v>
      </c>
      <c r="G161" s="242">
        <v>0.8253145161290325</v>
      </c>
      <c r="H161" s="245">
        <v>98.323735808420636</v>
      </c>
    </row>
    <row r="162" spans="1:8">
      <c r="A162" s="86" t="str">
        <v>rcd_gor_dv_102</v>
      </c>
      <c r="B162" s="239">
        <v>161</v>
      </c>
      <c r="C162" s="86" t="s">
        <v>491</v>
      </c>
      <c r="D162" s="241">
        <f>COUNTIF($C$1:$C162,C162)</f>
        <v>2</v>
      </c>
      <c r="E162" s="241" t="str">
        <f t="shared" si="22"/>
        <v>Geography2</v>
      </c>
      <c r="F162" s="86" t="s">
        <v>494</v>
      </c>
      <c r="G162" s="242">
        <v>5.638709677419354E-2</v>
      </c>
      <c r="H162" s="245">
        <v>115.07379134513702</v>
      </c>
    </row>
    <row r="163" spans="1:8">
      <c r="A163" s="86" t="str">
        <v>rcd_gor_dv_103</v>
      </c>
      <c r="B163" s="239">
        <v>162</v>
      </c>
      <c r="C163" s="86" t="s">
        <v>491</v>
      </c>
      <c r="D163" s="241">
        <f>COUNTIF($C$1:$C163,C163)</f>
        <v>3</v>
      </c>
      <c r="E163" s="241" t="str">
        <f t="shared" si="22"/>
        <v>Geography3</v>
      </c>
      <c r="F163" s="86" t="s">
        <v>496</v>
      </c>
      <c r="G163" s="242">
        <v>9.030645161290321E-2</v>
      </c>
      <c r="H163" s="245">
        <v>108.4105485469377</v>
      </c>
    </row>
    <row r="164" spans="1:8">
      <c r="A164" s="86" t="str">
        <v>rcd_gor_dv_104</v>
      </c>
      <c r="B164" s="239">
        <v>163</v>
      </c>
      <c r="C164" s="86" t="s">
        <v>491</v>
      </c>
      <c r="D164" s="241">
        <f>COUNTIF($C$1:$C164,C164)</f>
        <v>4</v>
      </c>
      <c r="E164" s="241" t="str">
        <f t="shared" si="22"/>
        <v>Geography4</v>
      </c>
      <c r="F164" s="86" t="s">
        <v>498</v>
      </c>
      <c r="G164" s="242">
        <v>2.8306451612903225E-2</v>
      </c>
      <c r="H164" s="245">
        <v>99.219320118170145</v>
      </c>
    </row>
    <row r="165" spans="1:8">
      <c r="A165" s="86" t="str">
        <v>rcd_RACEL_DV_101</v>
      </c>
      <c r="B165" s="239">
        <v>164</v>
      </c>
      <c r="C165" s="86" t="s">
        <v>500</v>
      </c>
      <c r="D165" s="241">
        <f>COUNTIF($C$1:$C165,C165)</f>
        <v>1</v>
      </c>
      <c r="E165" s="241" t="str">
        <f t="shared" si="22"/>
        <v>Ethnicity1</v>
      </c>
      <c r="F165" s="86" t="s">
        <v>501</v>
      </c>
      <c r="G165" s="242">
        <v>0.92190322580645168</v>
      </c>
      <c r="H165" s="245">
        <v>98.307734758942644</v>
      </c>
    </row>
    <row r="166" spans="1:8">
      <c r="A166" s="86" t="str">
        <v>rcd_RACEL_DV_102</v>
      </c>
      <c r="B166" s="239">
        <v>165</v>
      </c>
      <c r="C166" s="86" t="s">
        <v>500</v>
      </c>
      <c r="D166" s="241">
        <f>COUNTIF($C$1:$C166,C166)</f>
        <v>2</v>
      </c>
      <c r="E166" s="241" t="str">
        <f t="shared" si="22"/>
        <v>Ethnicity2</v>
      </c>
      <c r="F166" s="86" t="s">
        <v>503</v>
      </c>
      <c r="G166" s="242">
        <v>1.2830645161290325E-2</v>
      </c>
      <c r="H166" s="245">
        <v>108.78687236736575</v>
      </c>
    </row>
    <row r="167" spans="1:8">
      <c r="A167" s="86" t="str">
        <v>rcd_RACEL_DV_103</v>
      </c>
      <c r="B167" s="239">
        <v>166</v>
      </c>
      <c r="C167" s="86" t="s">
        <v>500</v>
      </c>
      <c r="D167" s="241">
        <f>COUNTIF($C$1:$C167,C167)</f>
        <v>3</v>
      </c>
      <c r="E167" s="241" t="str">
        <f t="shared" si="22"/>
        <v>Ethnicity3</v>
      </c>
      <c r="F167" s="86" t="s">
        <v>505</v>
      </c>
      <c r="G167" s="242">
        <v>3.9758064516129024E-2</v>
      </c>
      <c r="H167" s="245">
        <v>122.02188104539975</v>
      </c>
    </row>
    <row r="168" spans="1:8">
      <c r="A168" s="86" t="str">
        <v>rcd_RACEL_DV_104</v>
      </c>
      <c r="B168" s="239">
        <v>167</v>
      </c>
      <c r="C168" s="86" t="s">
        <v>500</v>
      </c>
      <c r="D168" s="241">
        <f>COUNTIF($C$1:$C168,C168)</f>
        <v>4</v>
      </c>
      <c r="E168" s="241" t="str">
        <f t="shared" si="22"/>
        <v>Ethnicity4</v>
      </c>
      <c r="F168" s="86" t="s">
        <v>507</v>
      </c>
      <c r="G168" s="242">
        <v>1.9411290322580644E-2</v>
      </c>
      <c r="H168" s="245">
        <v>152.64200650726215</v>
      </c>
    </row>
    <row r="169" spans="1:8">
      <c r="A169" s="86" t="str">
        <v>rcd_RACEL_DV_105</v>
      </c>
      <c r="B169" s="239">
        <v>168</v>
      </c>
      <c r="C169" s="86" t="s">
        <v>500</v>
      </c>
      <c r="D169" s="241">
        <f>COUNTIF($C$1:$C169,C169)</f>
        <v>5</v>
      </c>
      <c r="E169" s="241" t="str">
        <f t="shared" si="22"/>
        <v>Ethnicity5</v>
      </c>
      <c r="F169" s="86" t="s">
        <v>509</v>
      </c>
      <c r="G169" s="242">
        <v>5.5806451612903244E-3</v>
      </c>
      <c r="H169" s="245">
        <v>114.0351543125671</v>
      </c>
    </row>
    <row r="170" spans="1:8">
      <c r="A170" s="86" t="str">
        <v>rcd_plbornc_101</v>
      </c>
      <c r="B170" s="239">
        <v>169</v>
      </c>
      <c r="C170" s="86" t="s">
        <v>511</v>
      </c>
      <c r="D170" s="241">
        <f>COUNTIF($C$1:$C170,C170)</f>
        <v>1</v>
      </c>
      <c r="E170" s="241" t="str">
        <f t="shared" si="22"/>
        <v>Country of Birth1</v>
      </c>
      <c r="F170" s="86" t="s">
        <v>512</v>
      </c>
      <c r="G170" s="242">
        <v>0.90288709677419365</v>
      </c>
      <c r="H170" s="245">
        <v>98.368108471455741</v>
      </c>
    </row>
    <row r="171" spans="1:8">
      <c r="A171" s="86" t="str">
        <v>rcd_plbornc_102</v>
      </c>
      <c r="B171" s="239">
        <v>170</v>
      </c>
      <c r="C171" s="86" t="s">
        <v>511</v>
      </c>
      <c r="D171" s="241">
        <f>COUNTIF($C$1:$C171,C171)</f>
        <v>2</v>
      </c>
      <c r="E171" s="241" t="str">
        <f t="shared" si="22"/>
        <v>Country of Birth2</v>
      </c>
      <c r="F171" s="86" t="s">
        <v>514</v>
      </c>
      <c r="G171" s="242">
        <v>1.9080645161290325E-2</v>
      </c>
      <c r="H171" s="245">
        <v>119.18997800259751</v>
      </c>
    </row>
    <row r="172" spans="1:8">
      <c r="A172" s="86" t="str">
        <v>rcd_plbornc_103</v>
      </c>
      <c r="B172" s="239">
        <v>171</v>
      </c>
      <c r="C172" s="86" t="s">
        <v>511</v>
      </c>
      <c r="D172" s="241">
        <f>COUNTIF($C$1:$C172,C172)</f>
        <v>3</v>
      </c>
      <c r="E172" s="241" t="str">
        <f t="shared" si="22"/>
        <v>Country of Birth3</v>
      </c>
      <c r="F172" s="86" t="s">
        <v>516</v>
      </c>
      <c r="G172" s="242">
        <v>1.7177419354838712E-3</v>
      </c>
      <c r="H172" s="245">
        <v>76.540523489953628</v>
      </c>
    </row>
    <row r="173" spans="1:8">
      <c r="A173" s="86" t="str">
        <v>rcd_plbornc_104</v>
      </c>
      <c r="B173" s="239">
        <v>172</v>
      </c>
      <c r="C173" s="86" t="s">
        <v>511</v>
      </c>
      <c r="D173" s="241">
        <f>COUNTIF($C$1:$C173,C173)</f>
        <v>4</v>
      </c>
      <c r="E173" s="241" t="str">
        <f t="shared" si="22"/>
        <v>Country of Birth4</v>
      </c>
      <c r="F173" s="86" t="s">
        <v>518</v>
      </c>
      <c r="G173" s="242">
        <v>4.0967741935483883E-3</v>
      </c>
      <c r="H173" s="245">
        <v>96.431750154442881</v>
      </c>
    </row>
    <row r="174" spans="1:8">
      <c r="A174" s="86" t="str">
        <v>rcd_plbornc_105</v>
      </c>
      <c r="B174" s="239">
        <v>173</v>
      </c>
      <c r="C174" s="86" t="s">
        <v>511</v>
      </c>
      <c r="D174" s="241">
        <f>COUNTIF($C$1:$C174,C174)</f>
        <v>5</v>
      </c>
      <c r="E174" s="241" t="str">
        <f t="shared" si="22"/>
        <v>Country of Birth5</v>
      </c>
      <c r="F174" s="86" t="s">
        <v>520</v>
      </c>
      <c r="G174" s="242">
        <v>2.2225806451612904E-2</v>
      </c>
      <c r="H174" s="245">
        <v>121.46981143766591</v>
      </c>
    </row>
    <row r="175" spans="1:8">
      <c r="A175" s="86" t="str">
        <v>rcd_plbornc_106</v>
      </c>
      <c r="B175" s="239">
        <v>174</v>
      </c>
      <c r="C175" s="86" t="s">
        <v>511</v>
      </c>
      <c r="D175" s="241">
        <f>COUNTIF($C$1:$C175,C175)</f>
        <v>6</v>
      </c>
      <c r="E175" s="241" t="str">
        <f t="shared" si="22"/>
        <v>Country of Birth6</v>
      </c>
      <c r="F175" s="86" t="s">
        <v>522</v>
      </c>
      <c r="G175" s="242">
        <v>9.7096774193548407E-3</v>
      </c>
      <c r="H175" s="245">
        <v>117.78715407471189</v>
      </c>
    </row>
    <row r="176" spans="1:8">
      <c r="A176" s="86" t="str">
        <v>rcd_plbornc_107</v>
      </c>
      <c r="B176" s="239">
        <v>175</v>
      </c>
      <c r="C176" s="86" t="s">
        <v>511</v>
      </c>
      <c r="D176" s="241">
        <f>COUNTIF($C$1:$C176,C176)</f>
        <v>7</v>
      </c>
      <c r="E176" s="241" t="str">
        <f t="shared" si="22"/>
        <v>Country of Birth7</v>
      </c>
      <c r="F176" s="86" t="s">
        <v>49</v>
      </c>
      <c r="G176" s="242">
        <v>4.0346774193548388E-2</v>
      </c>
      <c r="H176" s="245">
        <v>121.55420588951564</v>
      </c>
    </row>
    <row r="177" spans="1:8">
      <c r="A177" s="86" t="str">
        <v>rcd_religion_101</v>
      </c>
      <c r="B177" s="239">
        <v>176</v>
      </c>
      <c r="C177" s="86" t="s">
        <v>525</v>
      </c>
      <c r="D177" s="241">
        <f>COUNTIF($C$1:$C177,C177)</f>
        <v>1</v>
      </c>
      <c r="E177" s="241" t="str">
        <f t="shared" si="22"/>
        <v>Religion1</v>
      </c>
      <c r="F177" s="86" t="s">
        <v>526</v>
      </c>
      <c r="G177" s="242">
        <v>0.38447580645161289</v>
      </c>
      <c r="H177" s="245">
        <v>88.049619065006851</v>
      </c>
    </row>
    <row r="178" spans="1:8">
      <c r="A178" s="86" t="str">
        <v>rcd_religion_102</v>
      </c>
      <c r="B178" s="239">
        <v>177</v>
      </c>
      <c r="C178" s="86" t="s">
        <v>525</v>
      </c>
      <c r="D178" s="241">
        <f>COUNTIF($C$1:$C178,C178)</f>
        <v>2</v>
      </c>
      <c r="E178" s="241" t="str">
        <f t="shared" si="22"/>
        <v>Religion2</v>
      </c>
      <c r="F178" s="86" t="s">
        <v>528</v>
      </c>
      <c r="G178" s="242">
        <v>2.7419354838709685E-3</v>
      </c>
      <c r="H178" s="245">
        <v>67.722403398777189</v>
      </c>
    </row>
    <row r="179" spans="1:8">
      <c r="A179" s="86" t="str">
        <v>rcd_religion_103</v>
      </c>
      <c r="B179" s="239">
        <v>178</v>
      </c>
      <c r="C179" s="86" t="s">
        <v>525</v>
      </c>
      <c r="D179" s="241">
        <f>COUNTIF($C$1:$C179,C179)</f>
        <v>3</v>
      </c>
      <c r="E179" s="241" t="str">
        <f t="shared" si="22"/>
        <v>Religion3</v>
      </c>
      <c r="F179" s="86" t="s">
        <v>530</v>
      </c>
      <c r="G179" s="242">
        <v>3.5645161290322582E-3</v>
      </c>
      <c r="H179" s="245">
        <v>106.17872940157751</v>
      </c>
    </row>
    <row r="180" spans="1:8">
      <c r="A180" s="86" t="str">
        <v>rcd_religion_104</v>
      </c>
      <c r="B180" s="239">
        <v>179</v>
      </c>
      <c r="C180" s="86" t="s">
        <v>525</v>
      </c>
      <c r="D180" s="241">
        <f>COUNTIF($C$1:$C180,C180)</f>
        <v>4</v>
      </c>
      <c r="E180" s="241" t="str">
        <f t="shared" si="22"/>
        <v>Religion4</v>
      </c>
      <c r="F180" s="86" t="s">
        <v>532</v>
      </c>
      <c r="G180" s="242">
        <v>2.4225806451612899E-2</v>
      </c>
      <c r="H180" s="245">
        <v>146.35822888477352</v>
      </c>
    </row>
    <row r="181" spans="1:8">
      <c r="A181" s="86" t="str">
        <v>rcd_religion_105</v>
      </c>
      <c r="B181" s="239">
        <v>180</v>
      </c>
      <c r="C181" s="86" t="s">
        <v>525</v>
      </c>
      <c r="D181" s="241">
        <f>COUNTIF($C$1:$C181,C181)</f>
        <v>5</v>
      </c>
      <c r="E181" s="241" t="str">
        <f t="shared" si="22"/>
        <v>Religion5</v>
      </c>
      <c r="F181" s="86" t="s">
        <v>534</v>
      </c>
      <c r="G181" s="242">
        <v>8.6451612903225804E-3</v>
      </c>
      <c r="H181" s="245">
        <v>89.848965090937654</v>
      </c>
    </row>
    <row r="182" spans="1:8">
      <c r="A182" s="86" t="str">
        <v>rcd_religion_106</v>
      </c>
      <c r="B182" s="239">
        <v>181</v>
      </c>
      <c r="C182" s="86" t="s">
        <v>525</v>
      </c>
      <c r="D182" s="241">
        <f>COUNTIF($C$1:$C182,C182)</f>
        <v>6</v>
      </c>
      <c r="E182" s="241" t="str">
        <f t="shared" si="22"/>
        <v>Religion6</v>
      </c>
      <c r="F182" s="86" t="s">
        <v>536</v>
      </c>
      <c r="G182" s="242">
        <v>3.0000000000000005E-3</v>
      </c>
      <c r="H182" s="245">
        <v>92.241632551017233</v>
      </c>
    </row>
    <row r="183" spans="1:8">
      <c r="A183" s="86" t="str">
        <v>rcd_religion_107</v>
      </c>
      <c r="B183" s="239">
        <v>182</v>
      </c>
      <c r="C183" s="86" t="s">
        <v>525</v>
      </c>
      <c r="D183" s="241">
        <f>COUNTIF($C$1:$C183,C183)</f>
        <v>7</v>
      </c>
      <c r="E183" s="241" t="str">
        <f t="shared" si="22"/>
        <v>Religion7</v>
      </c>
      <c r="F183" s="86" t="s">
        <v>538</v>
      </c>
      <c r="G183" s="242">
        <v>1.185483870967742E-2</v>
      </c>
      <c r="H183" s="245">
        <v>122.50664547981333</v>
      </c>
    </row>
    <row r="184" spans="1:8">
      <c r="A184" s="86" t="str">
        <v>rcd_religion_108</v>
      </c>
      <c r="B184" s="239">
        <v>183</v>
      </c>
      <c r="C184" s="86" t="s">
        <v>525</v>
      </c>
      <c r="D184" s="241">
        <f>COUNTIF($C$1:$C184,C184)</f>
        <v>8</v>
      </c>
      <c r="E184" s="241" t="str">
        <f t="shared" si="22"/>
        <v>Religion8</v>
      </c>
      <c r="F184" s="86" t="s">
        <v>540</v>
      </c>
      <c r="G184" s="242">
        <v>0.56169354838709684</v>
      </c>
      <c r="H184" s="245">
        <v>108.63612144535733</v>
      </c>
    </row>
    <row r="185" spans="1:8">
      <c r="A185" s="86" t="str">
        <v>A2_HOUSE5</v>
      </c>
      <c r="B185" s="239">
        <v>184</v>
      </c>
      <c r="C185" s="86" t="s">
        <v>543</v>
      </c>
      <c r="D185" s="241">
        <f>COUNTIF($C$1:$C185,C185)</f>
        <v>1</v>
      </c>
      <c r="E185" s="241" t="str">
        <f t="shared" si="22"/>
        <v>House Type1</v>
      </c>
      <c r="F185" s="86" t="s">
        <v>544</v>
      </c>
      <c r="G185" s="242">
        <v>8.352419354838711E-2</v>
      </c>
      <c r="H185" s="245">
        <v>28.45724003248019</v>
      </c>
    </row>
    <row r="186" spans="1:8">
      <c r="A186" s="86" t="str">
        <v>A2_HOUSE6</v>
      </c>
      <c r="B186" s="239">
        <v>185</v>
      </c>
      <c r="C186" s="86" t="s">
        <v>543</v>
      </c>
      <c r="D186" s="241">
        <f>COUNTIF($C$1:$C186,C186)</f>
        <v>2</v>
      </c>
      <c r="E186" s="241" t="str">
        <f t="shared" si="22"/>
        <v>House Type2</v>
      </c>
      <c r="F186" s="86" t="s">
        <v>546</v>
      </c>
      <c r="G186" s="242">
        <v>0.20920967741935484</v>
      </c>
      <c r="H186" s="245">
        <v>158.71063751427943</v>
      </c>
    </row>
    <row r="187" spans="1:8">
      <c r="A187" s="86" t="str">
        <v>A2_HOUSE7</v>
      </c>
      <c r="B187" s="239">
        <v>186</v>
      </c>
      <c r="C187" s="86" t="s">
        <v>543</v>
      </c>
      <c r="D187" s="241">
        <f>COUNTIF($C$1:$C187,C187)</f>
        <v>3</v>
      </c>
      <c r="E187" s="241" t="str">
        <f t="shared" si="22"/>
        <v>House Type3</v>
      </c>
      <c r="F187" s="86" t="s">
        <v>548</v>
      </c>
      <c r="G187" s="242">
        <v>0.30325806451612908</v>
      </c>
      <c r="H187" s="245">
        <v>85.477480467003815</v>
      </c>
    </row>
    <row r="188" spans="1:8">
      <c r="A188" s="86" t="str">
        <v>A2_HOUSE8</v>
      </c>
      <c r="B188" s="239">
        <v>187</v>
      </c>
      <c r="C188" s="86" t="s">
        <v>543</v>
      </c>
      <c r="D188" s="241">
        <f>COUNTIF($C$1:$C188,C188)</f>
        <v>4</v>
      </c>
      <c r="E188" s="241" t="str">
        <f t="shared" si="22"/>
        <v>House Type4</v>
      </c>
      <c r="F188" s="86" t="s">
        <v>550</v>
      </c>
      <c r="G188" s="242">
        <v>0.40433870967741942</v>
      </c>
      <c r="H188" s="245">
        <v>183.72253619750228</v>
      </c>
    </row>
    <row r="189" spans="1:8">
      <c r="A189" s="86" t="str">
        <v>TENURE2</v>
      </c>
      <c r="B189" s="239">
        <v>188</v>
      </c>
      <c r="C189" s="86" t="s">
        <v>552</v>
      </c>
      <c r="D189" s="241">
        <f>COUNTIF($C$1:$C189,C189)</f>
        <v>1</v>
      </c>
      <c r="E189" s="241" t="str">
        <f t="shared" si="22"/>
        <v>House Tenure1</v>
      </c>
      <c r="F189" s="86" t="s">
        <v>553</v>
      </c>
      <c r="G189" s="242">
        <v>0.26458064516129032</v>
      </c>
      <c r="H189" s="245">
        <v>68.466907469507561</v>
      </c>
    </row>
    <row r="190" spans="1:8">
      <c r="A190" s="86" t="str">
        <v>TENURE1</v>
      </c>
      <c r="B190" s="239">
        <v>189</v>
      </c>
      <c r="C190" s="86" t="s">
        <v>552</v>
      </c>
      <c r="D190" s="241">
        <f>COUNTIF($C$1:$C190,C190)</f>
        <v>2</v>
      </c>
      <c r="E190" s="241" t="str">
        <f t="shared" si="22"/>
        <v>House Tenure2</v>
      </c>
      <c r="F190" s="86" t="s">
        <v>555</v>
      </c>
      <c r="G190" s="242">
        <v>0.2218467741935484</v>
      </c>
      <c r="H190" s="245">
        <v>79.923158259343879</v>
      </c>
    </row>
    <row r="191" spans="1:8">
      <c r="A191" s="86" t="str">
        <v>TENURE7</v>
      </c>
      <c r="B191" s="239">
        <v>190</v>
      </c>
      <c r="C191" s="86" t="s">
        <v>552</v>
      </c>
      <c r="D191" s="241">
        <f>COUNTIF($C$1:$C191,C191)</f>
        <v>3</v>
      </c>
      <c r="E191" s="241" t="str">
        <f t="shared" si="22"/>
        <v>House Tenure3</v>
      </c>
      <c r="F191" s="86" t="s">
        <v>557</v>
      </c>
      <c r="G191" s="242">
        <v>8.1532258064516139E-3</v>
      </c>
      <c r="H191" s="245">
        <v>106.1539046688212</v>
      </c>
    </row>
    <row r="192" spans="1:8">
      <c r="A192" s="86" t="str">
        <v>TENURE4</v>
      </c>
      <c r="B192" s="239">
        <v>191</v>
      </c>
      <c r="C192" s="86" t="s">
        <v>552</v>
      </c>
      <c r="D192" s="241">
        <f>COUNTIF($C$1:$C192,C192)</f>
        <v>4</v>
      </c>
      <c r="E192" s="241" t="str">
        <f t="shared" si="22"/>
        <v>House Tenure4</v>
      </c>
      <c r="F192" s="86" t="s">
        <v>559</v>
      </c>
      <c r="G192" s="242">
        <v>0.21947580645161291</v>
      </c>
      <c r="H192" s="245">
        <v>131.01158673000529</v>
      </c>
    </row>
    <row r="193" spans="1:8">
      <c r="A193" s="86" t="str">
        <v>TENURE9</v>
      </c>
      <c r="B193" s="239">
        <v>192</v>
      </c>
      <c r="C193" s="86" t="s">
        <v>552</v>
      </c>
      <c r="D193" s="241">
        <f>COUNTIF($C$1:$C193,C193)</f>
        <v>5</v>
      </c>
      <c r="E193" s="241" t="str">
        <f t="shared" si="22"/>
        <v>House Tenure5</v>
      </c>
      <c r="F193" s="86" t="s">
        <v>561</v>
      </c>
      <c r="G193" s="242">
        <v>0.28577419354838718</v>
      </c>
      <c r="H193" s="245">
        <v>177.71681431237408</v>
      </c>
    </row>
    <row r="194" spans="1:8">
      <c r="A194" s="86" t="str">
        <v>NBEDS1</v>
      </c>
      <c r="B194" s="239">
        <v>193</v>
      </c>
      <c r="C194" s="86" t="s">
        <v>563</v>
      </c>
      <c r="D194" s="241">
        <f>COUNTIF($C$1:$C194,C194)</f>
        <v>1</v>
      </c>
      <c r="E194" s="241" t="str">
        <f t="shared" si="22"/>
        <v>House Size1</v>
      </c>
      <c r="F194" s="86" t="s">
        <v>564</v>
      </c>
      <c r="G194" s="242">
        <v>0.11341935483870967</v>
      </c>
      <c r="H194" s="245">
        <v>174.45062373140013</v>
      </c>
    </row>
    <row r="195" spans="1:8">
      <c r="A195" s="86" t="str">
        <v>NBEDS2</v>
      </c>
      <c r="B195" s="239">
        <v>194</v>
      </c>
      <c r="C195" s="86" t="s">
        <v>563</v>
      </c>
      <c r="D195" s="241">
        <f>COUNTIF($C$1:$C195,C195)</f>
        <v>2</v>
      </c>
      <c r="E195" s="241" t="str">
        <f t="shared" ref="E195:E258" si="23">C195&amp;D195</f>
        <v>House Size2</v>
      </c>
      <c r="F195" s="86" t="s">
        <v>566</v>
      </c>
      <c r="G195" s="242">
        <v>0.33233870967741935</v>
      </c>
      <c r="H195" s="245">
        <v>142.63046720246439</v>
      </c>
    </row>
    <row r="196" spans="1:8">
      <c r="A196" s="86" t="str">
        <v>NBEDS3</v>
      </c>
      <c r="B196" s="239">
        <v>195</v>
      </c>
      <c r="C196" s="86" t="s">
        <v>563</v>
      </c>
      <c r="D196" s="241">
        <f>COUNTIF($C$1:$C196,C196)</f>
        <v>3</v>
      </c>
      <c r="E196" s="241" t="str">
        <f t="shared" si="23"/>
        <v>House Size3</v>
      </c>
      <c r="F196" s="86" t="s">
        <v>568</v>
      </c>
      <c r="G196" s="242">
        <v>0.44724193548387092</v>
      </c>
      <c r="H196" s="245">
        <v>99.995138528945034</v>
      </c>
    </row>
    <row r="197" spans="1:8">
      <c r="A197" s="86" t="str">
        <v>NBEDS4</v>
      </c>
      <c r="B197" s="239">
        <v>196</v>
      </c>
      <c r="C197" s="86" t="s">
        <v>563</v>
      </c>
      <c r="D197" s="241">
        <f>COUNTIF($C$1:$C197,C197)</f>
        <v>4</v>
      </c>
      <c r="E197" s="241" t="str">
        <f t="shared" si="23"/>
        <v>House Size4</v>
      </c>
      <c r="F197" s="86" t="s">
        <v>570</v>
      </c>
      <c r="G197" s="242">
        <v>8.352419354838711E-2</v>
      </c>
      <c r="H197" s="245">
        <v>42.663034639045812</v>
      </c>
    </row>
    <row r="198" spans="1:8">
      <c r="A198" s="86" t="str">
        <v>NBEDS5P</v>
      </c>
      <c r="B198" s="239">
        <v>197</v>
      </c>
      <c r="C198" s="86" t="s">
        <v>563</v>
      </c>
      <c r="D198" s="241">
        <f>COUNTIF($C$1:$C198,C198)</f>
        <v>5</v>
      </c>
      <c r="E198" s="241" t="str">
        <f t="shared" si="23"/>
        <v>House Size5</v>
      </c>
      <c r="F198" s="86" t="s">
        <v>572</v>
      </c>
      <c r="G198" s="242">
        <v>2.3379032258064515E-2</v>
      </c>
      <c r="H198" s="245">
        <v>39.930682834920006</v>
      </c>
    </row>
    <row r="199" spans="1:8">
      <c r="A199" s="86" t="str">
        <v>hhdval0to100k</v>
      </c>
      <c r="B199" s="239">
        <v>198</v>
      </c>
      <c r="C199" s="86" t="s">
        <v>574</v>
      </c>
      <c r="D199" s="241">
        <f>COUNTIF($C$1:$C199,C199)</f>
        <v>1</v>
      </c>
      <c r="E199" s="241" t="str">
        <f t="shared" si="23"/>
        <v>House Value1</v>
      </c>
      <c r="F199" s="86" t="s">
        <v>575</v>
      </c>
      <c r="G199" s="242">
        <v>0.28086290322580643</v>
      </c>
      <c r="H199" s="245">
        <v>272.11149205538533</v>
      </c>
    </row>
    <row r="200" spans="1:8">
      <c r="A200" s="86" t="str">
        <v>hhdval100to150k</v>
      </c>
      <c r="B200" s="239">
        <v>199</v>
      </c>
      <c r="C200" s="86" t="s">
        <v>574</v>
      </c>
      <c r="D200" s="241">
        <f>COUNTIF($C$1:$C200,C200)</f>
        <v>2</v>
      </c>
      <c r="E200" s="241" t="str">
        <f t="shared" si="23"/>
        <v>House Value2</v>
      </c>
      <c r="F200" s="86" t="s">
        <v>577</v>
      </c>
      <c r="G200" s="242">
        <v>0.23800000000000002</v>
      </c>
      <c r="H200" s="245">
        <v>179.71510762914249</v>
      </c>
    </row>
    <row r="201" spans="1:8">
      <c r="A201" s="86" t="str">
        <v>hhdval150to250k</v>
      </c>
      <c r="B201" s="239">
        <v>200</v>
      </c>
      <c r="C201" s="86" t="s">
        <v>574</v>
      </c>
      <c r="D201" s="241">
        <f>COUNTIF($C$1:$C201,C201)</f>
        <v>3</v>
      </c>
      <c r="E201" s="241" t="str">
        <f t="shared" si="23"/>
        <v>House Value3</v>
      </c>
      <c r="F201" s="86" t="s">
        <v>579</v>
      </c>
      <c r="G201" s="242">
        <v>0.26084677419354846</v>
      </c>
      <c r="H201" s="245">
        <v>102.63693083843344</v>
      </c>
    </row>
    <row r="202" spans="1:8">
      <c r="A202" s="86" t="str">
        <v>hhdval250to500k</v>
      </c>
      <c r="B202" s="239">
        <v>201</v>
      </c>
      <c r="C202" s="86" t="s">
        <v>574</v>
      </c>
      <c r="D202" s="241">
        <f>COUNTIF($C$1:$C202,C202)</f>
        <v>4</v>
      </c>
      <c r="E202" s="241" t="str">
        <f t="shared" si="23"/>
        <v>House Value4</v>
      </c>
      <c r="F202" s="86" t="s">
        <v>581</v>
      </c>
      <c r="G202" s="242">
        <v>0.18454032258064518</v>
      </c>
      <c r="H202" s="245">
        <v>55.730227196954985</v>
      </c>
    </row>
    <row r="203" spans="1:8">
      <c r="A203" s="86" t="str">
        <v>hhdval500to750k</v>
      </c>
      <c r="B203" s="239">
        <v>202</v>
      </c>
      <c r="C203" s="86" t="s">
        <v>574</v>
      </c>
      <c r="D203" s="241">
        <f>COUNTIF($C$1:$C203,C203)</f>
        <v>5</v>
      </c>
      <c r="E203" s="241" t="str">
        <f t="shared" si="23"/>
        <v>House Value5</v>
      </c>
      <c r="F203" s="86" t="s">
        <v>583</v>
      </c>
      <c r="G203" s="242">
        <v>2.6903225806451613E-2</v>
      </c>
      <c r="H203" s="245">
        <v>25.833018027983414</v>
      </c>
    </row>
    <row r="204" spans="1:8">
      <c r="A204" s="86" t="str">
        <v>hhdval750kto1m</v>
      </c>
      <c r="B204" s="239">
        <v>203</v>
      </c>
      <c r="C204" s="86" t="s">
        <v>574</v>
      </c>
      <c r="D204" s="241">
        <f>COUNTIF($C$1:$C204,C204)</f>
        <v>6</v>
      </c>
      <c r="E204" s="241" t="str">
        <f t="shared" si="23"/>
        <v>House Value6</v>
      </c>
      <c r="F204" s="86" t="s">
        <v>585</v>
      </c>
      <c r="G204" s="242">
        <v>5.5725806451612904E-3</v>
      </c>
      <c r="H204" s="245">
        <v>14.430055327113312</v>
      </c>
    </row>
    <row r="205" spans="1:8">
      <c r="A205" s="86" t="str">
        <v>hhdval1mplus</v>
      </c>
      <c r="B205" s="239">
        <v>204</v>
      </c>
      <c r="C205" s="86" t="s">
        <v>574</v>
      </c>
      <c r="D205" s="241">
        <f>COUNTIF($C$1:$C205,C205)</f>
        <v>7</v>
      </c>
      <c r="E205" s="241" t="str">
        <f t="shared" si="23"/>
        <v>House Value7</v>
      </c>
      <c r="F205" s="86" t="s">
        <v>587</v>
      </c>
      <c r="G205" s="242">
        <v>2.9516129032258064E-3</v>
      </c>
      <c r="H205" s="245">
        <v>8.0889300786531493</v>
      </c>
    </row>
    <row r="206" spans="1:8">
      <c r="A206" s="86" t="str">
        <v>move_ind</v>
      </c>
      <c r="B206" s="239">
        <v>205</v>
      </c>
      <c r="C206" s="86" t="s">
        <v>589</v>
      </c>
      <c r="D206" s="241">
        <f>COUNTIF($C$1:$C206,C206)</f>
        <v>1</v>
      </c>
      <c r="E206" s="241" t="str">
        <f t="shared" si="23"/>
        <v>House Move1</v>
      </c>
      <c r="F206" s="86" t="s">
        <v>590</v>
      </c>
      <c r="G206" s="242">
        <v>0.17894354838709678</v>
      </c>
      <c r="H206" s="245">
        <v>112.9325633316699</v>
      </c>
    </row>
    <row r="207" spans="1:8">
      <c r="A207" s="86" t="str">
        <v>RCD_HHTYPE_DV_101</v>
      </c>
      <c r="B207" s="239">
        <v>206</v>
      </c>
      <c r="C207" s="86" t="s">
        <v>54</v>
      </c>
      <c r="D207" s="241">
        <f>COUNTIF($C$1:$C207,C207)</f>
        <v>1</v>
      </c>
      <c r="E207" s="241" t="str">
        <f t="shared" si="23"/>
        <v>Structure1</v>
      </c>
      <c r="F207" s="86" t="s">
        <v>591</v>
      </c>
      <c r="G207" s="242">
        <v>0.22301612903225806</v>
      </c>
      <c r="H207" s="245">
        <v>138.91513351743166</v>
      </c>
    </row>
    <row r="208" spans="1:8">
      <c r="A208" s="86" t="str">
        <v>RCD_HHTYPE_DV_102</v>
      </c>
      <c r="B208" s="239">
        <v>207</v>
      </c>
      <c r="C208" s="86" t="s">
        <v>54</v>
      </c>
      <c r="D208" s="241">
        <f>COUNTIF($C$1:$C208,C208)</f>
        <v>2</v>
      </c>
      <c r="E208" s="241" t="str">
        <f t="shared" si="23"/>
        <v>Structure2</v>
      </c>
      <c r="F208" s="86" t="s">
        <v>592</v>
      </c>
      <c r="G208" s="242">
        <v>4.2983870967741936E-2</v>
      </c>
      <c r="H208" s="245">
        <v>141.22840500826874</v>
      </c>
    </row>
    <row r="209" spans="1:8">
      <c r="A209" s="86" t="str">
        <v>RCD_HHTYPE_DV_103</v>
      </c>
      <c r="B209" s="239">
        <v>208</v>
      </c>
      <c r="C209" s="86" t="s">
        <v>54</v>
      </c>
      <c r="D209" s="241">
        <f>COUNTIF($C$1:$C209,C209)</f>
        <v>3</v>
      </c>
      <c r="E209" s="241" t="str">
        <f t="shared" si="23"/>
        <v>Structure3</v>
      </c>
      <c r="F209" s="86" t="s">
        <v>593</v>
      </c>
      <c r="G209" s="242">
        <v>0.23394354838709677</v>
      </c>
      <c r="H209" s="245">
        <v>77.213805790179464</v>
      </c>
    </row>
    <row r="210" spans="1:8">
      <c r="A210" s="86" t="str">
        <v>RCD_HHTYPE_DV_104</v>
      </c>
      <c r="B210" s="239">
        <v>209</v>
      </c>
      <c r="C210" s="86" t="s">
        <v>54</v>
      </c>
      <c r="D210" s="241">
        <f>COUNTIF($C$1:$C210,C210)</f>
        <v>4</v>
      </c>
      <c r="E210" s="241" t="str">
        <f t="shared" si="23"/>
        <v>Structure4</v>
      </c>
      <c r="F210" s="86" t="s">
        <v>160</v>
      </c>
      <c r="G210" s="242">
        <v>0.17404032258064517</v>
      </c>
      <c r="H210" s="245">
        <v>92.140551104124896</v>
      </c>
    </row>
    <row r="211" spans="1:8">
      <c r="A211" s="86" t="str">
        <v>RCD_HHTYPE_DV_105</v>
      </c>
      <c r="B211" s="239">
        <v>210</v>
      </c>
      <c r="C211" s="86" t="s">
        <v>54</v>
      </c>
      <c r="D211" s="241">
        <f>COUNTIF($C$1:$C211,C211)</f>
        <v>5</v>
      </c>
      <c r="E211" s="241" t="str">
        <f t="shared" si="23"/>
        <v>Structure5</v>
      </c>
      <c r="F211" s="86" t="s">
        <v>594</v>
      </c>
      <c r="G211" s="242">
        <v>0.32645161290322572</v>
      </c>
      <c r="H211" s="245">
        <v>102.87182024039012</v>
      </c>
    </row>
    <row r="212" spans="1:8">
      <c r="A212" s="86" t="str">
        <v>RCD_NKIDS05_101</v>
      </c>
      <c r="B212" s="239">
        <v>211</v>
      </c>
      <c r="C212" s="86" t="s">
        <v>596</v>
      </c>
      <c r="D212" s="241">
        <f>COUNTIF($C$1:$C212,C212)</f>
        <v>1</v>
      </c>
      <c r="E212" s="241" t="str">
        <f t="shared" si="23"/>
        <v>Number of Children by Age1</v>
      </c>
      <c r="F212" s="86" t="s">
        <v>597</v>
      </c>
      <c r="G212" s="242">
        <v>0.88317741935483884</v>
      </c>
      <c r="H212" s="245">
        <v>98.125999161054438</v>
      </c>
    </row>
    <row r="213" spans="1:8">
      <c r="A213" s="86" t="str">
        <v>RCD_NKIDS05_102</v>
      </c>
      <c r="B213" s="239">
        <v>212</v>
      </c>
      <c r="C213" s="86" t="s">
        <v>596</v>
      </c>
      <c r="D213" s="241">
        <f>COUNTIF($C$1:$C213,C213)</f>
        <v>2</v>
      </c>
      <c r="E213" s="241" t="str">
        <f t="shared" si="23"/>
        <v>Number of Children by Age2</v>
      </c>
      <c r="F213" s="86" t="s">
        <v>599</v>
      </c>
      <c r="G213" s="242">
        <v>9.0911290322580648E-2</v>
      </c>
      <c r="H213" s="245">
        <v>122.57704465683952</v>
      </c>
    </row>
    <row r="214" spans="1:8">
      <c r="A214" s="86" t="str">
        <v>RCD_NKIDS05_103</v>
      </c>
      <c r="B214" s="239">
        <v>213</v>
      </c>
      <c r="C214" s="86" t="s">
        <v>596</v>
      </c>
      <c r="D214" s="241">
        <f>COUNTIF($C$1:$C214,C214)</f>
        <v>3</v>
      </c>
      <c r="E214" s="241" t="str">
        <f t="shared" si="23"/>
        <v>Number of Children by Age3</v>
      </c>
      <c r="F214" s="86" t="s">
        <v>601</v>
      </c>
      <c r="G214" s="242">
        <v>2.6040322580645158E-2</v>
      </c>
      <c r="H214" s="245">
        <v>101.30676243049423</v>
      </c>
    </row>
    <row r="215" spans="1:8">
      <c r="A215" s="86" t="str">
        <v>RCD_NKIDS615_101</v>
      </c>
      <c r="B215" s="239">
        <v>214</v>
      </c>
      <c r="C215" s="86" t="s">
        <v>596</v>
      </c>
      <c r="D215" s="241">
        <f>COUNTIF($C$1:$C215,C215)</f>
        <v>4</v>
      </c>
      <c r="E215" s="241" t="str">
        <f t="shared" si="23"/>
        <v>Number of Children by Age4</v>
      </c>
      <c r="F215" s="86" t="s">
        <v>603</v>
      </c>
      <c r="G215" s="242">
        <v>0.77684677419354831</v>
      </c>
      <c r="H215" s="245">
        <v>99.10650182760719</v>
      </c>
    </row>
    <row r="216" spans="1:8">
      <c r="A216" s="86" t="str">
        <v>RCD_NKIDS615_102</v>
      </c>
      <c r="B216" s="239">
        <v>215</v>
      </c>
      <c r="C216" s="86" t="s">
        <v>596</v>
      </c>
      <c r="D216" s="241">
        <f>COUNTIF($C$1:$C216,C216)</f>
        <v>5</v>
      </c>
      <c r="E216" s="241" t="str">
        <f t="shared" si="23"/>
        <v>Number of Children by Age5</v>
      </c>
      <c r="F216" s="86" t="s">
        <v>605</v>
      </c>
      <c r="G216" s="242">
        <v>0.12829032258064516</v>
      </c>
      <c r="H216" s="245">
        <v>104.34685570282869</v>
      </c>
    </row>
    <row r="217" spans="1:8">
      <c r="A217" s="86" t="str">
        <v>RCD_NKIDS615_103</v>
      </c>
      <c r="B217" s="239">
        <v>216</v>
      </c>
      <c r="C217" s="86" t="s">
        <v>596</v>
      </c>
      <c r="D217" s="241">
        <f>COUNTIF($C$1:$C217,C217)</f>
        <v>6</v>
      </c>
      <c r="E217" s="241" t="str">
        <f t="shared" si="23"/>
        <v>Number of Children by Age6</v>
      </c>
      <c r="F217" s="86" t="s">
        <v>607</v>
      </c>
      <c r="G217" s="242">
        <v>9.5104838709677411E-2</v>
      </c>
      <c r="H217" s="245">
        <v>101.85154924193658</v>
      </c>
    </row>
    <row r="218" spans="1:8">
      <c r="A218" s="86" t="str">
        <v>A2_CHILDREN1</v>
      </c>
      <c r="B218" s="239">
        <v>217</v>
      </c>
      <c r="C218" s="86" t="s">
        <v>608</v>
      </c>
      <c r="D218" s="241">
        <f>COUNTIF($C$1:$C218,C218)</f>
        <v>1</v>
      </c>
      <c r="E218" s="241" t="str">
        <f t="shared" si="23"/>
        <v>Children in household1</v>
      </c>
      <c r="F218" s="86" t="s">
        <v>609</v>
      </c>
      <c r="G218" s="242">
        <v>0.7009193548387096</v>
      </c>
      <c r="H218" s="245">
        <v>96.674600199107203</v>
      </c>
    </row>
    <row r="219" spans="1:8">
      <c r="A219" s="86" t="str">
        <v>A2_CHILDREN2A</v>
      </c>
      <c r="B219" s="239">
        <v>218</v>
      </c>
      <c r="C219" s="86" t="s">
        <v>608</v>
      </c>
      <c r="D219" s="241">
        <f>COUNTIF($C$1:$C219,C219)</f>
        <v>2</v>
      </c>
      <c r="E219" s="241" t="str">
        <f t="shared" si="23"/>
        <v>Children in household2</v>
      </c>
      <c r="F219" s="86" t="s">
        <v>610</v>
      </c>
      <c r="G219" s="242">
        <v>0.14050000000000001</v>
      </c>
      <c r="H219" s="245">
        <v>110.76603389787824</v>
      </c>
    </row>
    <row r="220" spans="1:8">
      <c r="A220" s="86" t="str">
        <v>A2_CHILDREN2B</v>
      </c>
      <c r="B220" s="239">
        <v>219</v>
      </c>
      <c r="C220" s="86" t="s">
        <v>608</v>
      </c>
      <c r="D220" s="241">
        <f>COUNTIF($C$1:$C220,C220)</f>
        <v>3</v>
      </c>
      <c r="E220" s="241" t="str">
        <f t="shared" si="23"/>
        <v>Children in household3</v>
      </c>
      <c r="F220" s="86" t="s">
        <v>611</v>
      </c>
      <c r="G220" s="242">
        <v>0.10950806451612903</v>
      </c>
      <c r="H220" s="245">
        <v>101.51689939870023</v>
      </c>
    </row>
    <row r="221" spans="1:8">
      <c r="A221" s="86" t="str">
        <v>A2_CHILDREN3</v>
      </c>
      <c r="B221" s="239">
        <v>220</v>
      </c>
      <c r="C221" s="86" t="s">
        <v>608</v>
      </c>
      <c r="D221" s="241">
        <f>COUNTIF($C$1:$C221,C221)</f>
        <v>4</v>
      </c>
      <c r="E221" s="241" t="str">
        <f t="shared" si="23"/>
        <v>Children in household4</v>
      </c>
      <c r="F221" s="86" t="s">
        <v>612</v>
      </c>
      <c r="G221" s="242">
        <v>4.9290322580645161E-2</v>
      </c>
      <c r="H221" s="245">
        <v>121.82720531336338</v>
      </c>
    </row>
    <row r="222" spans="1:8">
      <c r="A222" s="86" t="str">
        <v>A2_HHD1</v>
      </c>
      <c r="B222" s="239">
        <v>221</v>
      </c>
      <c r="C222" s="86" t="s">
        <v>613</v>
      </c>
      <c r="D222" s="241">
        <f>COUNTIF($C$1:$C222,C222)</f>
        <v>1</v>
      </c>
      <c r="E222" s="241" t="str">
        <f t="shared" si="23"/>
        <v>Household Size1</v>
      </c>
      <c r="F222" s="86" t="s">
        <v>614</v>
      </c>
      <c r="G222" s="242">
        <v>0.23651612903225805</v>
      </c>
      <c r="H222" s="245">
        <v>128.7933169238085</v>
      </c>
    </row>
    <row r="223" spans="1:8">
      <c r="A223" s="86" t="str">
        <v>A2_HHD2</v>
      </c>
      <c r="B223" s="239">
        <v>222</v>
      </c>
      <c r="C223" s="86" t="s">
        <v>613</v>
      </c>
      <c r="D223" s="241">
        <f>COUNTIF($C$1:$C223,C223)</f>
        <v>2</v>
      </c>
      <c r="E223" s="241" t="str">
        <f t="shared" si="23"/>
        <v>Household Size2</v>
      </c>
      <c r="F223" s="86" t="s">
        <v>615</v>
      </c>
      <c r="G223" s="242">
        <v>0.34805645161290322</v>
      </c>
      <c r="H223" s="245">
        <v>89.734369192886106</v>
      </c>
    </row>
    <row r="224" spans="1:8">
      <c r="A224" s="86" t="str">
        <v>A2_HHD5</v>
      </c>
      <c r="B224" s="239">
        <v>223</v>
      </c>
      <c r="C224" s="86" t="s">
        <v>613</v>
      </c>
      <c r="D224" s="241">
        <f>COUNTIF($C$1:$C224,C224)</f>
        <v>3</v>
      </c>
      <c r="E224" s="241" t="str">
        <f t="shared" si="23"/>
        <v>Household Size3</v>
      </c>
      <c r="F224" s="86" t="s">
        <v>616</v>
      </c>
      <c r="G224" s="242">
        <v>0.33070967741935481</v>
      </c>
      <c r="H224" s="245">
        <v>95.299602782996502</v>
      </c>
    </row>
    <row r="225" spans="1:8">
      <c r="A225" s="86" t="str">
        <v>A2_HHD6</v>
      </c>
      <c r="B225" s="239">
        <v>224</v>
      </c>
      <c r="C225" s="86" t="s">
        <v>613</v>
      </c>
      <c r="D225" s="241">
        <f>COUNTIF($C$1:$C225,C225)</f>
        <v>4</v>
      </c>
      <c r="E225" s="241" t="str">
        <f t="shared" si="23"/>
        <v>Household Size4</v>
      </c>
      <c r="F225" s="86" t="s">
        <v>617</v>
      </c>
      <c r="G225" s="242">
        <v>8.4887096774193552E-2</v>
      </c>
      <c r="H225" s="245">
        <v>103.99379695848243</v>
      </c>
    </row>
    <row r="226" spans="1:8">
      <c r="A226" s="86" t="str">
        <v>rcd_jbnssec8_dv_101</v>
      </c>
      <c r="B226" s="239">
        <v>225</v>
      </c>
      <c r="C226" s="86" t="s">
        <v>620</v>
      </c>
      <c r="D226" s="241">
        <f>COUNTIF($C$1:$C226,C226)</f>
        <v>1</v>
      </c>
      <c r="E226" s="241" t="str">
        <f t="shared" si="23"/>
        <v>NS SEC (% of people in employment)1</v>
      </c>
      <c r="F226" s="86" t="s">
        <v>621</v>
      </c>
      <c r="G226" s="242">
        <v>8.4556451612903219E-2</v>
      </c>
      <c r="H226" s="245">
        <v>63.340761811201595</v>
      </c>
    </row>
    <row r="227" spans="1:8">
      <c r="A227" s="86" t="str">
        <v>rcd_jbnssec8_dv_102</v>
      </c>
      <c r="B227" s="239">
        <v>226</v>
      </c>
      <c r="C227" s="86" t="s">
        <v>620</v>
      </c>
      <c r="D227" s="241">
        <f>COUNTIF($C$1:$C227,C227)</f>
        <v>2</v>
      </c>
      <c r="E227" s="241" t="str">
        <f t="shared" si="23"/>
        <v>NS SEC (% of people in employment)2</v>
      </c>
      <c r="F227" s="86" t="s">
        <v>623</v>
      </c>
      <c r="G227" s="242">
        <v>0.24629838709677421</v>
      </c>
      <c r="H227" s="245">
        <v>84.423216982273502</v>
      </c>
    </row>
    <row r="228" spans="1:8">
      <c r="A228" s="86" t="str">
        <v>rcd_jbnssec8_dv_103</v>
      </c>
      <c r="B228" s="239">
        <v>227</v>
      </c>
      <c r="C228" s="86" t="s">
        <v>620</v>
      </c>
      <c r="D228" s="241">
        <f>COUNTIF($C$1:$C228,C228)</f>
        <v>3</v>
      </c>
      <c r="E228" s="241" t="str">
        <f t="shared" si="23"/>
        <v>NS SEC (% of people in employment)3</v>
      </c>
      <c r="F228" s="86" t="s">
        <v>625</v>
      </c>
      <c r="G228" s="242">
        <v>0.13505645161290325</v>
      </c>
      <c r="H228" s="245">
        <v>101.83879309640476</v>
      </c>
    </row>
    <row r="229" spans="1:8">
      <c r="A229" s="86" t="str">
        <v>rcd_jbnssec8_dv_104</v>
      </c>
      <c r="B229" s="239">
        <v>228</v>
      </c>
      <c r="C229" s="86" t="s">
        <v>620</v>
      </c>
      <c r="D229" s="241">
        <f>COUNTIF($C$1:$C229,C229)</f>
        <v>4</v>
      </c>
      <c r="E229" s="241" t="str">
        <f t="shared" si="23"/>
        <v>NS SEC (% of people in employment)4</v>
      </c>
      <c r="F229" s="86" t="s">
        <v>627</v>
      </c>
      <c r="G229" s="242">
        <v>9.1911290322580649E-2</v>
      </c>
      <c r="H229" s="245">
        <v>89.480145144637106</v>
      </c>
    </row>
    <row r="230" spans="1:8">
      <c r="A230" s="86" t="str">
        <v>rcd_jbnssec8_dv_105</v>
      </c>
      <c r="B230" s="239">
        <v>229</v>
      </c>
      <c r="C230" s="86" t="s">
        <v>620</v>
      </c>
      <c r="D230" s="241">
        <f>COUNTIF($C$1:$C230,C230)</f>
        <v>5</v>
      </c>
      <c r="E230" s="241" t="str">
        <f t="shared" si="23"/>
        <v>NS SEC (% of people in employment)5</v>
      </c>
      <c r="F230" s="86" t="s">
        <v>629</v>
      </c>
      <c r="G230" s="242">
        <v>7.7782258064516122E-2</v>
      </c>
      <c r="H230" s="245">
        <v>117.70452450645794</v>
      </c>
    </row>
    <row r="231" spans="1:8">
      <c r="A231" s="86" t="str">
        <v>rcd_jbnssec8_dv_106</v>
      </c>
      <c r="B231" s="239">
        <v>230</v>
      </c>
      <c r="C231" s="86" t="s">
        <v>620</v>
      </c>
      <c r="D231" s="241">
        <f>COUNTIF($C$1:$C231,C231)</f>
        <v>6</v>
      </c>
      <c r="E231" s="241" t="str">
        <f t="shared" si="23"/>
        <v>NS SEC (% of people in employment)6</v>
      </c>
      <c r="F231" s="86" t="s">
        <v>631</v>
      </c>
      <c r="G231" s="242">
        <v>0.23452419354838708</v>
      </c>
      <c r="H231" s="245">
        <v>134.31486327795156</v>
      </c>
    </row>
    <row r="232" spans="1:8">
      <c r="A232" s="86" t="str">
        <v>rcd_jbnssec8_dv_107</v>
      </c>
      <c r="B232" s="239">
        <v>231</v>
      </c>
      <c r="C232" s="86" t="s">
        <v>620</v>
      </c>
      <c r="D232" s="241">
        <f>COUNTIF($C$1:$C232,C232)</f>
        <v>7</v>
      </c>
      <c r="E232" s="241" t="str">
        <f t="shared" si="23"/>
        <v>NS SEC (% of people in employment)7</v>
      </c>
      <c r="F232" s="86" t="s">
        <v>633</v>
      </c>
      <c r="G232" s="242">
        <v>0.13000806451612906</v>
      </c>
      <c r="H232" s="245">
        <v>131.44608602561212</v>
      </c>
    </row>
    <row r="233" spans="1:8">
      <c r="A233" s="86" t="str">
        <v>CLASS1</v>
      </c>
      <c r="B233" s="239">
        <v>232</v>
      </c>
      <c r="C233" s="86" t="s">
        <v>635</v>
      </c>
      <c r="D233" s="241">
        <f>COUNTIF($C$1:$C233,C233)</f>
        <v>1</v>
      </c>
      <c r="E233" s="241" t="str">
        <f t="shared" si="23"/>
        <v>Social Grade1</v>
      </c>
      <c r="F233" s="86" t="s">
        <v>636</v>
      </c>
      <c r="G233" s="242">
        <v>2.6701612903225806E-2</v>
      </c>
      <c r="H233" s="245">
        <v>45.868117061163751</v>
      </c>
    </row>
    <row r="234" spans="1:8">
      <c r="A234" s="86" t="str">
        <v>CLASS2</v>
      </c>
      <c r="B234" s="239">
        <v>233</v>
      </c>
      <c r="C234" s="86" t="s">
        <v>635</v>
      </c>
      <c r="D234" s="241">
        <f>COUNTIF($C$1:$C234,C234)</f>
        <v>2</v>
      </c>
      <c r="E234" s="241" t="str">
        <f t="shared" si="23"/>
        <v>Social Grade2</v>
      </c>
      <c r="F234" s="86" t="s">
        <v>638</v>
      </c>
      <c r="G234" s="242">
        <v>0.15996774193548388</v>
      </c>
      <c r="H234" s="245">
        <v>63.149221523043096</v>
      </c>
    </row>
    <row r="235" spans="1:8">
      <c r="A235" s="86" t="str">
        <v>CLASS3</v>
      </c>
      <c r="B235" s="239">
        <v>234</v>
      </c>
      <c r="C235" s="86" t="s">
        <v>635</v>
      </c>
      <c r="D235" s="241">
        <f>COUNTIF($C$1:$C235,C235)</f>
        <v>3</v>
      </c>
      <c r="E235" s="241" t="str">
        <f t="shared" si="23"/>
        <v>Social Grade3</v>
      </c>
      <c r="F235" s="86" t="s">
        <v>640</v>
      </c>
      <c r="G235" s="242">
        <v>0.25862096774193549</v>
      </c>
      <c r="H235" s="245">
        <v>94.620278160001249</v>
      </c>
    </row>
    <row r="236" spans="1:8">
      <c r="A236" s="86" t="str">
        <v>CLASS4</v>
      </c>
      <c r="B236" s="239">
        <v>235</v>
      </c>
      <c r="C236" s="86" t="s">
        <v>635</v>
      </c>
      <c r="D236" s="241">
        <f>COUNTIF($C$1:$C236,C236)</f>
        <v>4</v>
      </c>
      <c r="E236" s="241" t="str">
        <f t="shared" si="23"/>
        <v>Social Grade4</v>
      </c>
      <c r="F236" s="86" t="s">
        <v>642</v>
      </c>
      <c r="G236" s="242">
        <v>0.23585483870967738</v>
      </c>
      <c r="H236" s="245">
        <v>115.26252532166185</v>
      </c>
    </row>
    <row r="237" spans="1:8">
      <c r="A237" s="86" t="str">
        <v>CLASS5</v>
      </c>
      <c r="B237" s="239">
        <v>236</v>
      </c>
      <c r="C237" s="86" t="s">
        <v>635</v>
      </c>
      <c r="D237" s="241">
        <f>COUNTIF($C$1:$C237,C237)</f>
        <v>5</v>
      </c>
      <c r="E237" s="241" t="str">
        <f t="shared" si="23"/>
        <v>Social Grade5</v>
      </c>
      <c r="F237" s="86" t="s">
        <v>644</v>
      </c>
      <c r="G237" s="242">
        <v>0.1828951612903226</v>
      </c>
      <c r="H237" s="245">
        <v>149.15591545330506</v>
      </c>
    </row>
    <row r="238" spans="1:8">
      <c r="A238" s="86" t="str">
        <v>CLASS6</v>
      </c>
      <c r="B238" s="239">
        <v>237</v>
      </c>
      <c r="C238" s="86" t="s">
        <v>635</v>
      </c>
      <c r="D238" s="241">
        <f>COUNTIF($C$1:$C238,C238)</f>
        <v>6</v>
      </c>
      <c r="E238" s="241" t="str">
        <f t="shared" si="23"/>
        <v>Social Grade6</v>
      </c>
      <c r="F238" s="86" t="s">
        <v>646</v>
      </c>
      <c r="G238" s="242">
        <v>0.13577419354838707</v>
      </c>
      <c r="H238" s="245">
        <v>154.85673665884428</v>
      </c>
    </row>
    <row r="239" spans="1:8">
      <c r="A239" s="86" t="str">
        <v>OCCD2</v>
      </c>
      <c r="B239" s="239">
        <v>238</v>
      </c>
      <c r="C239" s="86" t="s">
        <v>648</v>
      </c>
      <c r="D239" s="241">
        <f>COUNTIF($C$1:$C239,C239)</f>
        <v>1</v>
      </c>
      <c r="E239" s="241" t="str">
        <f t="shared" si="23"/>
        <v>Occupation1</v>
      </c>
      <c r="F239" s="86" t="s">
        <v>649</v>
      </c>
      <c r="G239" s="242">
        <v>4.7540322580645153E-2</v>
      </c>
      <c r="H239" s="245">
        <v>72.923292135291248</v>
      </c>
    </row>
    <row r="240" spans="1:8">
      <c r="A240" s="86" t="str">
        <v>OCCD6</v>
      </c>
      <c r="B240" s="239">
        <v>239</v>
      </c>
      <c r="C240" s="86" t="s">
        <v>648</v>
      </c>
      <c r="D240" s="241">
        <f>COUNTIF($C$1:$C240,C240)</f>
        <v>2</v>
      </c>
      <c r="E240" s="241" t="str">
        <f t="shared" si="23"/>
        <v>Occupation2</v>
      </c>
      <c r="F240" s="86" t="s">
        <v>651</v>
      </c>
      <c r="G240" s="242">
        <v>0.18782258064516125</v>
      </c>
      <c r="H240" s="245">
        <v>86.90460146654155</v>
      </c>
    </row>
    <row r="241" spans="1:8">
      <c r="A241" s="86" t="str">
        <v>OCCD3</v>
      </c>
      <c r="B241" s="239">
        <v>240</v>
      </c>
      <c r="C241" s="86" t="s">
        <v>648</v>
      </c>
      <c r="D241" s="241">
        <f>COUNTIF($C$1:$C241,C241)</f>
        <v>3</v>
      </c>
      <c r="E241" s="241" t="str">
        <f t="shared" si="23"/>
        <v>Occupation3</v>
      </c>
      <c r="F241" s="86" t="s">
        <v>653</v>
      </c>
      <c r="G241" s="242">
        <v>0.15499193548387094</v>
      </c>
      <c r="H241" s="245">
        <v>103.36296180576321</v>
      </c>
    </row>
    <row r="242" spans="1:8">
      <c r="A242" s="86" t="str">
        <v>OCCD5</v>
      </c>
      <c r="B242" s="239">
        <v>241</v>
      </c>
      <c r="C242" s="86" t="s">
        <v>648</v>
      </c>
      <c r="D242" s="241">
        <f>COUNTIF($C$1:$C242,C242)</f>
        <v>4</v>
      </c>
      <c r="E242" s="241" t="str">
        <f t="shared" si="23"/>
        <v>Occupation4</v>
      </c>
      <c r="F242" s="86" t="s">
        <v>655</v>
      </c>
      <c r="G242" s="242">
        <v>5.4370967741935484E-2</v>
      </c>
      <c r="H242" s="245">
        <v>98.568074519521033</v>
      </c>
    </row>
    <row r="243" spans="1:8">
      <c r="A243" s="86" t="str">
        <v>OCCD8</v>
      </c>
      <c r="B243" s="239">
        <v>242</v>
      </c>
      <c r="C243" s="86" t="s">
        <v>648</v>
      </c>
      <c r="D243" s="241">
        <f>COUNTIF($C$1:$C243,C243)</f>
        <v>5</v>
      </c>
      <c r="E243" s="241" t="str">
        <f t="shared" si="23"/>
        <v>Occupation5</v>
      </c>
      <c r="F243" s="86" t="s">
        <v>657</v>
      </c>
      <c r="G243" s="242">
        <v>0.13382258064516131</v>
      </c>
      <c r="H243" s="245">
        <v>89.810934885964684</v>
      </c>
    </row>
    <row r="244" spans="1:8">
      <c r="A244" s="86" t="str">
        <v>OCCD9</v>
      </c>
      <c r="B244" s="239">
        <v>243</v>
      </c>
      <c r="C244" s="86" t="s">
        <v>648</v>
      </c>
      <c r="D244" s="241">
        <f>COUNTIF($C$1:$C244,C244)</f>
        <v>6</v>
      </c>
      <c r="E244" s="241" t="str">
        <f t="shared" si="23"/>
        <v>Occupation6</v>
      </c>
      <c r="F244" s="86" t="s">
        <v>659</v>
      </c>
      <c r="G244" s="242">
        <v>6.309677419354838E-2</v>
      </c>
      <c r="H244" s="245">
        <v>83.88502470908756</v>
      </c>
    </row>
    <row r="245" spans="1:8">
      <c r="A245" s="86" t="str">
        <v>OCCD10</v>
      </c>
      <c r="B245" s="239">
        <v>244</v>
      </c>
      <c r="C245" s="86" t="s">
        <v>648</v>
      </c>
      <c r="D245" s="241">
        <f>COUNTIF($C$1:$C245,C245)</f>
        <v>7</v>
      </c>
      <c r="E245" s="241" t="str">
        <f t="shared" si="23"/>
        <v>Occupation7</v>
      </c>
      <c r="F245" s="86" t="s">
        <v>661</v>
      </c>
      <c r="G245" s="242">
        <v>0.10638709677419357</v>
      </c>
      <c r="H245" s="245">
        <v>126.72938649336345</v>
      </c>
    </row>
    <row r="246" spans="1:8">
      <c r="A246" s="86" t="str">
        <v>OCCD11</v>
      </c>
      <c r="B246" s="239">
        <v>245</v>
      </c>
      <c r="C246" s="86" t="s">
        <v>648</v>
      </c>
      <c r="D246" s="241">
        <f>COUNTIF($C$1:$C246,C246)</f>
        <v>8</v>
      </c>
      <c r="E246" s="241" t="str">
        <f t="shared" si="23"/>
        <v>Occupation8</v>
      </c>
      <c r="F246" s="86" t="s">
        <v>663</v>
      </c>
      <c r="G246" s="242">
        <v>0.16541935483870968</v>
      </c>
      <c r="H246" s="245">
        <v>126.39329379305345</v>
      </c>
    </row>
    <row r="247" spans="1:8">
      <c r="A247" s="86" t="str">
        <v>OCCD12</v>
      </c>
      <c r="B247" s="239">
        <v>246</v>
      </c>
      <c r="C247" s="86" t="s">
        <v>648</v>
      </c>
      <c r="D247" s="241">
        <f>COUNTIF($C$1:$C247,C247)</f>
        <v>9</v>
      </c>
      <c r="E247" s="241" t="str">
        <f t="shared" si="23"/>
        <v>Occupation9</v>
      </c>
      <c r="F247" s="86" t="s">
        <v>665</v>
      </c>
      <c r="G247" s="242">
        <v>4.8532258064516137E-2</v>
      </c>
      <c r="H247" s="245">
        <v>100.69804773237638</v>
      </c>
    </row>
    <row r="248" spans="1:8">
      <c r="A248" s="86" t="str">
        <v>OCCD13</v>
      </c>
      <c r="B248" s="239">
        <v>247</v>
      </c>
      <c r="C248" s="86" t="s">
        <v>648</v>
      </c>
      <c r="D248" s="241">
        <f>COUNTIF($C$1:$C248,C248)</f>
        <v>10</v>
      </c>
      <c r="E248" s="241" t="str">
        <f t="shared" si="23"/>
        <v>Occupation10</v>
      </c>
      <c r="F248" s="86" t="s">
        <v>667</v>
      </c>
      <c r="G248" s="242">
        <v>3.7241935483870968E-2</v>
      </c>
      <c r="H248" s="245">
        <v>143.57193088735252</v>
      </c>
    </row>
    <row r="249" spans="1:8">
      <c r="A249" s="86" t="str">
        <v>rcd_qfhigh_101</v>
      </c>
      <c r="B249" s="239">
        <v>248</v>
      </c>
      <c r="C249" s="86" t="s">
        <v>670</v>
      </c>
      <c r="D249" s="241">
        <f>COUNTIF($C$1:$C249,C249)</f>
        <v>1</v>
      </c>
      <c r="E249" s="241" t="str">
        <f t="shared" si="23"/>
        <v>Highest Level of Qualifications (Adults)1</v>
      </c>
      <c r="F249" s="86" t="s">
        <v>671</v>
      </c>
      <c r="G249" s="242">
        <v>0.15115322580645157</v>
      </c>
      <c r="H249" s="245">
        <v>65.069772423358742</v>
      </c>
    </row>
    <row r="250" spans="1:8">
      <c r="A250" s="86" t="str">
        <v>rcd_qfhigh_102</v>
      </c>
      <c r="B250" s="239">
        <v>249</v>
      </c>
      <c r="C250" s="86" t="s">
        <v>670</v>
      </c>
      <c r="D250" s="241">
        <f>COUNTIF($C$1:$C250,C250)</f>
        <v>2</v>
      </c>
      <c r="E250" s="241" t="str">
        <f t="shared" si="23"/>
        <v>Highest Level of Qualifications (Adults)2</v>
      </c>
      <c r="F250" s="86" t="s">
        <v>673</v>
      </c>
      <c r="G250" s="242">
        <v>8.9072580645161284E-2</v>
      </c>
      <c r="H250" s="245">
        <v>89.102352326547205</v>
      </c>
    </row>
    <row r="251" spans="1:8">
      <c r="A251" s="86" t="str">
        <v>rcd_qfhigh_103</v>
      </c>
      <c r="B251" s="239">
        <v>250</v>
      </c>
      <c r="C251" s="86" t="s">
        <v>670</v>
      </c>
      <c r="D251" s="241">
        <f>COUNTIF($C$1:$C251,C251)</f>
        <v>3</v>
      </c>
      <c r="E251" s="241" t="str">
        <f t="shared" si="23"/>
        <v>Highest Level of Qualifications (Adults)3</v>
      </c>
      <c r="F251" s="86" t="s">
        <v>675</v>
      </c>
      <c r="G251" s="242">
        <v>8.6532258064516129E-2</v>
      </c>
      <c r="H251" s="245">
        <v>97.990097633973747</v>
      </c>
    </row>
    <row r="252" spans="1:8">
      <c r="A252" s="86" t="str">
        <v>rcd_qfhigh_104</v>
      </c>
      <c r="B252" s="239">
        <v>251</v>
      </c>
      <c r="C252" s="86" t="s">
        <v>670</v>
      </c>
      <c r="D252" s="241">
        <f>COUNTIF($C$1:$C252,C252)</f>
        <v>4</v>
      </c>
      <c r="E252" s="241" t="str">
        <f t="shared" si="23"/>
        <v>Highest Level of Qualifications (Adults)4</v>
      </c>
      <c r="F252" s="86" t="s">
        <v>677</v>
      </c>
      <c r="G252" s="242">
        <v>0.39683064516129041</v>
      </c>
      <c r="H252" s="245">
        <v>107.3728569804066</v>
      </c>
    </row>
    <row r="253" spans="1:8">
      <c r="A253" s="86" t="str">
        <v>rcd_qfhigh_105</v>
      </c>
      <c r="B253" s="239">
        <v>252</v>
      </c>
      <c r="C253" s="86" t="s">
        <v>670</v>
      </c>
      <c r="D253" s="241">
        <f>COUNTIF($C$1:$C253,C253)</f>
        <v>5</v>
      </c>
      <c r="E253" s="241" t="str">
        <f t="shared" si="23"/>
        <v>Highest Level of Qualifications (Adults)5</v>
      </c>
      <c r="F253" s="86" t="s">
        <v>679</v>
      </c>
      <c r="G253" s="242">
        <v>0.27611290322580651</v>
      </c>
      <c r="H253" s="245">
        <v>131.53718509336102</v>
      </c>
    </row>
    <row r="254" spans="1:8">
      <c r="A254" s="86" t="str">
        <v>Num_reading</v>
      </c>
      <c r="B254" s="239">
        <v>253</v>
      </c>
      <c r="C254" s="86" t="s">
        <v>681</v>
      </c>
      <c r="D254" s="241">
        <f>COUNTIF($C$1:$C254,C254)</f>
        <v>1</v>
      </c>
      <c r="E254" s="241" t="str">
        <f t="shared" si="23"/>
        <v>England: Pupils at the end of KS11</v>
      </c>
      <c r="F254" s="86" t="s">
        <v>682</v>
      </c>
      <c r="G254" s="242">
        <v>0.87994354838709687</v>
      </c>
      <c r="H254" s="245">
        <v>96.397180664260631</v>
      </c>
    </row>
    <row r="255" spans="1:8">
      <c r="A255" s="86" t="str">
        <v>Num_writing</v>
      </c>
      <c r="B255" s="239">
        <v>254</v>
      </c>
      <c r="C255" s="86" t="s">
        <v>681</v>
      </c>
      <c r="D255" s="241">
        <f>COUNTIF($C$1:$C255,C255)</f>
        <v>2</v>
      </c>
      <c r="E255" s="241" t="str">
        <f t="shared" si="23"/>
        <v>England: Pupils at the end of KS12</v>
      </c>
      <c r="F255" s="86" t="s">
        <v>684</v>
      </c>
      <c r="G255" s="242">
        <v>0.83570967741935487</v>
      </c>
      <c r="H255" s="245">
        <v>95.454997068212094</v>
      </c>
    </row>
    <row r="256" spans="1:8">
      <c r="A256" s="86" t="str">
        <v>Num_maths</v>
      </c>
      <c r="B256" s="239">
        <v>255</v>
      </c>
      <c r="C256" s="86" t="s">
        <v>681</v>
      </c>
      <c r="D256" s="241">
        <f>COUNTIF($C$1:$C256,C256)</f>
        <v>3</v>
      </c>
      <c r="E256" s="241" t="str">
        <f t="shared" si="23"/>
        <v>England: Pupils at the end of KS13</v>
      </c>
      <c r="F256" s="86" t="s">
        <v>686</v>
      </c>
      <c r="G256" s="242">
        <v>0.91219354838709688</v>
      </c>
      <c r="H256" s="245">
        <v>97.28740763846325</v>
      </c>
    </row>
    <row r="257" spans="1:8">
      <c r="A257" s="86" t="str">
        <v>Num_science</v>
      </c>
      <c r="B257" s="239">
        <v>256</v>
      </c>
      <c r="C257" s="86" t="s">
        <v>681</v>
      </c>
      <c r="D257" s="241">
        <f>COUNTIF($C$1:$C257,C257)</f>
        <v>4</v>
      </c>
      <c r="E257" s="241" t="str">
        <f t="shared" si="23"/>
        <v>England: Pupils at the end of KS14</v>
      </c>
      <c r="F257" s="86" t="s">
        <v>688</v>
      </c>
      <c r="G257" s="242">
        <v>0.89054032258064519</v>
      </c>
      <c r="H257" s="245">
        <v>96.275045057632596</v>
      </c>
    </row>
    <row r="258" spans="1:8">
      <c r="A258" s="86" t="str">
        <v>Num_All_Reading</v>
      </c>
      <c r="B258" s="239">
        <v>257</v>
      </c>
      <c r="C258" s="86" t="s">
        <v>690</v>
      </c>
      <c r="D258" s="241">
        <f>COUNTIF($C$1:$C258,C258)</f>
        <v>1</v>
      </c>
      <c r="E258" s="241" t="str">
        <f t="shared" si="23"/>
        <v>England: Pupils at the end of KS21</v>
      </c>
      <c r="F258" s="86" t="s">
        <v>682</v>
      </c>
      <c r="G258" s="242">
        <v>0.87124999999999997</v>
      </c>
      <c r="H258" s="245">
        <v>96.426065119345523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0.8266370967741935</v>
      </c>
      <c r="H259" s="245">
        <v>95.768528009226785</v>
      </c>
    </row>
    <row r="260" spans="1:8">
      <c r="A260" s="86" t="str">
        <v>Num_All_maths</v>
      </c>
      <c r="B260" s="239">
        <v>259</v>
      </c>
      <c r="C260" s="86" t="s">
        <v>690</v>
      </c>
      <c r="D260" s="241">
        <f>COUNTIF($C$1:$C260,C260)</f>
        <v>3</v>
      </c>
      <c r="E260" s="241" t="str">
        <f t="shared" si="24"/>
        <v>England: Pupils at the end of KS23</v>
      </c>
      <c r="F260" s="86" t="s">
        <v>686</v>
      </c>
      <c r="G260" s="242">
        <v>0.83929838709677429</v>
      </c>
      <c r="H260" s="245">
        <v>96.449150978357366</v>
      </c>
    </row>
    <row r="261" spans="1:8">
      <c r="A261" s="86" t="str">
        <v>Num_All_RWM</v>
      </c>
      <c r="B261" s="239">
        <v>260</v>
      </c>
      <c r="C261" s="86" t="s">
        <v>690</v>
      </c>
      <c r="D261" s="241">
        <f>COUNTIF($C$1:$C261,C261)</f>
        <v>4</v>
      </c>
      <c r="E261" s="241" t="str">
        <f t="shared" si="24"/>
        <v>England: Pupils at the end of KS24</v>
      </c>
      <c r="F261" s="86" t="s">
        <v>694</v>
      </c>
      <c r="G261" s="242">
        <v>0.74749193548387094</v>
      </c>
      <c r="H261" s="245">
        <v>94.443752570064731</v>
      </c>
    </row>
    <row r="262" spans="1:8">
      <c r="A262" s="86" t="str">
        <v>LEVEL2_all</v>
      </c>
      <c r="B262" s="239">
        <v>261</v>
      </c>
      <c r="C262" s="86" t="s">
        <v>696</v>
      </c>
      <c r="D262" s="241">
        <f>COUNTIF($C$1:$C262,C262)</f>
        <v>1</v>
      </c>
      <c r="E262" s="241" t="str">
        <f t="shared" si="24"/>
        <v>England: Pupils at the end of KS41</v>
      </c>
      <c r="F262" s="86" t="s">
        <v>697</v>
      </c>
      <c r="G262" s="242">
        <v>0.57963709677419362</v>
      </c>
      <c r="H262" s="245">
        <v>86.995268898392808</v>
      </c>
    </row>
    <row r="263" spans="1:8">
      <c r="A263" s="86" t="str">
        <v>LEVEL2_EM_all</v>
      </c>
      <c r="B263" s="239">
        <v>262</v>
      </c>
      <c r="C263" s="86" t="s">
        <v>696</v>
      </c>
      <c r="D263" s="241">
        <f>COUNTIF($C$1:$C263,C263)</f>
        <v>2</v>
      </c>
      <c r="E263" s="241" t="str">
        <f t="shared" si="24"/>
        <v>England: Pupils at the end of KS42</v>
      </c>
      <c r="F263" s="86" t="s">
        <v>699</v>
      </c>
      <c r="G263" s="242">
        <v>0.4948467741935485</v>
      </c>
      <c r="H263" s="245">
        <v>85.186303117544384</v>
      </c>
    </row>
    <row r="264" spans="1:8">
      <c r="A264" s="86" t="str">
        <v>NS4T5PAL5P</v>
      </c>
      <c r="B264" s="239">
        <v>263</v>
      </c>
      <c r="C264" s="86" t="s">
        <v>701</v>
      </c>
      <c r="D264" s="241">
        <f>COUNTIF($C$1:$C264,C264)</f>
        <v>1</v>
      </c>
      <c r="E264" s="241" t="str">
        <f t="shared" si="24"/>
        <v>Scotland: Pupils in the S4 cohort1</v>
      </c>
      <c r="F264" s="86" t="s">
        <v>702</v>
      </c>
      <c r="G264" s="242">
        <v>0.32424193548387104</v>
      </c>
      <c r="H264" s="245">
        <v>73.366394731544929</v>
      </c>
    </row>
    <row r="265" spans="1:8">
      <c r="A265" s="86" t="str">
        <v>NS5T3PAL6P</v>
      </c>
      <c r="B265" s="239">
        <v>264</v>
      </c>
      <c r="C265" s="86" t="s">
        <v>704</v>
      </c>
      <c r="D265" s="241">
        <f>COUNTIF($C$1:$C265,C265)</f>
        <v>1</v>
      </c>
      <c r="E265" s="241" t="str">
        <f t="shared" si="24"/>
        <v>Scotland: Pupils in the S5 cohort1</v>
      </c>
      <c r="F265" s="86" t="s">
        <v>705</v>
      </c>
      <c r="G265" s="242">
        <v>0.25929838709677416</v>
      </c>
      <c r="H265" s="245">
        <v>69.803612731032999</v>
      </c>
    </row>
    <row r="266" spans="1:8">
      <c r="A266" s="86" t="str">
        <v>NS5T5PAL6P</v>
      </c>
      <c r="B266" s="239">
        <v>265</v>
      </c>
      <c r="C266" s="86" t="s">
        <v>704</v>
      </c>
      <c r="D266" s="241">
        <f>COUNTIF($C$1:$C266,C266)</f>
        <v>2</v>
      </c>
      <c r="E266" s="241" t="str">
        <f t="shared" si="24"/>
        <v>Scotland: Pupils in the S5 cohort2</v>
      </c>
      <c r="F266" s="86" t="s">
        <v>707</v>
      </c>
      <c r="G266" s="242">
        <v>0.10754032258064516</v>
      </c>
      <c r="H266" s="245">
        <v>58.956645302407871</v>
      </c>
    </row>
    <row r="267" spans="1:8">
      <c r="A267" s="86" t="str">
        <v>rcd_worktrav_101</v>
      </c>
      <c r="B267" s="239">
        <v>266</v>
      </c>
      <c r="C267" s="86" t="s">
        <v>710</v>
      </c>
      <c r="D267" s="241">
        <f>COUNTIF($C$1:$C267,C267)</f>
        <v>1</v>
      </c>
      <c r="E267" s="241" t="str">
        <f t="shared" si="24"/>
        <v>Travel To Work (% of Workers)1</v>
      </c>
      <c r="F267" s="86" t="s">
        <v>711</v>
      </c>
      <c r="G267" s="242">
        <v>5.9588709677419367E-2</v>
      </c>
      <c r="H267" s="245">
        <v>89.712269765106342</v>
      </c>
    </row>
    <row r="268" spans="1:8">
      <c r="A268" s="86" t="str">
        <v>rcd_worktrav_102</v>
      </c>
      <c r="B268" s="239">
        <v>267</v>
      </c>
      <c r="C268" s="86" t="s">
        <v>710</v>
      </c>
      <c r="D268" s="241">
        <f>COUNTIF($C$1:$C268,C268)</f>
        <v>2</v>
      </c>
      <c r="E268" s="241" t="str">
        <f t="shared" si="24"/>
        <v>Travel To Work (% of Workers)2</v>
      </c>
      <c r="F268" s="86" t="s">
        <v>713</v>
      </c>
      <c r="G268" s="242">
        <v>0.62101612903225811</v>
      </c>
      <c r="H268" s="245">
        <v>93.022468621010077</v>
      </c>
    </row>
    <row r="269" spans="1:8">
      <c r="A269" s="86" t="str">
        <v>rcd_worktrav_103</v>
      </c>
      <c r="B269" s="239">
        <v>268</v>
      </c>
      <c r="C269" s="86" t="s">
        <v>710</v>
      </c>
      <c r="D269" s="241">
        <f>COUNTIF($C$1:$C269,C269)</f>
        <v>3</v>
      </c>
      <c r="E269" s="241" t="str">
        <f t="shared" si="24"/>
        <v>Travel To Work (% of Workers)3</v>
      </c>
      <c r="F269" s="86" t="s">
        <v>715</v>
      </c>
      <c r="G269" s="242">
        <v>8.8991935483870993E-2</v>
      </c>
      <c r="H269" s="245">
        <v>151.67368149612369</v>
      </c>
    </row>
    <row r="270" spans="1:8">
      <c r="A270" s="86" t="str">
        <v>rcd_worktrav_104</v>
      </c>
      <c r="B270" s="239">
        <v>269</v>
      </c>
      <c r="C270" s="86" t="s">
        <v>710</v>
      </c>
      <c r="D270" s="241">
        <f>COUNTIF($C$1:$C270,C270)</f>
        <v>4</v>
      </c>
      <c r="E270" s="241" t="str">
        <f t="shared" si="24"/>
        <v>Travel To Work (% of Workers)4</v>
      </c>
      <c r="F270" s="86" t="s">
        <v>717</v>
      </c>
      <c r="G270" s="242">
        <v>3.4975806451612905E-2</v>
      </c>
      <c r="H270" s="245">
        <v>103.14438535271573</v>
      </c>
    </row>
    <row r="271" spans="1:8">
      <c r="A271" s="86" t="str">
        <v>rcd_worktrav_105</v>
      </c>
      <c r="B271" s="239">
        <v>270</v>
      </c>
      <c r="C271" s="86" t="s">
        <v>710</v>
      </c>
      <c r="D271" s="241">
        <f>COUNTIF($C$1:$C271,C271)</f>
        <v>5</v>
      </c>
      <c r="E271" s="241" t="str">
        <f t="shared" si="24"/>
        <v>Travel To Work (% of Workers)5</v>
      </c>
      <c r="F271" s="86" t="s">
        <v>719</v>
      </c>
      <c r="G271" s="242">
        <v>0.16086290322580649</v>
      </c>
      <c r="H271" s="245">
        <v>134.42618651847883</v>
      </c>
    </row>
    <row r="272" spans="1:8">
      <c r="A272" s="86" t="str">
        <v>rcd_worktrav_106</v>
      </c>
      <c r="B272" s="239">
        <v>271</v>
      </c>
      <c r="C272" s="86" t="s">
        <v>710</v>
      </c>
      <c r="D272" s="241">
        <f>COUNTIF($C$1:$C272,C272)</f>
        <v>6</v>
      </c>
      <c r="E272" s="241" t="str">
        <f t="shared" si="24"/>
        <v>Travel To Work (% of Workers)6</v>
      </c>
      <c r="F272" s="86" t="s">
        <v>721</v>
      </c>
      <c r="G272" s="242">
        <v>1.0354838709677421E-2</v>
      </c>
      <c r="H272" s="245">
        <v>104.73931863345784</v>
      </c>
    </row>
    <row r="273" spans="1:8">
      <c r="A273" s="86" t="str">
        <v>rcd_worktrav_107</v>
      </c>
      <c r="B273" s="239">
        <v>272</v>
      </c>
      <c r="C273" s="86" t="s">
        <v>710</v>
      </c>
      <c r="D273" s="241">
        <f>COUNTIF($C$1:$C273,C273)</f>
        <v>7</v>
      </c>
      <c r="E273" s="241" t="str">
        <f t="shared" si="24"/>
        <v>Travel To Work (% of Workers)7</v>
      </c>
      <c r="F273" s="86" t="s">
        <v>723</v>
      </c>
      <c r="G273" s="242">
        <v>2.3911290322580648E-2</v>
      </c>
      <c r="H273" s="245">
        <v>54.70414320811058</v>
      </c>
    </row>
    <row r="274" spans="1:8">
      <c r="A274" s="86" t="str">
        <v>car0</v>
      </c>
      <c r="B274" s="239">
        <v>273</v>
      </c>
      <c r="C274" s="86" t="s">
        <v>725</v>
      </c>
      <c r="D274" s="241">
        <f>COUNTIF($C$1:$C274,C274)</f>
        <v>1</v>
      </c>
      <c r="E274" s="241" t="str">
        <f t="shared" si="24"/>
        <v>Car Ownership1</v>
      </c>
      <c r="F274" s="86" t="s">
        <v>726</v>
      </c>
      <c r="G274" s="242">
        <v>0.30695161290322581</v>
      </c>
      <c r="H274" s="245">
        <v>173.0082475942628</v>
      </c>
    </row>
    <row r="275" spans="1:8">
      <c r="A275" s="86" t="str">
        <v>car1</v>
      </c>
      <c r="B275" s="239">
        <v>274</v>
      </c>
      <c r="C275" s="86" t="s">
        <v>725</v>
      </c>
      <c r="D275" s="241">
        <f>COUNTIF($C$1:$C275,C275)</f>
        <v>2</v>
      </c>
      <c r="E275" s="241" t="str">
        <f t="shared" si="24"/>
        <v>Car Ownership2</v>
      </c>
      <c r="F275" s="86" t="s">
        <v>728</v>
      </c>
      <c r="G275" s="242">
        <v>0.43491129032258075</v>
      </c>
      <c r="H275" s="245">
        <v>109.71809499472414</v>
      </c>
    </row>
    <row r="276" spans="1:8">
      <c r="A276" s="86" t="str">
        <v>car2</v>
      </c>
      <c r="B276" s="239">
        <v>275</v>
      </c>
      <c r="C276" s="86" t="s">
        <v>725</v>
      </c>
      <c r="D276" s="241">
        <f>COUNTIF($C$1:$C276,C276)</f>
        <v>3</v>
      </c>
      <c r="E276" s="241" t="str">
        <f t="shared" si="24"/>
        <v>Car Ownership3</v>
      </c>
      <c r="F276" s="86" t="s">
        <v>730</v>
      </c>
      <c r="G276" s="242">
        <v>0.21472580645161293</v>
      </c>
      <c r="H276" s="245">
        <v>65.264417924010374</v>
      </c>
    </row>
    <row r="277" spans="1:8">
      <c r="A277" s="86" t="str">
        <v>car3p</v>
      </c>
      <c r="B277" s="239">
        <v>276</v>
      </c>
      <c r="C277" s="86" t="s">
        <v>725</v>
      </c>
      <c r="D277" s="241">
        <f>COUNTIF($C$1:$C277,C277)</f>
        <v>4</v>
      </c>
      <c r="E277" s="241" t="str">
        <f t="shared" si="24"/>
        <v>Car Ownership4</v>
      </c>
      <c r="F277" s="86" t="s">
        <v>732</v>
      </c>
      <c r="G277" s="242">
        <v>4.334677419354839E-2</v>
      </c>
      <c r="H277" s="245">
        <v>44.628185719562516</v>
      </c>
    </row>
    <row r="278" spans="1:8">
      <c r="A278" s="86" t="str">
        <v>car1recent</v>
      </c>
      <c r="B278" s="239">
        <v>277</v>
      </c>
      <c r="C278" s="86" t="s">
        <v>725</v>
      </c>
      <c r="D278" s="241">
        <f>COUNTIF($C$1:$C278,C278)</f>
        <v>5</v>
      </c>
      <c r="E278" s="241" t="str">
        <f t="shared" si="24"/>
        <v>Car Ownership5</v>
      </c>
      <c r="F278" s="86" t="s">
        <v>734</v>
      </c>
      <c r="G278" s="242">
        <v>9.7693548387096776E-2</v>
      </c>
      <c r="H278" s="245">
        <v>71.537710774205891</v>
      </c>
    </row>
    <row r="279" spans="1:8">
      <c r="A279" s="86" t="str">
        <v>car1co</v>
      </c>
      <c r="B279" s="239">
        <v>278</v>
      </c>
      <c r="C279" s="86" t="s">
        <v>736</v>
      </c>
      <c r="D279" s="241">
        <f>COUNTIF($C$1:$C279,C279)</f>
        <v>1</v>
      </c>
      <c r="E279" s="241" t="str">
        <f t="shared" si="24"/>
        <v>Main Car (% of car owners)1</v>
      </c>
      <c r="F279" s="86" t="s">
        <v>737</v>
      </c>
      <c r="G279" s="242">
        <v>1.4024193548387097E-2</v>
      </c>
      <c r="H279" s="245">
        <v>87.423326591990417</v>
      </c>
    </row>
    <row r="280" spans="1:8">
      <c r="A280" s="86" t="str">
        <v>car1priv</v>
      </c>
      <c r="B280" s="239">
        <v>279</v>
      </c>
      <c r="C280" s="86" t="s">
        <v>736</v>
      </c>
      <c r="D280" s="241">
        <f>COUNTIF($C$1:$C280,C280)</f>
        <v>2</v>
      </c>
      <c r="E280" s="241" t="str">
        <f t="shared" si="24"/>
        <v>Main Car (% of car owners)2</v>
      </c>
      <c r="F280" s="86" t="s">
        <v>739</v>
      </c>
      <c r="G280" s="242">
        <v>0.98597580645161276</v>
      </c>
      <c r="H280" s="245">
        <v>100.20504050437704</v>
      </c>
    </row>
    <row r="281" spans="1:8">
      <c r="A281" s="86" t="str">
        <v>carsaloon</v>
      </c>
      <c r="B281" s="239">
        <v>280</v>
      </c>
      <c r="C281" s="86" t="s">
        <v>736</v>
      </c>
      <c r="D281" s="241">
        <f>COUNTIF($C$1:$C281,C281)</f>
        <v>3</v>
      </c>
      <c r="E281" s="241" t="str">
        <f t="shared" si="24"/>
        <v>Main Car (% of car owners)3</v>
      </c>
      <c r="F281" s="86" t="s">
        <v>741</v>
      </c>
      <c r="G281" s="242">
        <v>0.18753225806451612</v>
      </c>
      <c r="H281" s="245">
        <v>104.67593333244503</v>
      </c>
    </row>
    <row r="282" spans="1:8">
      <c r="A282" s="86" t="str">
        <v>carhatchback</v>
      </c>
      <c r="B282" s="239">
        <v>281</v>
      </c>
      <c r="C282" s="86" t="s">
        <v>736</v>
      </c>
      <c r="D282" s="241">
        <f>COUNTIF($C$1:$C282,C282)</f>
        <v>4</v>
      </c>
      <c r="E282" s="241" t="str">
        <f t="shared" si="24"/>
        <v>Main Car (% of car owners)4</v>
      </c>
      <c r="F282" s="86" t="s">
        <v>743</v>
      </c>
      <c r="G282" s="242">
        <v>0.5235403225806452</v>
      </c>
      <c r="H282" s="245">
        <v>104.56425412653493</v>
      </c>
    </row>
    <row r="283" spans="1:8">
      <c r="A283" s="86" t="str">
        <v>carestate</v>
      </c>
      <c r="B283" s="239">
        <v>282</v>
      </c>
      <c r="C283" s="86" t="s">
        <v>736</v>
      </c>
      <c r="D283" s="241">
        <f>COUNTIF($C$1:$C283,C283)</f>
        <v>5</v>
      </c>
      <c r="E283" s="241" t="str">
        <f t="shared" si="24"/>
        <v>Main Car (% of car owners)5</v>
      </c>
      <c r="F283" s="86" t="s">
        <v>745</v>
      </c>
      <c r="G283" s="242">
        <v>6.2830645161290319E-2</v>
      </c>
      <c r="H283" s="245">
        <v>88.455560094513501</v>
      </c>
    </row>
    <row r="284" spans="1:8">
      <c r="A284" s="86" t="str">
        <v>carlux</v>
      </c>
      <c r="B284" s="239">
        <v>283</v>
      </c>
      <c r="C284" s="86" t="s">
        <v>736</v>
      </c>
      <c r="D284" s="241">
        <f>COUNTIF($C$1:$C284,C284)</f>
        <v>6</v>
      </c>
      <c r="E284" s="241" t="str">
        <f t="shared" si="24"/>
        <v>Main Car (% of car owners)6</v>
      </c>
      <c r="F284" s="86" t="s">
        <v>747</v>
      </c>
      <c r="G284" s="242">
        <v>7.5967741935483876E-2</v>
      </c>
      <c r="H284" s="245">
        <v>97.021293264505417</v>
      </c>
    </row>
    <row r="285" spans="1:8">
      <c r="A285" s="86" t="str">
        <v>carother</v>
      </c>
      <c r="B285" s="239">
        <v>284</v>
      </c>
      <c r="C285" s="86" t="s">
        <v>736</v>
      </c>
      <c r="D285" s="241">
        <f>COUNTIF($C$1:$C285,C285)</f>
        <v>7</v>
      </c>
      <c r="E285" s="241" t="str">
        <f t="shared" si="24"/>
        <v>Main Car (% of car owners)7</v>
      </c>
      <c r="F285" s="86" t="s">
        <v>749</v>
      </c>
      <c r="G285" s="242">
        <v>0.15020161290322578</v>
      </c>
      <c r="H285" s="245">
        <v>87.965734445205527</v>
      </c>
    </row>
    <row r="286" spans="1:8">
      <c r="A286" s="86" t="str">
        <v>car1btnew</v>
      </c>
      <c r="B286" s="239">
        <v>285</v>
      </c>
      <c r="C286" s="86" t="s">
        <v>736</v>
      </c>
      <c r="D286" s="241">
        <f>COUNTIF($C$1:$C286,C286)</f>
        <v>8</v>
      </c>
      <c r="E286" s="241" t="str">
        <f t="shared" si="24"/>
        <v>Main Car (% of car owners)8</v>
      </c>
      <c r="F286" s="86" t="s">
        <v>751</v>
      </c>
      <c r="G286" s="242">
        <v>0.32039516129032258</v>
      </c>
      <c r="H286" s="245">
        <v>85.090438784799332</v>
      </c>
    </row>
    <row r="287" spans="1:8">
      <c r="A287" s="86" t="str">
        <v>car1btused</v>
      </c>
      <c r="B287" s="239">
        <v>286</v>
      </c>
      <c r="C287" s="86" t="s">
        <v>736</v>
      </c>
      <c r="D287" s="241">
        <f>COUNTIF($C$1:$C287,C287)</f>
        <v>9</v>
      </c>
      <c r="E287" s="241" t="str">
        <f t="shared" si="24"/>
        <v>Main Car (% of car owners)9</v>
      </c>
      <c r="F287" s="86" t="s">
        <v>753</v>
      </c>
      <c r="G287" s="242">
        <v>0.67960483870967747</v>
      </c>
      <c r="H287" s="245">
        <v>109.00446407182866</v>
      </c>
    </row>
    <row r="288" spans="1:8">
      <c r="A288" s="86" t="str">
        <v>rcd_hhdyrinc_101</v>
      </c>
      <c r="B288" s="239">
        <v>287</v>
      </c>
      <c r="C288" s="86" t="s">
        <v>755</v>
      </c>
      <c r="D288" s="241">
        <f>COUNTIF($C$1:$C288,C288)</f>
        <v>1</v>
      </c>
      <c r="E288" s="241" t="str">
        <f t="shared" si="24"/>
        <v>Household Annual Income1</v>
      </c>
      <c r="F288" s="86" t="s">
        <v>756</v>
      </c>
      <c r="G288" s="242">
        <v>0.23278225806451613</v>
      </c>
      <c r="H288" s="245">
        <v>144.38971846747256</v>
      </c>
    </row>
    <row r="289" spans="1:8">
      <c r="A289" s="86" t="str">
        <v>rcd_hhdyrinc_102</v>
      </c>
      <c r="B289" s="239">
        <v>288</v>
      </c>
      <c r="C289" s="86" t="s">
        <v>755</v>
      </c>
      <c r="D289" s="241">
        <f>COUNTIF($C$1:$C289,C289)</f>
        <v>2</v>
      </c>
      <c r="E289" s="241" t="str">
        <f t="shared" si="24"/>
        <v>Household Annual Income2</v>
      </c>
      <c r="F289" s="86" t="s">
        <v>757</v>
      </c>
      <c r="G289" s="242">
        <v>0.35183064516129037</v>
      </c>
      <c r="H289" s="245">
        <v>113.08907612431913</v>
      </c>
    </row>
    <row r="290" spans="1:8">
      <c r="A290" s="86" t="str">
        <v>rcd_hhdyrinc_103</v>
      </c>
      <c r="B290" s="239">
        <v>289</v>
      </c>
      <c r="C290" s="86" t="s">
        <v>755</v>
      </c>
      <c r="D290" s="241">
        <f>COUNTIF($C$1:$C290,C290)</f>
        <v>3</v>
      </c>
      <c r="E290" s="241" t="str">
        <f t="shared" si="24"/>
        <v>Household Annual Income3</v>
      </c>
      <c r="F290" s="86" t="s">
        <v>758</v>
      </c>
      <c r="G290" s="242">
        <v>0.20804032258064517</v>
      </c>
      <c r="H290" s="245">
        <v>97.626434682858871</v>
      </c>
    </row>
    <row r="291" spans="1:8">
      <c r="A291" s="86" t="str">
        <v>rcd_hhdyrinc_104</v>
      </c>
      <c r="B291" s="239">
        <v>290</v>
      </c>
      <c r="C291" s="86" t="s">
        <v>755</v>
      </c>
      <c r="D291" s="241">
        <f>COUNTIF($C$1:$C291,C291)</f>
        <v>4</v>
      </c>
      <c r="E291" s="241" t="str">
        <f t="shared" si="24"/>
        <v>Household Annual Income4</v>
      </c>
      <c r="F291" s="86" t="s">
        <v>759</v>
      </c>
      <c r="G291" s="242">
        <v>0.11762096774193549</v>
      </c>
      <c r="H291" s="245">
        <v>82.757113167652506</v>
      </c>
    </row>
    <row r="292" spans="1:8">
      <c r="A292" s="86" t="str">
        <v>rcd_hhdyrinc_105</v>
      </c>
      <c r="B292" s="239">
        <v>291</v>
      </c>
      <c r="C292" s="86" t="s">
        <v>755</v>
      </c>
      <c r="D292" s="241">
        <f>COUNTIF($C$1:$C292,C292)</f>
        <v>5</v>
      </c>
      <c r="E292" s="241" t="str">
        <f t="shared" si="24"/>
        <v>Household Annual Income5</v>
      </c>
      <c r="F292" s="86" t="s">
        <v>760</v>
      </c>
      <c r="G292" s="242">
        <v>4.570967741935484E-2</v>
      </c>
      <c r="H292" s="245">
        <v>60.439482244055334</v>
      </c>
    </row>
    <row r="293" spans="1:8">
      <c r="A293" s="86" t="str">
        <v>rcd_hhdyrinc_106</v>
      </c>
      <c r="B293" s="239">
        <v>292</v>
      </c>
      <c r="C293" s="86" t="s">
        <v>755</v>
      </c>
      <c r="D293" s="241">
        <f>COUNTIF($C$1:$C293,C293)</f>
        <v>6</v>
      </c>
      <c r="E293" s="241" t="str">
        <f t="shared" si="24"/>
        <v>Household Annual Income6</v>
      </c>
      <c r="F293" s="86" t="s">
        <v>761</v>
      </c>
      <c r="G293" s="242">
        <v>4.3999999999999997E-2</v>
      </c>
      <c r="H293" s="245">
        <v>45.473434460159787</v>
      </c>
    </row>
    <row r="294" spans="1:8">
      <c r="A294" s="86" t="str">
        <v>incmean</v>
      </c>
      <c r="B294" s="239">
        <v>293</v>
      </c>
      <c r="C294" s="86" t="s">
        <v>755</v>
      </c>
      <c r="D294" s="241">
        <f>COUNTIF($C$1:$C294,C294)</f>
        <v>7</v>
      </c>
      <c r="E294" s="241" t="str">
        <f t="shared" si="24"/>
        <v>Household Annual Income7</v>
      </c>
      <c r="F294" s="86" t="s">
        <v>763</v>
      </c>
      <c r="G294" s="242">
        <v>312.35471720322573</v>
      </c>
      <c r="H294" s="245">
        <v>72.271783352280153</v>
      </c>
    </row>
    <row r="295" spans="1:8">
      <c r="A295" s="86" t="str">
        <v>benbase1</v>
      </c>
      <c r="B295" s="239">
        <v>294</v>
      </c>
      <c r="C295" s="86" t="s">
        <v>765</v>
      </c>
      <c r="D295" s="241">
        <f>COUNTIF($C$1:$C295,C295)</f>
        <v>1</v>
      </c>
      <c r="E295" s="241" t="str">
        <f t="shared" si="24"/>
        <v>Benefits1</v>
      </c>
      <c r="F295" s="86" t="s">
        <v>766</v>
      </c>
      <c r="G295" s="242">
        <v>3.2564516129032259E-2</v>
      </c>
      <c r="H295" s="245">
        <v>170.39098585969026</v>
      </c>
    </row>
    <row r="296" spans="1:8">
      <c r="A296" s="86" t="str">
        <v>benbase2</v>
      </c>
      <c r="B296" s="239">
        <v>295</v>
      </c>
      <c r="C296" s="86" t="s">
        <v>765</v>
      </c>
      <c r="D296" s="241">
        <f>COUNTIF($C$1:$C296,C296)</f>
        <v>2</v>
      </c>
      <c r="E296" s="241" t="str">
        <f t="shared" si="24"/>
        <v>Benefits2</v>
      </c>
      <c r="F296" s="86" t="s">
        <v>768</v>
      </c>
      <c r="G296" s="242">
        <v>1.2096774193548387E-2</v>
      </c>
      <c r="H296" s="245">
        <v>170.39862293202845</v>
      </c>
    </row>
    <row r="297" spans="1:8">
      <c r="A297" s="86" t="str">
        <v>benbase3</v>
      </c>
      <c r="B297" s="239">
        <v>296</v>
      </c>
      <c r="C297" s="86" t="s">
        <v>765</v>
      </c>
      <c r="D297" s="241">
        <f>COUNTIF($C$1:$C297,C297)</f>
        <v>3</v>
      </c>
      <c r="E297" s="241" t="str">
        <f t="shared" si="24"/>
        <v>Benefits3</v>
      </c>
      <c r="F297" s="86" t="s">
        <v>770</v>
      </c>
      <c r="G297" s="242">
        <v>0.16158064516129034</v>
      </c>
      <c r="H297" s="245">
        <v>113.87164434138361</v>
      </c>
    </row>
    <row r="298" spans="1:8">
      <c r="A298" s="86" t="str">
        <v>benbase4</v>
      </c>
      <c r="B298" s="239">
        <v>297</v>
      </c>
      <c r="C298" s="86" t="s">
        <v>765</v>
      </c>
      <c r="D298" s="241">
        <f>COUNTIF($C$1:$C298,C298)</f>
        <v>4</v>
      </c>
      <c r="E298" s="241" t="str">
        <f t="shared" si="24"/>
        <v>Benefits4</v>
      </c>
      <c r="F298" s="86" t="s">
        <v>772</v>
      </c>
      <c r="G298" s="242">
        <v>3.7298387096774202E-2</v>
      </c>
      <c r="H298" s="245">
        <v>168.1921421869535</v>
      </c>
    </row>
    <row r="299" spans="1:8">
      <c r="A299" s="86" t="str">
        <v>finsit_savalot</v>
      </c>
      <c r="B299" s="239">
        <v>298</v>
      </c>
      <c r="C299" s="86" t="s">
        <v>774</v>
      </c>
      <c r="D299" s="241">
        <f>COUNTIF($C$1:$C299,C299)</f>
        <v>1</v>
      </c>
      <c r="E299" s="241" t="str">
        <f t="shared" si="24"/>
        <v>Financial Situation1</v>
      </c>
      <c r="F299" s="86" t="s">
        <v>775</v>
      </c>
      <c r="G299" s="242">
        <v>8.4354838709677429E-2</v>
      </c>
      <c r="H299" s="245">
        <v>73.269909030126882</v>
      </c>
    </row>
    <row r="300" spans="1:8">
      <c r="A300" s="86" t="str">
        <v>finsit_savlittle</v>
      </c>
      <c r="B300" s="239">
        <v>299</v>
      </c>
      <c r="C300" s="86" t="s">
        <v>774</v>
      </c>
      <c r="D300" s="241">
        <f>COUNTIF($C$1:$C300,C300)</f>
        <v>2</v>
      </c>
      <c r="E300" s="241" t="str">
        <f t="shared" si="24"/>
        <v>Financial Situation2</v>
      </c>
      <c r="F300" s="86" t="s">
        <v>777</v>
      </c>
      <c r="G300" s="242">
        <v>0.50024193548387086</v>
      </c>
      <c r="H300" s="245">
        <v>93.758180248881899</v>
      </c>
    </row>
    <row r="301" spans="1:8">
      <c r="A301" s="86" t="str">
        <v>finsit_even</v>
      </c>
      <c r="B301" s="239">
        <v>300</v>
      </c>
      <c r="C301" s="86" t="s">
        <v>774</v>
      </c>
      <c r="D301" s="241">
        <f>COUNTIF($C$1:$C301,C301)</f>
        <v>3</v>
      </c>
      <c r="E301" s="241" t="str">
        <f t="shared" si="24"/>
        <v>Financial Situation3</v>
      </c>
      <c r="F301" s="86" t="s">
        <v>779</v>
      </c>
      <c r="G301" s="242">
        <v>0.35456451612903228</v>
      </c>
      <c r="H301" s="245">
        <v>123.6297971478525</v>
      </c>
    </row>
    <row r="302" spans="1:8">
      <c r="A302" s="86" t="str">
        <v>finsit_debt</v>
      </c>
      <c r="B302" s="239">
        <v>301</v>
      </c>
      <c r="C302" s="86" t="s">
        <v>774</v>
      </c>
      <c r="D302" s="241">
        <f>COUNTIF($C$1:$C302,C302)</f>
        <v>4</v>
      </c>
      <c r="E302" s="241" t="str">
        <f t="shared" si="24"/>
        <v>Financial Situation4</v>
      </c>
      <c r="F302" s="86" t="s">
        <v>781</v>
      </c>
      <c r="G302" s="242">
        <v>6.1080645161290331E-2</v>
      </c>
      <c r="H302" s="245">
        <v>94.2404999492435</v>
      </c>
    </row>
    <row r="303" spans="1:8">
      <c r="A303" s="86" t="str">
        <v>smartband</v>
      </c>
      <c r="B303" s="239">
        <v>302</v>
      </c>
      <c r="C303" s="86" t="s">
        <v>783</v>
      </c>
      <c r="D303" s="241">
        <f>COUNTIF($C$1:$C303,C303)</f>
        <v>1</v>
      </c>
      <c r="E303" s="241" t="str">
        <f t="shared" si="24"/>
        <v>Contactless1</v>
      </c>
      <c r="F303" s="86" t="s">
        <v>784</v>
      </c>
      <c r="G303" s="242">
        <v>0.10694354838709678</v>
      </c>
      <c r="H303" s="245">
        <v>80.565628980323126</v>
      </c>
    </row>
    <row r="304" spans="1:8">
      <c r="A304" s="86" t="str">
        <v>cur_contless</v>
      </c>
      <c r="B304" s="239">
        <v>303</v>
      </c>
      <c r="C304" s="86" t="s">
        <v>783</v>
      </c>
      <c r="D304" s="241">
        <f>COUNTIF($C$1:$C304,C304)</f>
        <v>2</v>
      </c>
      <c r="E304" s="241" t="str">
        <f t="shared" si="24"/>
        <v>Contactless2</v>
      </c>
      <c r="F304" s="86" t="s">
        <v>786</v>
      </c>
      <c r="G304" s="242">
        <v>0.57327419354838716</v>
      </c>
      <c r="H304" s="245">
        <v>94.650789423576299</v>
      </c>
    </row>
    <row r="305" spans="1:8">
      <c r="A305" s="86" t="str">
        <v>CDS_1PLUS</v>
      </c>
      <c r="B305" s="239">
        <v>304</v>
      </c>
      <c r="C305" s="86" t="s">
        <v>788</v>
      </c>
      <c r="D305" s="241">
        <f>COUNTIF($C$1:$C305,C305)</f>
        <v>1</v>
      </c>
      <c r="E305" s="241" t="str">
        <f t="shared" si="24"/>
        <v>Credit Cards1</v>
      </c>
      <c r="F305" s="86" t="s">
        <v>789</v>
      </c>
      <c r="G305" s="242">
        <v>0.42290322580645151</v>
      </c>
      <c r="H305" s="245">
        <v>78.185175542530402</v>
      </c>
    </row>
    <row r="306" spans="1:8">
      <c r="A306" s="86" t="str">
        <v>CDS_2PLUS</v>
      </c>
      <c r="B306" s="239">
        <v>305</v>
      </c>
      <c r="C306" s="86" t="s">
        <v>788</v>
      </c>
      <c r="D306" s="241">
        <f>COUNTIF($C$1:$C306,C306)</f>
        <v>2</v>
      </c>
      <c r="E306" s="241" t="str">
        <f t="shared" si="24"/>
        <v>Credit Cards2</v>
      </c>
      <c r="F306" s="86" t="s">
        <v>791</v>
      </c>
      <c r="G306" s="242">
        <v>0.14596774193548384</v>
      </c>
      <c r="H306" s="245">
        <v>65.009999696607181</v>
      </c>
    </row>
    <row r="307" spans="1:8">
      <c r="A307" s="86" t="str">
        <v>CDS_SPE500PLUS</v>
      </c>
      <c r="B307" s="239">
        <v>306</v>
      </c>
      <c r="C307" s="86" t="s">
        <v>788</v>
      </c>
      <c r="D307" s="241">
        <f>COUNTIF($C$1:$C307,C307)</f>
        <v>3</v>
      </c>
      <c r="E307" s="241" t="str">
        <f t="shared" si="24"/>
        <v>Credit Cards3</v>
      </c>
      <c r="F307" s="86" t="s">
        <v>793</v>
      </c>
      <c r="G307" s="242">
        <v>7.6911290322580664E-2</v>
      </c>
      <c r="H307" s="245">
        <v>53.365610951609696</v>
      </c>
    </row>
    <row r="308" spans="1:8">
      <c r="A308" s="86" t="str">
        <v>CDS_USE6T1M</v>
      </c>
      <c r="B308" s="239">
        <v>307</v>
      </c>
      <c r="C308" s="86" t="s">
        <v>788</v>
      </c>
      <c r="D308" s="241">
        <f>COUNTIF($C$1:$C308,C308)</f>
        <v>4</v>
      </c>
      <c r="E308" s="241" t="str">
        <f t="shared" si="24"/>
        <v>Credit Cards4</v>
      </c>
      <c r="F308" s="86" t="s">
        <v>795</v>
      </c>
      <c r="G308" s="242">
        <v>0.12819354838709679</v>
      </c>
      <c r="H308" s="245">
        <v>59.650683401997014</v>
      </c>
    </row>
    <row r="309" spans="1:8">
      <c r="A309" s="86" t="str">
        <v>CDS_REVOL</v>
      </c>
      <c r="B309" s="239">
        <v>308</v>
      </c>
      <c r="C309" s="86" t="s">
        <v>788</v>
      </c>
      <c r="D309" s="241">
        <f>COUNTIF($C$1:$C309,C309)</f>
        <v>5</v>
      </c>
      <c r="E309" s="241" t="str">
        <f t="shared" si="24"/>
        <v>Credit Cards5</v>
      </c>
      <c r="F309" s="86" t="s">
        <v>797</v>
      </c>
      <c r="G309" s="242">
        <v>8.1629032258064532E-2</v>
      </c>
      <c r="H309" s="245">
        <v>99.443569220768296</v>
      </c>
    </row>
    <row r="310" spans="1:8">
      <c r="A310" s="86" t="str">
        <v>CDS_TRANS</v>
      </c>
      <c r="B310" s="239">
        <v>309</v>
      </c>
      <c r="C310" s="86" t="s">
        <v>788</v>
      </c>
      <c r="D310" s="241">
        <f>COUNTIF($C$1:$C310,C310)</f>
        <v>6</v>
      </c>
      <c r="E310" s="241" t="str">
        <f t="shared" si="24"/>
        <v>Credit Cards6</v>
      </c>
      <c r="F310" s="86" t="s">
        <v>799</v>
      </c>
      <c r="G310" s="242">
        <v>0.26517741935483868</v>
      </c>
      <c r="H310" s="245">
        <v>67.540051995263241</v>
      </c>
    </row>
    <row r="311" spans="1:8">
      <c r="A311" s="86" t="str">
        <v>ca_have</v>
      </c>
      <c r="B311" s="239">
        <v>310</v>
      </c>
      <c r="C311" s="86" t="s">
        <v>801</v>
      </c>
      <c r="D311" s="241">
        <f>COUNTIF($C$1:$C311,C311)</f>
        <v>1</v>
      </c>
      <c r="E311" s="241" t="str">
        <f t="shared" si="24"/>
        <v>Current account, Savings and Investments1</v>
      </c>
      <c r="F311" s="86" t="s">
        <v>802</v>
      </c>
      <c r="G311" s="242">
        <v>0.90483870967741931</v>
      </c>
      <c r="H311" s="245">
        <v>100.36145066630098</v>
      </c>
    </row>
    <row r="312" spans="1:8">
      <c r="A312" s="86" t="str">
        <v>sv_have</v>
      </c>
      <c r="B312" s="239">
        <v>311</v>
      </c>
      <c r="C312" s="86" t="s">
        <v>801</v>
      </c>
      <c r="D312" s="241">
        <f>COUNTIF($C$1:$C312,C312)</f>
        <v>2</v>
      </c>
      <c r="E312" s="241" t="str">
        <f t="shared" si="24"/>
        <v>Current account, Savings and Investments2</v>
      </c>
      <c r="F312" s="86" t="s">
        <v>804</v>
      </c>
      <c r="G312" s="242">
        <v>0.49316129032258066</v>
      </c>
      <c r="H312" s="245">
        <v>84.465427972404513</v>
      </c>
    </row>
    <row r="313" spans="1:8">
      <c r="A313" s="86" t="str">
        <v>unreg_have</v>
      </c>
      <c r="B313" s="239">
        <v>312</v>
      </c>
      <c r="C313" s="86" t="s">
        <v>801</v>
      </c>
      <c r="D313" s="241">
        <f>COUNTIF($C$1:$C313,C313)</f>
        <v>3</v>
      </c>
      <c r="E313" s="241" t="str">
        <f t="shared" si="24"/>
        <v>Current account, Savings and Investments3</v>
      </c>
      <c r="F313" s="86" t="s">
        <v>806</v>
      </c>
      <c r="G313" s="242">
        <v>0.80788709677419346</v>
      </c>
      <c r="H313" s="245">
        <v>94.266372239697986</v>
      </c>
    </row>
    <row r="314" spans="1:8">
      <c r="A314" s="86" t="str">
        <v>reg_have</v>
      </c>
      <c r="B314" s="239">
        <v>313</v>
      </c>
      <c r="C314" s="86" t="s">
        <v>801</v>
      </c>
      <c r="D314" s="241">
        <f>COUNTIF($C$1:$C314,C314)</f>
        <v>4</v>
      </c>
      <c r="E314" s="241" t="str">
        <f t="shared" si="24"/>
        <v>Current account, Savings and Investments4</v>
      </c>
      <c r="F314" s="86" t="s">
        <v>808</v>
      </c>
      <c r="G314" s="242">
        <v>0.58645161290322578</v>
      </c>
      <c r="H314" s="245">
        <v>94.074917029494102</v>
      </c>
    </row>
    <row r="315" spans="1:8">
      <c r="A315" s="86" t="str">
        <v>SAV_INSTANT</v>
      </c>
      <c r="B315" s="239">
        <v>314</v>
      </c>
      <c r="C315" s="86" t="s">
        <v>801</v>
      </c>
      <c r="D315" s="241">
        <f>COUNTIF($C$1:$C315,C315)</f>
        <v>5</v>
      </c>
      <c r="E315" s="241" t="str">
        <f t="shared" si="24"/>
        <v>Current account, Savings and Investments5</v>
      </c>
      <c r="F315" s="86" t="s">
        <v>810</v>
      </c>
      <c r="G315" s="242">
        <v>0.37918548387096773</v>
      </c>
      <c r="H315" s="245">
        <v>87.033686125820054</v>
      </c>
    </row>
    <row r="316" spans="1:8">
      <c r="A316" s="86" t="str">
        <v>SAV_CASHISA</v>
      </c>
      <c r="B316" s="239">
        <v>315</v>
      </c>
      <c r="C316" s="86" t="s">
        <v>801</v>
      </c>
      <c r="D316" s="241">
        <f>COUNTIF($C$1:$C316,C316)</f>
        <v>6</v>
      </c>
      <c r="E316" s="241" t="str">
        <f t="shared" si="24"/>
        <v>Current account, Savings and Investments6</v>
      </c>
      <c r="F316" s="86" t="s">
        <v>812</v>
      </c>
      <c r="G316" s="242">
        <v>0.23458064516129029</v>
      </c>
      <c r="H316" s="245">
        <v>84.369225700332905</v>
      </c>
    </row>
    <row r="317" spans="1:8">
      <c r="A317" s="86" t="str">
        <v>INV_SHARESISA</v>
      </c>
      <c r="B317" s="239">
        <v>316</v>
      </c>
      <c r="C317" s="86" t="s">
        <v>801</v>
      </c>
      <c r="D317" s="241">
        <f>COUNTIF($C$1:$C317,C317)</f>
        <v>7</v>
      </c>
      <c r="E317" s="241" t="str">
        <f t="shared" si="24"/>
        <v>Current account, Savings and Investments7</v>
      </c>
      <c r="F317" s="86" t="s">
        <v>814</v>
      </c>
      <c r="G317" s="242">
        <v>6.0733870967741931E-2</v>
      </c>
      <c r="H317" s="245">
        <v>55.715294291474962</v>
      </c>
    </row>
    <row r="318" spans="1:8">
      <c r="A318" s="86" t="str">
        <v>INV_UNITTRUST</v>
      </c>
      <c r="B318" s="239">
        <v>317</v>
      </c>
      <c r="C318" s="86" t="s">
        <v>801</v>
      </c>
      <c r="D318" s="241">
        <f>COUNTIF($C$1:$C318,C318)</f>
        <v>8</v>
      </c>
      <c r="E318" s="241" t="str">
        <f t="shared" si="24"/>
        <v>Current account, Savings and Investments8</v>
      </c>
      <c r="F318" s="86" t="s">
        <v>816</v>
      </c>
      <c r="G318" s="242">
        <v>7.991935483870968E-3</v>
      </c>
      <c r="H318" s="245">
        <v>54.553387374002185</v>
      </c>
    </row>
    <row r="319" spans="1:8">
      <c r="A319" s="86" t="str">
        <v>INV_SHARES</v>
      </c>
      <c r="B319" s="239">
        <v>318</v>
      </c>
      <c r="C319" s="86" t="s">
        <v>801</v>
      </c>
      <c r="D319" s="241">
        <f>COUNTIF($C$1:$C319,C319)</f>
        <v>9</v>
      </c>
      <c r="E319" s="241" t="str">
        <f t="shared" si="24"/>
        <v>Current account, Savings and Investments9</v>
      </c>
      <c r="F319" s="86" t="s">
        <v>818</v>
      </c>
      <c r="G319" s="242">
        <v>5.217741935483871E-2</v>
      </c>
      <c r="H319" s="245">
        <v>51.560661265165194</v>
      </c>
    </row>
    <row r="320" spans="1:8">
      <c r="A320" s="86" t="str">
        <v>INV_BONDS</v>
      </c>
      <c r="B320" s="239">
        <v>319</v>
      </c>
      <c r="C320" s="86" t="s">
        <v>801</v>
      </c>
      <c r="D320" s="241">
        <f>COUNTIF($C$1:$C320,C320)</f>
        <v>10</v>
      </c>
      <c r="E320" s="241" t="str">
        <f t="shared" si="24"/>
        <v>Current account, Savings and Investments10</v>
      </c>
      <c r="F320" s="86" t="s">
        <v>820</v>
      </c>
      <c r="G320" s="242">
        <v>1.7298387096774195E-2</v>
      </c>
      <c r="H320" s="245">
        <v>63.026198788058693</v>
      </c>
    </row>
    <row r="321" spans="1:8">
      <c r="A321" s="86" t="str">
        <v>SAV_NATSAV</v>
      </c>
      <c r="B321" s="239">
        <v>320</v>
      </c>
      <c r="C321" s="86" t="s">
        <v>801</v>
      </c>
      <c r="D321" s="241">
        <f>COUNTIF($C$1:$C321,C321)</f>
        <v>11</v>
      </c>
      <c r="E321" s="241" t="str">
        <f t="shared" si="24"/>
        <v>Current account, Savings and Investments11</v>
      </c>
      <c r="F321" s="86" t="s">
        <v>822</v>
      </c>
      <c r="G321" s="242">
        <v>0.1155483870967742</v>
      </c>
      <c r="H321" s="245">
        <v>58.775630386727684</v>
      </c>
    </row>
    <row r="322" spans="1:8">
      <c r="A322" s="86" t="str">
        <v>INV_ANY</v>
      </c>
      <c r="B322" s="239">
        <v>321</v>
      </c>
      <c r="C322" s="86" t="s">
        <v>801</v>
      </c>
      <c r="D322" s="241">
        <f>COUNTIF($C$1:$C322,C322)</f>
        <v>12</v>
      </c>
      <c r="E322" s="241" t="str">
        <f t="shared" si="24"/>
        <v>Current account, Savings and Investments12</v>
      </c>
      <c r="F322" s="86" t="s">
        <v>824</v>
      </c>
      <c r="G322" s="242">
        <v>0.12966129032258064</v>
      </c>
      <c r="H322" s="245">
        <v>59.572357614487601</v>
      </c>
    </row>
    <row r="323" spans="1:8">
      <c r="A323" s="86" t="str">
        <v>INV_VAL6</v>
      </c>
      <c r="B323" s="239">
        <v>322</v>
      </c>
      <c r="C323" s="86" t="s">
        <v>801</v>
      </c>
      <c r="D323" s="241">
        <f>COUNTIF($C$1:$C323,C323)</f>
        <v>13</v>
      </c>
      <c r="E323" s="241" t="str">
        <f t="shared" ref="E323:E386" si="25">C323&amp;D323</f>
        <v>Current account, Savings and Investments13</v>
      </c>
      <c r="F323" s="86" t="s">
        <v>826</v>
      </c>
      <c r="G323" s="242">
        <v>3.129838709677419E-2</v>
      </c>
      <c r="H323" s="245">
        <v>45.941366031146813</v>
      </c>
    </row>
    <row r="324" spans="1:8">
      <c r="A324" s="86" t="str">
        <v>SAV_VALA</v>
      </c>
      <c r="B324" s="239">
        <v>323</v>
      </c>
      <c r="C324" s="86" t="s">
        <v>801</v>
      </c>
      <c r="D324" s="241">
        <f>COUNTIF($C$1:$C324,C324)</f>
        <v>14</v>
      </c>
      <c r="E324" s="241" t="str">
        <f t="shared" si="25"/>
        <v>Current account, Savings and Investments14</v>
      </c>
      <c r="F324" s="86" t="s">
        <v>828</v>
      </c>
      <c r="G324" s="242">
        <v>0.14151612903225805</v>
      </c>
      <c r="H324" s="245">
        <v>108.14646383831183</v>
      </c>
    </row>
    <row r="325" spans="1:8">
      <c r="A325" s="86" t="str">
        <v>SAV_VAL3</v>
      </c>
      <c r="B325" s="239">
        <v>324</v>
      </c>
      <c r="C325" s="86" t="s">
        <v>801</v>
      </c>
      <c r="D325" s="241">
        <f>COUNTIF($C$1:$C325,C325)</f>
        <v>15</v>
      </c>
      <c r="E325" s="241" t="str">
        <f t="shared" si="25"/>
        <v>Current account, Savings and Investments15</v>
      </c>
      <c r="F325" s="86" t="s">
        <v>830</v>
      </c>
      <c r="G325" s="242">
        <v>0.10606451612903227</v>
      </c>
      <c r="H325" s="245">
        <v>100.49863775530929</v>
      </c>
    </row>
    <row r="326" spans="1:8">
      <c r="A326" s="86" t="str">
        <v>SAV_VAL4</v>
      </c>
      <c r="B326" s="239">
        <v>325</v>
      </c>
      <c r="C326" s="86" t="s">
        <v>801</v>
      </c>
      <c r="D326" s="241">
        <f>COUNTIF($C$1:$C326,C326)</f>
        <v>16</v>
      </c>
      <c r="E326" s="241" t="str">
        <f t="shared" si="25"/>
        <v>Current account, Savings and Investments16</v>
      </c>
      <c r="F326" s="86" t="s">
        <v>832</v>
      </c>
      <c r="G326" s="242">
        <v>0.11409677419354841</v>
      </c>
      <c r="H326" s="245">
        <v>88.918593371466585</v>
      </c>
    </row>
    <row r="327" spans="1:8">
      <c r="A327" s="86" t="str">
        <v>SAV_VALC</v>
      </c>
      <c r="B327" s="239">
        <v>326</v>
      </c>
      <c r="C327" s="86" t="s">
        <v>801</v>
      </c>
      <c r="D327" s="241">
        <f>COUNTIF($C$1:$C327,C327)</f>
        <v>17</v>
      </c>
      <c r="E327" s="241" t="str">
        <f t="shared" si="25"/>
        <v>Current account, Savings and Investments17</v>
      </c>
      <c r="F327" s="86" t="s">
        <v>834</v>
      </c>
      <c r="G327" s="242">
        <v>0.1314274193548387</v>
      </c>
      <c r="H327" s="245">
        <v>60.005345652911267</v>
      </c>
    </row>
    <row r="328" spans="1:8">
      <c r="A328" s="86" t="str">
        <v>LOA_HAS</v>
      </c>
      <c r="B328" s="239">
        <v>327</v>
      </c>
      <c r="C328" s="86" t="s">
        <v>836</v>
      </c>
      <c r="D328" s="241">
        <f>COUNTIF($C$1:$C328,C328)</f>
        <v>1</v>
      </c>
      <c r="E328" s="241" t="str">
        <f t="shared" si="25"/>
        <v>Loans1</v>
      </c>
      <c r="F328" s="86" t="s">
        <v>837</v>
      </c>
      <c r="G328" s="242">
        <v>0.11161290322580646</v>
      </c>
      <c r="H328" s="245">
        <v>89.528330594512653</v>
      </c>
    </row>
    <row r="329" spans="1:8">
      <c r="A329" s="86" t="str">
        <v>LOA_UNS</v>
      </c>
      <c r="B329" s="239">
        <v>328</v>
      </c>
      <c r="C329" s="86" t="s">
        <v>836</v>
      </c>
      <c r="D329" s="241">
        <f>COUNTIF($C$1:$C329,C329)</f>
        <v>2</v>
      </c>
      <c r="E329" s="241" t="str">
        <f t="shared" si="25"/>
        <v>Loans2</v>
      </c>
      <c r="F329" s="86" t="s">
        <v>839</v>
      </c>
      <c r="G329" s="242">
        <v>6.4741935483870972E-2</v>
      </c>
      <c r="H329" s="245">
        <v>96.532364317976544</v>
      </c>
    </row>
    <row r="330" spans="1:8">
      <c r="A330" s="86" t="str">
        <v>LOA_2PLUS</v>
      </c>
      <c r="B330" s="239">
        <v>329</v>
      </c>
      <c r="C330" s="86" t="s">
        <v>836</v>
      </c>
      <c r="D330" s="241">
        <f>COUNTIF($C$1:$C330,C330)</f>
        <v>3</v>
      </c>
      <c r="E330" s="241" t="str">
        <f t="shared" si="25"/>
        <v>Loans3</v>
      </c>
      <c r="F330" s="86" t="s">
        <v>841</v>
      </c>
      <c r="G330" s="242">
        <v>2.349193548387097E-2</v>
      </c>
      <c r="H330" s="245">
        <v>92.65702859651546</v>
      </c>
    </row>
    <row r="331" spans="1:8">
      <c r="A331" s="86" t="str">
        <v>UNSECGT15K</v>
      </c>
      <c r="B331" s="239">
        <v>330</v>
      </c>
      <c r="C331" s="86" t="s">
        <v>836</v>
      </c>
      <c r="D331" s="241">
        <f>COUNTIF($C$1:$C331,C331)</f>
        <v>4</v>
      </c>
      <c r="E331" s="241" t="str">
        <f t="shared" si="25"/>
        <v>Loans4</v>
      </c>
      <c r="F331" s="86" t="s">
        <v>843</v>
      </c>
      <c r="G331" s="242">
        <v>9.0725806451612927E-3</v>
      </c>
      <c r="H331" s="245">
        <v>75.267960391319448</v>
      </c>
    </row>
    <row r="332" spans="1:8">
      <c r="A332" s="86" t="str">
        <v>PHLTH</v>
      </c>
      <c r="B332" s="239">
        <v>331</v>
      </c>
      <c r="C332" s="86" t="s">
        <v>845</v>
      </c>
      <c r="D332" s="241">
        <f>COUNTIF($C$1:$C332,C332)</f>
        <v>1</v>
      </c>
      <c r="E332" s="241" t="str">
        <f t="shared" si="25"/>
        <v>Insurance and Pensions1</v>
      </c>
      <c r="F332" s="86" t="s">
        <v>846</v>
      </c>
      <c r="G332" s="242">
        <v>3.0443548387096776E-2</v>
      </c>
      <c r="H332" s="245">
        <v>69.795545855592962</v>
      </c>
    </row>
    <row r="333" spans="1:8">
      <c r="A333" s="86" t="str">
        <v>CHLTH</v>
      </c>
      <c r="B333" s="239">
        <v>332</v>
      </c>
      <c r="C333" s="86" t="s">
        <v>845</v>
      </c>
      <c r="D333" s="241">
        <f>COUNTIF($C$1:$C333,C333)</f>
        <v>2</v>
      </c>
      <c r="E333" s="241" t="str">
        <f t="shared" si="25"/>
        <v>Insurance and Pensions2</v>
      </c>
      <c r="F333" s="86" t="s">
        <v>848</v>
      </c>
      <c r="G333" s="242">
        <v>2.8403225806451611E-2</v>
      </c>
      <c r="H333" s="245">
        <v>64.469113414113281</v>
      </c>
    </row>
    <row r="334" spans="1:8">
      <c r="A334" s="86" t="str">
        <v>LIF_ASSUR</v>
      </c>
      <c r="B334" s="239">
        <v>333</v>
      </c>
      <c r="C334" s="86" t="s">
        <v>845</v>
      </c>
      <c r="D334" s="241">
        <f>COUNTIF($C$1:$C334,C334)</f>
        <v>3</v>
      </c>
      <c r="E334" s="241" t="str">
        <f t="shared" si="25"/>
        <v>Insurance and Pensions3</v>
      </c>
      <c r="F334" s="86" t="s">
        <v>850</v>
      </c>
      <c r="G334" s="242">
        <v>0.32724193548387098</v>
      </c>
      <c r="H334" s="245">
        <v>95.553649295351306</v>
      </c>
    </row>
    <row r="335" spans="1:8">
      <c r="A335" s="86" t="str">
        <v>LIF_PROTECT</v>
      </c>
      <c r="B335" s="239">
        <v>334</v>
      </c>
      <c r="C335" s="86" t="s">
        <v>845</v>
      </c>
      <c r="D335" s="241">
        <f>COUNTIF($C$1:$C335,C335)</f>
        <v>4</v>
      </c>
      <c r="E335" s="241" t="str">
        <f t="shared" si="25"/>
        <v>Insurance and Pensions4</v>
      </c>
      <c r="F335" s="86" t="s">
        <v>852</v>
      </c>
      <c r="G335" s="242">
        <v>0.23763709677419356</v>
      </c>
      <c r="H335" s="245">
        <v>99.058635022331671</v>
      </c>
    </row>
    <row r="336" spans="1:8">
      <c r="A336" s="86" t="str">
        <v>PEN_CO</v>
      </c>
      <c r="B336" s="239">
        <v>335</v>
      </c>
      <c r="C336" s="86" t="s">
        <v>845</v>
      </c>
      <c r="D336" s="241">
        <f>COUNTIF($C$1:$C336,C336)</f>
        <v>5</v>
      </c>
      <c r="E336" s="241" t="str">
        <f t="shared" si="25"/>
        <v>Insurance and Pensions5</v>
      </c>
      <c r="F336" s="86" t="s">
        <v>854</v>
      </c>
      <c r="G336" s="242">
        <v>0.34244354838709679</v>
      </c>
      <c r="H336" s="245">
        <v>100.43491048986786</v>
      </c>
    </row>
    <row r="337" spans="1:8">
      <c r="A337" s="86" t="str">
        <v>PEN_PERS</v>
      </c>
      <c r="B337" s="239">
        <v>336</v>
      </c>
      <c r="C337" s="86" t="s">
        <v>845</v>
      </c>
      <c r="D337" s="241">
        <f>COUNTIF($C$1:$C337,C337)</f>
        <v>6</v>
      </c>
      <c r="E337" s="241" t="str">
        <f t="shared" si="25"/>
        <v>Insurance and Pensions6</v>
      </c>
      <c r="F337" s="86" t="s">
        <v>856</v>
      </c>
      <c r="G337" s="242">
        <v>5.1693548387096777E-2</v>
      </c>
      <c r="H337" s="245">
        <v>82.946457256194691</v>
      </c>
    </row>
    <row r="338" spans="1:8">
      <c r="A338" s="86" t="str">
        <v>PEN_OTHER</v>
      </c>
      <c r="B338" s="239">
        <v>337</v>
      </c>
      <c r="C338" s="86" t="s">
        <v>845</v>
      </c>
      <c r="D338" s="241">
        <f>COUNTIF($C$1:$C338,C338)</f>
        <v>7</v>
      </c>
      <c r="E338" s="241" t="str">
        <f t="shared" si="25"/>
        <v>Insurance and Pensions7</v>
      </c>
      <c r="F338" s="86" t="s">
        <v>858</v>
      </c>
      <c r="G338" s="242">
        <v>0.15543548387096776</v>
      </c>
      <c r="H338" s="245">
        <v>82.770612391024329</v>
      </c>
    </row>
    <row r="339" spans="1:8">
      <c r="A339" s="86" t="str">
        <v>banktool</v>
      </c>
      <c r="B339" s="239">
        <v>338</v>
      </c>
      <c r="C339" s="86" t="s">
        <v>860</v>
      </c>
      <c r="D339" s="241">
        <f>COUNTIF($C$1:$C339,C339)</f>
        <v>1</v>
      </c>
      <c r="E339" s="241" t="str">
        <f t="shared" si="25"/>
        <v>FinTech1</v>
      </c>
      <c r="F339" s="86" t="s">
        <v>861</v>
      </c>
      <c r="G339" s="242">
        <v>5.2120967741935482E-2</v>
      </c>
      <c r="H339" s="245">
        <v>94.224615359499793</v>
      </c>
    </row>
    <row r="340" spans="1:8">
      <c r="A340" s="86" t="str">
        <v>mmgttool</v>
      </c>
      <c r="B340" s="239">
        <v>339</v>
      </c>
      <c r="C340" s="86" t="s">
        <v>860</v>
      </c>
      <c r="D340" s="241">
        <f>COUNTIF($C$1:$C340,C340)</f>
        <v>2</v>
      </c>
      <c r="E340" s="241" t="str">
        <f t="shared" si="25"/>
        <v>FinTech2</v>
      </c>
      <c r="F340" s="86" t="s">
        <v>863</v>
      </c>
      <c r="G340" s="242">
        <v>4.6177419354838711E-2</v>
      </c>
      <c r="H340" s="245">
        <v>98.902764783116353</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0.40704032258064521</v>
      </c>
      <c r="H341" s="245">
        <v>105.40927824185901</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0.36331451612903226</v>
      </c>
      <c r="H342" s="245">
        <v>93.548533253616455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0.12160483870967742</v>
      </c>
      <c r="H343" s="245">
        <v>102.71005727003171</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5.4564516129032258E-2</v>
      </c>
      <c r="H344" s="245">
        <v>107.72355639404924</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5.3137096774193544E-2</v>
      </c>
      <c r="H345" s="245">
        <v>94.117510998916515</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0.15975806451612906</v>
      </c>
      <c r="H346" s="245">
        <v>112.49668618938502</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0.3683709677419354</v>
      </c>
      <c r="H347" s="245">
        <v>95.255568258743409</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0.19372580645161294</v>
      </c>
      <c r="H348" s="245">
        <v>92.084944788833297</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0.1002983870967742</v>
      </c>
      <c r="H349" s="245">
        <v>121.28699530079568</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0.17763709677419356</v>
      </c>
      <c r="H350" s="245">
        <v>99.819039423346723</v>
      </c>
    </row>
    <row r="351" spans="1:8">
      <c r="A351" s="86" t="str">
        <v>reg_fac</v>
      </c>
      <c r="B351" s="239">
        <v>350</v>
      </c>
      <c r="C351" s="86" t="s">
        <v>883</v>
      </c>
      <c r="D351" s="241">
        <f>COUNTIF($C$1:$C351,C351)</f>
        <v>1</v>
      </c>
      <c r="E351" s="241" t="str">
        <f t="shared" si="25"/>
        <v>Arrange mortgage (% of all people with a mortgage)1</v>
      </c>
      <c r="F351" s="86" t="s">
        <v>867</v>
      </c>
      <c r="G351" s="242">
        <v>0.64484677419354841</v>
      </c>
      <c r="H351" s="245">
        <v>105.71387629073881</v>
      </c>
    </row>
    <row r="352" spans="1:8">
      <c r="A352" s="86" t="str">
        <v>reg_net</v>
      </c>
      <c r="B352" s="239">
        <v>351</v>
      </c>
      <c r="C352" s="86" t="s">
        <v>883</v>
      </c>
      <c r="D352" s="241">
        <f>COUNTIF($C$1:$C352,C352)</f>
        <v>2</v>
      </c>
      <c r="E352" s="241" t="str">
        <f t="shared" si="25"/>
        <v>Arrange mortgage (% of all people with a mortgage)2</v>
      </c>
      <c r="F352" s="86" t="s">
        <v>869</v>
      </c>
      <c r="G352" s="242">
        <v>8.8250000000000009E-2</v>
      </c>
      <c r="H352" s="245">
        <v>85.554736845424316</v>
      </c>
    </row>
    <row r="353" spans="1:8">
      <c r="A353" s="86" t="str">
        <v>reg_pho</v>
      </c>
      <c r="B353" s="239">
        <v>352</v>
      </c>
      <c r="C353" s="86" t="s">
        <v>883</v>
      </c>
      <c r="D353" s="241">
        <f>COUNTIF($C$1:$C353,C353)</f>
        <v>3</v>
      </c>
      <c r="E353" s="241" t="str">
        <f t="shared" si="25"/>
        <v>Arrange mortgage (% of all people with a mortgage)3</v>
      </c>
      <c r="F353" s="86" t="s">
        <v>871</v>
      </c>
      <c r="G353" s="242">
        <v>0.16585483870967743</v>
      </c>
      <c r="H353" s="245">
        <v>87.948240563518382</v>
      </c>
    </row>
    <row r="354" spans="1:8">
      <c r="A354" s="86" t="str">
        <v>reg_pst</v>
      </c>
      <c r="B354" s="239">
        <v>353</v>
      </c>
      <c r="C354" s="86" t="s">
        <v>883</v>
      </c>
      <c r="D354" s="241">
        <f>COUNTIF($C$1:$C354,C354)</f>
        <v>4</v>
      </c>
      <c r="E354" s="241" t="str">
        <f t="shared" si="25"/>
        <v>Arrange mortgage (% of all people with a mortgage)4</v>
      </c>
      <c r="F354" s="86" t="s">
        <v>873</v>
      </c>
      <c r="G354" s="242">
        <v>6.2282258064516136E-2</v>
      </c>
      <c r="H354" s="245">
        <v>105.24130972890688</v>
      </c>
    </row>
    <row r="355" spans="1:8">
      <c r="A355" s="86" t="str">
        <v>reg_pcs</v>
      </c>
      <c r="B355" s="239">
        <v>354</v>
      </c>
      <c r="C355" s="86" t="s">
        <v>883</v>
      </c>
      <c r="D355" s="241">
        <f>COUNTIF($C$1:$C355,C355)</f>
        <v>5</v>
      </c>
      <c r="E355" s="241" t="str">
        <f t="shared" si="25"/>
        <v>Arrange mortgage (% of all people with a mortgage)5</v>
      </c>
      <c r="F355" s="86" t="s">
        <v>875</v>
      </c>
      <c r="G355" s="242">
        <v>1.0104838709677422E-2</v>
      </c>
      <c r="H355" s="245">
        <v>107.55268239841827</v>
      </c>
    </row>
    <row r="356" spans="1:8">
      <c r="A356" s="86" t="str">
        <v>reg_ifa</v>
      </c>
      <c r="B356" s="239">
        <v>355</v>
      </c>
      <c r="C356" s="86" t="s">
        <v>883</v>
      </c>
      <c r="D356" s="241">
        <f>COUNTIF($C$1:$C356,C356)</f>
        <v>6</v>
      </c>
      <c r="E356" s="241" t="str">
        <f t="shared" si="25"/>
        <v>Arrange mortgage (% of all people with a mortgage)6</v>
      </c>
      <c r="F356" s="86" t="s">
        <v>889</v>
      </c>
      <c r="G356" s="242">
        <v>2.8564516129032255E-2</v>
      </c>
      <c r="H356" s="245">
        <v>95.818164104120257</v>
      </c>
    </row>
    <row r="357" spans="1:8">
      <c r="A357" s="86" t="str">
        <v>manca_branch</v>
      </c>
      <c r="B357" s="239">
        <v>356</v>
      </c>
      <c r="C357" s="86" t="s">
        <v>891</v>
      </c>
      <c r="D357" s="241">
        <f>COUNTIF($C$1:$C357,C357)</f>
        <v>1</v>
      </c>
      <c r="E357" s="241" t="str">
        <f t="shared" si="25"/>
        <v>Manage current account1</v>
      </c>
      <c r="F357" s="86" t="s">
        <v>892</v>
      </c>
      <c r="G357" s="242">
        <v>0.5944838709677418</v>
      </c>
      <c r="H357" s="245">
        <v>103.95897622741752</v>
      </c>
    </row>
    <row r="358" spans="1:8">
      <c r="A358" s="86" t="str">
        <v>manca_net</v>
      </c>
      <c r="B358" s="239">
        <v>357</v>
      </c>
      <c r="C358" s="86" t="s">
        <v>891</v>
      </c>
      <c r="D358" s="241">
        <f>COUNTIF($C$1:$C358,C358)</f>
        <v>2</v>
      </c>
      <c r="E358" s="241" t="str">
        <f t="shared" si="25"/>
        <v>Manage current account2</v>
      </c>
      <c r="F358" s="86" t="s">
        <v>869</v>
      </c>
      <c r="G358" s="242">
        <v>0.53193548387096767</v>
      </c>
      <c r="H358" s="245">
        <v>89.614780260462766</v>
      </c>
    </row>
    <row r="359" spans="1:8">
      <c r="A359" s="86" t="str">
        <v>manca_mobnet</v>
      </c>
      <c r="B359" s="239">
        <v>358</v>
      </c>
      <c r="C359" s="86" t="s">
        <v>891</v>
      </c>
      <c r="D359" s="241">
        <f>COUNTIF($C$1:$C359,C359)</f>
        <v>3</v>
      </c>
      <c r="E359" s="241" t="str">
        <f t="shared" si="25"/>
        <v>Manage current account3</v>
      </c>
      <c r="F359" s="86" t="s">
        <v>895</v>
      </c>
      <c r="G359" s="242">
        <v>0.36416129032258066</v>
      </c>
      <c r="H359" s="245">
        <v>96.269914997610982</v>
      </c>
    </row>
    <row r="360" spans="1:8">
      <c r="A360" s="86" t="str">
        <v>manca_fixnet</v>
      </c>
      <c r="B360" s="239">
        <v>359</v>
      </c>
      <c r="C360" s="86" t="s">
        <v>891</v>
      </c>
      <c r="D360" s="241">
        <f>COUNTIF($C$1:$C360,C360)</f>
        <v>4</v>
      </c>
      <c r="E360" s="241" t="str">
        <f t="shared" si="25"/>
        <v>Manage current account4</v>
      </c>
      <c r="F360" s="86" t="s">
        <v>897</v>
      </c>
      <c r="G360" s="242">
        <v>0.32772580645161287</v>
      </c>
      <c r="H360" s="245">
        <v>80.393417798503449</v>
      </c>
    </row>
    <row r="361" spans="1:8">
      <c r="A361" s="86" t="str">
        <v>manca_pho</v>
      </c>
      <c r="B361" s="239">
        <v>360</v>
      </c>
      <c r="C361" s="86" t="s">
        <v>891</v>
      </c>
      <c r="D361" s="241">
        <f>COUNTIF($C$1:$C361,C361)</f>
        <v>5</v>
      </c>
      <c r="E361" s="241" t="str">
        <f t="shared" si="25"/>
        <v>Manage current account5</v>
      </c>
      <c r="F361" s="86" t="s">
        <v>871</v>
      </c>
      <c r="G361" s="242">
        <v>6.4169354838709683E-2</v>
      </c>
      <c r="H361" s="245">
        <v>91.749486257021246</v>
      </c>
    </row>
    <row r="362" spans="1:8">
      <c r="A362" s="86" t="str">
        <v>manca_pst</v>
      </c>
      <c r="B362" s="239">
        <v>361</v>
      </c>
      <c r="C362" s="86" t="s">
        <v>891</v>
      </c>
      <c r="D362" s="241">
        <f>COUNTIF($C$1:$C362,C362)</f>
        <v>6</v>
      </c>
      <c r="E362" s="241" t="str">
        <f t="shared" si="25"/>
        <v>Manage current account6</v>
      </c>
      <c r="F362" s="86" t="s">
        <v>873</v>
      </c>
      <c r="G362" s="242">
        <v>0.26611290322580644</v>
      </c>
      <c r="H362" s="245">
        <v>105.3585762807908</v>
      </c>
    </row>
    <row r="363" spans="1:8">
      <c r="A363" s="86" t="str">
        <v>mansv_branch</v>
      </c>
      <c r="B363" s="239">
        <v>362</v>
      </c>
      <c r="C363" s="86" t="s">
        <v>901</v>
      </c>
      <c r="D363" s="241">
        <f>COUNTIF($C$1:$C363,C363)</f>
        <v>1</v>
      </c>
      <c r="E363" s="241" t="str">
        <f t="shared" si="25"/>
        <v>Manage savings account1</v>
      </c>
      <c r="F363" s="86" t="s">
        <v>892</v>
      </c>
      <c r="G363" s="242">
        <v>0.17617741935483872</v>
      </c>
      <c r="H363" s="245">
        <v>98.059516202822806</v>
      </c>
    </row>
    <row r="364" spans="1:8">
      <c r="A364" s="86" t="str">
        <v>mansv_net</v>
      </c>
      <c r="B364" s="239">
        <v>363</v>
      </c>
      <c r="C364" s="86" t="s">
        <v>901</v>
      </c>
      <c r="D364" s="241">
        <f>COUNTIF($C$1:$C364,C364)</f>
        <v>2</v>
      </c>
      <c r="E364" s="241" t="str">
        <f t="shared" si="25"/>
        <v>Manage savings account2</v>
      </c>
      <c r="F364" s="86" t="s">
        <v>869</v>
      </c>
      <c r="G364" s="242">
        <v>0.28163709677419357</v>
      </c>
      <c r="H364" s="245">
        <v>79.96898486241254</v>
      </c>
    </row>
    <row r="365" spans="1:8">
      <c r="A365" s="86" t="str">
        <v>mansv_mobnet</v>
      </c>
      <c r="B365" s="239">
        <v>364</v>
      </c>
      <c r="C365" s="86" t="s">
        <v>901</v>
      </c>
      <c r="D365" s="241">
        <f>COUNTIF($C$1:$C365,C365)</f>
        <v>3</v>
      </c>
      <c r="E365" s="241" t="str">
        <f t="shared" si="25"/>
        <v>Manage savings account3</v>
      </c>
      <c r="F365" s="86" t="s">
        <v>895</v>
      </c>
      <c r="G365" s="242">
        <v>0.17240322580645165</v>
      </c>
      <c r="H365" s="245">
        <v>88.818462293872287</v>
      </c>
    </row>
    <row r="366" spans="1:8">
      <c r="A366" s="86" t="str">
        <v>mansv_fixnet</v>
      </c>
      <c r="B366" s="239">
        <v>365</v>
      </c>
      <c r="C366" s="86" t="s">
        <v>901</v>
      </c>
      <c r="D366" s="241">
        <f>COUNTIF($C$1:$C366,C366)</f>
        <v>4</v>
      </c>
      <c r="E366" s="241" t="str">
        <f t="shared" si="25"/>
        <v>Manage savings account4</v>
      </c>
      <c r="F366" s="86" t="s">
        <v>897</v>
      </c>
      <c r="G366" s="242">
        <v>0.15624999999999997</v>
      </c>
      <c r="H366" s="245">
        <v>72.324567890919269</v>
      </c>
    </row>
    <row r="367" spans="1:8">
      <c r="A367" s="86" t="str">
        <v>mansv_pho</v>
      </c>
      <c r="B367" s="239">
        <v>366</v>
      </c>
      <c r="C367" s="86" t="s">
        <v>901</v>
      </c>
      <c r="D367" s="241">
        <f>COUNTIF($C$1:$C367,C367)</f>
        <v>5</v>
      </c>
      <c r="E367" s="241" t="str">
        <f t="shared" si="25"/>
        <v>Manage savings account5</v>
      </c>
      <c r="F367" s="86" t="s">
        <v>871</v>
      </c>
      <c r="G367" s="242">
        <v>7.8129032258064529E-2</v>
      </c>
      <c r="H367" s="245">
        <v>96.675269696749993</v>
      </c>
    </row>
    <row r="368" spans="1:8">
      <c r="A368" s="86" t="str">
        <v>mansv_pst</v>
      </c>
      <c r="B368" s="239">
        <v>367</v>
      </c>
      <c r="C368" s="86" t="s">
        <v>901</v>
      </c>
      <c r="D368" s="241">
        <f>COUNTIF($C$1:$C368,C368)</f>
        <v>6</v>
      </c>
      <c r="E368" s="241" t="str">
        <f t="shared" si="25"/>
        <v>Manage savings account6</v>
      </c>
      <c r="F368" s="86" t="s">
        <v>873</v>
      </c>
      <c r="G368" s="242">
        <v>9.3838709677419335E-2</v>
      </c>
      <c r="H368" s="245">
        <v>87.273403317546823</v>
      </c>
    </row>
    <row r="369" spans="1:8">
      <c r="A369" s="86" t="str">
        <v>actmanca_branch</v>
      </c>
      <c r="B369" s="239">
        <v>368</v>
      </c>
      <c r="C369" s="86" t="s">
        <v>908</v>
      </c>
      <c r="D369" s="241">
        <f>COUNTIF($C$1:$C369,C369)</f>
        <v>1</v>
      </c>
      <c r="E369" s="241" t="str">
        <f t="shared" si="25"/>
        <v>Actively manage current account1</v>
      </c>
      <c r="F369" s="86" t="s">
        <v>892</v>
      </c>
      <c r="G369" s="242">
        <v>3.8290322580645166E-2</v>
      </c>
      <c r="H369" s="245">
        <v>115.66495131474446</v>
      </c>
    </row>
    <row r="370" spans="1:8">
      <c r="A370" s="86" t="str">
        <v>actmanca_net</v>
      </c>
      <c r="B370" s="239">
        <v>369</v>
      </c>
      <c r="C370" s="86" t="s">
        <v>908</v>
      </c>
      <c r="D370" s="241">
        <f>COUNTIF($C$1:$C370,C370)</f>
        <v>2</v>
      </c>
      <c r="E370" s="241" t="str">
        <f t="shared" si="25"/>
        <v>Actively manage current account2</v>
      </c>
      <c r="F370" s="86" t="s">
        <v>869</v>
      </c>
      <c r="G370" s="242">
        <v>0.33970967741935487</v>
      </c>
      <c r="H370" s="245">
        <v>90.337158759252858</v>
      </c>
    </row>
    <row r="371" spans="1:8">
      <c r="A371" s="86" t="str">
        <v>actmanca_mobnet</v>
      </c>
      <c r="B371" s="239">
        <v>370</v>
      </c>
      <c r="C371" s="86" t="s">
        <v>908</v>
      </c>
      <c r="D371" s="241">
        <f>COUNTIF($C$1:$C371,C371)</f>
        <v>3</v>
      </c>
      <c r="E371" s="241" t="str">
        <f t="shared" si="25"/>
        <v>Actively manage current account3</v>
      </c>
      <c r="F371" s="86" t="s">
        <v>895</v>
      </c>
      <c r="G371" s="242">
        <v>0.23961290322580645</v>
      </c>
      <c r="H371" s="245">
        <v>96.904172801268501</v>
      </c>
    </row>
    <row r="372" spans="1:8">
      <c r="A372" s="86" t="str">
        <v>actmanca_fixnet</v>
      </c>
      <c r="B372" s="239">
        <v>371</v>
      </c>
      <c r="C372" s="86" t="s">
        <v>908</v>
      </c>
      <c r="D372" s="241">
        <f>COUNTIF($C$1:$C372,C372)</f>
        <v>4</v>
      </c>
      <c r="E372" s="241" t="str">
        <f t="shared" si="25"/>
        <v>Actively manage current account4</v>
      </c>
      <c r="F372" s="86" t="s">
        <v>897</v>
      </c>
      <c r="G372" s="242">
        <v>0.12965322580645161</v>
      </c>
      <c r="H372" s="245">
        <v>79.833971719463321</v>
      </c>
    </row>
    <row r="373" spans="1:8">
      <c r="A373" s="86" t="str">
        <v>actmanca_pho</v>
      </c>
      <c r="B373" s="239">
        <v>372</v>
      </c>
      <c r="C373" s="86" t="s">
        <v>908</v>
      </c>
      <c r="D373" s="241">
        <f>COUNTIF($C$1:$C373,C373)</f>
        <v>5</v>
      </c>
      <c r="E373" s="241" t="str">
        <f t="shared" si="25"/>
        <v>Actively manage current account5</v>
      </c>
      <c r="F373" s="86" t="s">
        <v>871</v>
      </c>
      <c r="G373" s="242">
        <v>1.2411290322580645E-2</v>
      </c>
      <c r="H373" s="245">
        <v>102.75192111150973</v>
      </c>
    </row>
    <row r="374" spans="1:8">
      <c r="A374" s="86" t="str">
        <v>P600T</v>
      </c>
      <c r="B374" s="239">
        <v>373</v>
      </c>
      <c r="C374" s="86" t="s">
        <v>914</v>
      </c>
      <c r="D374" s="241">
        <f>COUNTIF($C$1:$C374,C374)</f>
        <v>1</v>
      </c>
      <c r="E374" s="241" t="str">
        <f t="shared" si="25"/>
        <v>Expenditure per adult per week1</v>
      </c>
      <c r="F374" s="86" t="s">
        <v>915</v>
      </c>
      <c r="G374" s="242">
        <v>3.7375725806451614</v>
      </c>
      <c r="H374" s="245">
        <v>74.844060351904943</v>
      </c>
    </row>
    <row r="375" spans="1:8">
      <c r="A375" s="86" t="str">
        <v>P601T</v>
      </c>
      <c r="B375" s="239">
        <v>374</v>
      </c>
      <c r="C375" s="86" t="s">
        <v>914</v>
      </c>
      <c r="D375" s="241">
        <f>COUNTIF($C$1:$C375,C375)</f>
        <v>2</v>
      </c>
      <c r="E375" s="241" t="str">
        <f t="shared" si="25"/>
        <v>Expenditure per adult per week2</v>
      </c>
      <c r="F375" s="86" t="s">
        <v>917</v>
      </c>
      <c r="G375" s="242">
        <v>0.51158064516129031</v>
      </c>
      <c r="H375" s="245">
        <v>83.167859544745809</v>
      </c>
    </row>
    <row r="376" spans="1:8">
      <c r="A376" s="86" t="str">
        <v>ALC</v>
      </c>
      <c r="B376" s="239">
        <v>375</v>
      </c>
      <c r="C376" s="86" t="s">
        <v>914</v>
      </c>
      <c r="D376" s="241">
        <f>COUNTIF($C$1:$C376,C376)</f>
        <v>3</v>
      </c>
      <c r="E376" s="241" t="str">
        <f t="shared" si="25"/>
        <v>Expenditure per adult per week3</v>
      </c>
      <c r="F376" s="86" t="s">
        <v>919</v>
      </c>
      <c r="G376" s="242">
        <v>6.3943548387096774E-2</v>
      </c>
      <c r="H376" s="245">
        <v>70.974982831938945</v>
      </c>
    </row>
    <row r="377" spans="1:8">
      <c r="A377" s="86" t="str">
        <v>TOB</v>
      </c>
      <c r="B377" s="239">
        <v>376</v>
      </c>
      <c r="C377" s="86" t="s">
        <v>914</v>
      </c>
      <c r="D377" s="241">
        <f>COUNTIF($C$1:$C377,C377)</f>
        <v>4</v>
      </c>
      <c r="E377" s="241" t="str">
        <f t="shared" si="25"/>
        <v>Expenditure per adult per week4</v>
      </c>
      <c r="F377" s="86" t="s">
        <v>921</v>
      </c>
      <c r="G377" s="242">
        <v>5.2709677419354846E-2</v>
      </c>
      <c r="H377" s="245">
        <v>144.18722794518931</v>
      </c>
    </row>
    <row r="378" spans="1:8">
      <c r="A378" s="86" t="str">
        <v>P603T</v>
      </c>
      <c r="B378" s="239">
        <v>377</v>
      </c>
      <c r="C378" s="86" t="s">
        <v>914</v>
      </c>
      <c r="D378" s="241">
        <f>COUNTIF($C$1:$C378,C378)</f>
        <v>5</v>
      </c>
      <c r="E378" s="241" t="str">
        <f t="shared" si="25"/>
        <v>Expenditure per adult per week5</v>
      </c>
      <c r="F378" s="86" t="s">
        <v>923</v>
      </c>
      <c r="G378" s="242">
        <v>0.1878225806451613</v>
      </c>
      <c r="H378" s="245">
        <v>75.608351061270511</v>
      </c>
    </row>
    <row r="379" spans="1:8">
      <c r="A379" s="86" t="str">
        <v>P604T</v>
      </c>
      <c r="B379" s="239">
        <v>378</v>
      </c>
      <c r="C379" s="86" t="s">
        <v>914</v>
      </c>
      <c r="D379" s="241">
        <f>COUNTIF($C$1:$C379,C379)</f>
        <v>6</v>
      </c>
      <c r="E379" s="241" t="str">
        <f t="shared" si="25"/>
        <v>Expenditure per adult per week6</v>
      </c>
      <c r="F379" s="86" t="s">
        <v>925</v>
      </c>
      <c r="G379" s="242">
        <v>0.70083870967741935</v>
      </c>
      <c r="H379" s="245">
        <v>99.631054746706241</v>
      </c>
    </row>
    <row r="380" spans="1:8">
      <c r="A380" s="86" t="str">
        <v>P605T</v>
      </c>
      <c r="B380" s="239">
        <v>379</v>
      </c>
      <c r="C380" s="86" t="s">
        <v>914</v>
      </c>
      <c r="D380" s="241">
        <f>COUNTIF($C$1:$C380,C380)</f>
        <v>7</v>
      </c>
      <c r="E380" s="241" t="str">
        <f t="shared" si="25"/>
        <v>Expenditure per adult per week7</v>
      </c>
      <c r="F380" s="86" t="s">
        <v>927</v>
      </c>
      <c r="G380" s="242">
        <v>0.26794354838709672</v>
      </c>
      <c r="H380" s="245">
        <v>65.295830492166544</v>
      </c>
    </row>
    <row r="381" spans="1:8">
      <c r="A381" s="86" t="str">
        <v>C61111</v>
      </c>
      <c r="B381" s="239">
        <v>380</v>
      </c>
      <c r="C381" s="86" t="s">
        <v>914</v>
      </c>
      <c r="D381" s="241">
        <f>COUNTIF($C$1:$C381,C381)</f>
        <v>8</v>
      </c>
      <c r="E381" s="241" t="str">
        <f t="shared" si="25"/>
        <v>Expenditure per adult per week8</v>
      </c>
      <c r="F381" s="86" t="s">
        <v>929</v>
      </c>
      <c r="G381" s="242">
        <v>2.1048387096774201E-3</v>
      </c>
      <c r="H381" s="245">
        <v>85.207552858061135</v>
      </c>
    </row>
    <row r="382" spans="1:8">
      <c r="A382" s="86" t="str">
        <v>C61112</v>
      </c>
      <c r="B382" s="239">
        <v>381</v>
      </c>
      <c r="C382" s="86" t="s">
        <v>914</v>
      </c>
      <c r="D382" s="241">
        <f>COUNTIF($C$1:$C382,C382)</f>
        <v>9</v>
      </c>
      <c r="E382" s="241" t="str">
        <f t="shared" si="25"/>
        <v>Expenditure per adult per week9</v>
      </c>
      <c r="F382" s="86" t="s">
        <v>931</v>
      </c>
      <c r="G382" s="242">
        <v>1.1629032258064519E-2</v>
      </c>
      <c r="H382" s="245">
        <v>72.849714995966565</v>
      </c>
    </row>
    <row r="383" spans="1:8">
      <c r="A383" s="86" t="str">
        <v>C61211</v>
      </c>
      <c r="B383" s="239">
        <v>382</v>
      </c>
      <c r="C383" s="86" t="s">
        <v>914</v>
      </c>
      <c r="D383" s="241">
        <f>COUNTIF($C$1:$C383,C383)</f>
        <v>10</v>
      </c>
      <c r="E383" s="241" t="str">
        <f t="shared" si="25"/>
        <v>Expenditure per adult per week10</v>
      </c>
      <c r="F383" s="86" t="s">
        <v>933</v>
      </c>
      <c r="G383" s="242">
        <v>1.5E-3</v>
      </c>
      <c r="H383" s="245">
        <v>79.951243295953191</v>
      </c>
    </row>
    <row r="384" spans="1:8">
      <c r="A384" s="86" t="str">
        <v>C61311</v>
      </c>
      <c r="B384" s="239">
        <v>383</v>
      </c>
      <c r="C384" s="86" t="s">
        <v>914</v>
      </c>
      <c r="D384" s="241">
        <f>COUNTIF($C$1:$C384,C384)</f>
        <v>11</v>
      </c>
      <c r="E384" s="241" t="str">
        <f t="shared" si="25"/>
        <v>Expenditure per adult per week11</v>
      </c>
      <c r="F384" s="86" t="s">
        <v>935</v>
      </c>
      <c r="G384" s="242">
        <v>1.0177419354838711E-2</v>
      </c>
      <c r="H384" s="245">
        <v>56.417187990825411</v>
      </c>
    </row>
    <row r="385" spans="1:8">
      <c r="A385" s="86" t="str">
        <v>C61312</v>
      </c>
      <c r="B385" s="239">
        <v>384</v>
      </c>
      <c r="C385" s="86" t="s">
        <v>914</v>
      </c>
      <c r="D385" s="241">
        <f>COUNTIF($C$1:$C385,C385)</f>
        <v>12</v>
      </c>
      <c r="E385" s="241" t="str">
        <f t="shared" si="25"/>
        <v>Expenditure per adult per week12</v>
      </c>
      <c r="F385" s="86" t="s">
        <v>937</v>
      </c>
      <c r="G385" s="242">
        <v>2.4193548387096773E-5</v>
      </c>
      <c r="H385" s="245">
        <v>10.0126695295875</v>
      </c>
    </row>
    <row r="386" spans="1:8">
      <c r="A386" s="86" t="str">
        <v>C61313</v>
      </c>
      <c r="B386" s="239">
        <v>385</v>
      </c>
      <c r="C386" s="86" t="s">
        <v>914</v>
      </c>
      <c r="D386" s="241">
        <f>COUNTIF($C$1:$C386,C386)</f>
        <v>13</v>
      </c>
      <c r="E386" s="241" t="str">
        <f t="shared" si="25"/>
        <v>Expenditure per adult per week13</v>
      </c>
      <c r="F386" s="86" t="s">
        <v>939</v>
      </c>
      <c r="G386" s="242">
        <v>2.5241935483870971E-3</v>
      </c>
      <c r="H386" s="245">
        <v>55.543955332012999</v>
      </c>
    </row>
    <row r="387" spans="1:8">
      <c r="A387" s="86" t="str">
        <v>C62112</v>
      </c>
      <c r="B387" s="239">
        <v>386</v>
      </c>
      <c r="C387" s="86" t="s">
        <v>914</v>
      </c>
      <c r="D387" s="241">
        <f>COUNTIF($C$1:$C387,C387)</f>
        <v>14</v>
      </c>
      <c r="E387" s="241" t="str">
        <f t="shared" ref="E387:E450" si="26">C387&amp;D387</f>
        <v>Expenditure per adult per week14</v>
      </c>
      <c r="F387" s="86" t="s">
        <v>941</v>
      </c>
      <c r="G387" s="242">
        <v>1.3225806451612903E-3</v>
      </c>
      <c r="H387" s="245">
        <v>54.255040628802554</v>
      </c>
    </row>
    <row r="388" spans="1:8">
      <c r="A388" s="86" t="str">
        <v>C62113</v>
      </c>
      <c r="B388" s="239">
        <v>387</v>
      </c>
      <c r="C388" s="86" t="s">
        <v>914</v>
      </c>
      <c r="D388" s="241">
        <f>COUNTIF($C$1:$C388,C388)</f>
        <v>15</v>
      </c>
      <c r="E388" s="241" t="str">
        <f t="shared" si="26"/>
        <v>Expenditure per adult per week15</v>
      </c>
      <c r="F388" s="86" t="s">
        <v>943</v>
      </c>
      <c r="G388" s="242">
        <v>0</v>
      </c>
      <c r="H388" s="245">
        <v>0</v>
      </c>
    </row>
    <row r="389" spans="1:8">
      <c r="A389" s="86" t="str">
        <v>C62114</v>
      </c>
      <c r="B389" s="239">
        <v>388</v>
      </c>
      <c r="C389" s="86" t="s">
        <v>914</v>
      </c>
      <c r="D389" s="241">
        <f>COUNTIF($C$1:$C389,C389)</f>
        <v>16</v>
      </c>
      <c r="E389" s="241" t="str">
        <f t="shared" si="26"/>
        <v>Expenditure per adult per week16</v>
      </c>
      <c r="F389" s="86" t="s">
        <v>945</v>
      </c>
      <c r="G389" s="242">
        <v>5.0000000000000001E-4</v>
      </c>
      <c r="H389" s="245">
        <v>35.708967528252309</v>
      </c>
    </row>
    <row r="390" spans="1:8">
      <c r="A390" s="86" t="str">
        <v>C62211</v>
      </c>
      <c r="B390" s="239">
        <v>389</v>
      </c>
      <c r="C390" s="86" t="s">
        <v>914</v>
      </c>
      <c r="D390" s="241">
        <f>COUNTIF($C$1:$C390,C390)</f>
        <v>17</v>
      </c>
      <c r="E390" s="241" t="str">
        <f t="shared" si="26"/>
        <v>Expenditure per adult per week17</v>
      </c>
      <c r="F390" s="86" t="s">
        <v>947</v>
      </c>
      <c r="G390" s="242">
        <v>6.2903225806451614E-3</v>
      </c>
      <c r="H390" s="245">
        <v>58.78274260551273</v>
      </c>
    </row>
    <row r="391" spans="1:8">
      <c r="A391" s="86" t="str">
        <v>C62212</v>
      </c>
      <c r="B391" s="239">
        <v>390</v>
      </c>
      <c r="C391" s="86" t="s">
        <v>914</v>
      </c>
      <c r="D391" s="241">
        <f>COUNTIF($C$1:$C391,C391)</f>
        <v>18</v>
      </c>
      <c r="E391" s="241" t="str">
        <f t="shared" si="26"/>
        <v>Expenditure per adult per week18</v>
      </c>
      <c r="F391" s="86" t="s">
        <v>949</v>
      </c>
      <c r="G391" s="242">
        <v>4.9112903225806458E-3</v>
      </c>
      <c r="H391" s="245">
        <v>33.487025148367785</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3.8548387096774194E-3</v>
      </c>
      <c r="H393" s="245">
        <v>51.120128207593631</v>
      </c>
    </row>
    <row r="394" spans="1:8">
      <c r="A394" s="86" t="str">
        <v>C63111</v>
      </c>
      <c r="B394" s="239">
        <v>393</v>
      </c>
      <c r="C394" s="86" t="s">
        <v>914</v>
      </c>
      <c r="D394" s="241">
        <f>COUNTIF($C$1:$C394,C394)</f>
        <v>21</v>
      </c>
      <c r="E394" s="241" t="str">
        <f t="shared" si="26"/>
        <v>Expenditure per adult per week21</v>
      </c>
      <c r="F394" s="86" t="s">
        <v>955</v>
      </c>
      <c r="G394" s="242">
        <v>1.2903225806451613E-4</v>
      </c>
      <c r="H394" s="245">
        <v>16.700540227010041</v>
      </c>
    </row>
    <row r="395" spans="1:8">
      <c r="A395" s="86" t="str">
        <v>P607T</v>
      </c>
      <c r="B395" s="239">
        <v>394</v>
      </c>
      <c r="C395" s="86" t="s">
        <v>914</v>
      </c>
      <c r="D395" s="241">
        <f>COUNTIF($C$1:$C395,C395)</f>
        <v>22</v>
      </c>
      <c r="E395" s="241" t="str">
        <f t="shared" si="26"/>
        <v>Expenditure per adult per week22</v>
      </c>
      <c r="F395" s="86" t="s">
        <v>957</v>
      </c>
      <c r="G395" s="242">
        <v>0.55187096774193545</v>
      </c>
      <c r="H395" s="245">
        <v>65.719389342747263</v>
      </c>
    </row>
    <row r="396" spans="1:8">
      <c r="A396" s="86" t="str">
        <v>P608T</v>
      </c>
      <c r="B396" s="239">
        <v>395</v>
      </c>
      <c r="C396" s="86" t="s">
        <v>914</v>
      </c>
      <c r="D396" s="241">
        <f>COUNTIF($C$1:$C396,C396)</f>
        <v>23</v>
      </c>
      <c r="E396" s="241" t="str">
        <f t="shared" si="26"/>
        <v>Expenditure per adult per week23</v>
      </c>
      <c r="F396" s="86" t="s">
        <v>959</v>
      </c>
      <c r="G396" s="242">
        <v>0.15081451612903227</v>
      </c>
      <c r="H396" s="245">
        <v>89.567365753488232</v>
      </c>
    </row>
    <row r="397" spans="1:8">
      <c r="A397" s="86" t="str">
        <v>P609T</v>
      </c>
      <c r="B397" s="239">
        <v>396</v>
      </c>
      <c r="C397" s="86" t="s">
        <v>914</v>
      </c>
      <c r="D397" s="241">
        <f>COUNTIF($C$1:$C397,C397)</f>
        <v>24</v>
      </c>
      <c r="E397" s="241" t="str">
        <f t="shared" si="26"/>
        <v>Expenditure per adult per week24</v>
      </c>
      <c r="F397" s="86" t="s">
        <v>961</v>
      </c>
      <c r="G397" s="242">
        <v>0.51500000000000001</v>
      </c>
      <c r="H397" s="245">
        <v>65.266232486767677</v>
      </c>
    </row>
    <row r="398" spans="1:8">
      <c r="A398" s="86" t="str">
        <v>P610T</v>
      </c>
      <c r="B398" s="239">
        <v>397</v>
      </c>
      <c r="C398" s="86" t="s">
        <v>914</v>
      </c>
      <c r="D398" s="241">
        <f>COUNTIF($C$1:$C398,C398)</f>
        <v>25</v>
      </c>
      <c r="E398" s="241" t="str">
        <f t="shared" si="26"/>
        <v>Expenditure per adult per week25</v>
      </c>
      <c r="F398" s="86" t="s">
        <v>963</v>
      </c>
      <c r="G398" s="242">
        <v>4.0717741935483873E-2</v>
      </c>
      <c r="H398" s="245">
        <v>51.093419218861001</v>
      </c>
    </row>
    <row r="399" spans="1:8">
      <c r="A399" s="86" t="str">
        <v>P611T</v>
      </c>
      <c r="B399" s="239">
        <v>398</v>
      </c>
      <c r="C399" s="86" t="s">
        <v>914</v>
      </c>
      <c r="D399" s="241">
        <f>COUNTIF($C$1:$C399,C399)</f>
        <v>26</v>
      </c>
      <c r="E399" s="241" t="str">
        <f t="shared" si="26"/>
        <v>Expenditure per adult per week26</v>
      </c>
      <c r="F399" s="86" t="s">
        <v>965</v>
      </c>
      <c r="G399" s="242">
        <v>0.33997580645161291</v>
      </c>
      <c r="H399" s="245">
        <v>70.355223776178164</v>
      </c>
    </row>
    <row r="400" spans="1:8">
      <c r="A400" s="86" t="str">
        <v>P612T</v>
      </c>
      <c r="B400" s="239">
        <v>399</v>
      </c>
      <c r="C400" s="86" t="s">
        <v>914</v>
      </c>
      <c r="D400" s="241">
        <f>COUNTIF($C$1:$C400,C400)</f>
        <v>27</v>
      </c>
      <c r="E400" s="241" t="str">
        <f t="shared" si="26"/>
        <v>Expenditure per adult per week27</v>
      </c>
      <c r="F400" s="86" t="s">
        <v>967</v>
      </c>
      <c r="G400" s="242">
        <v>0.30920161290322584</v>
      </c>
      <c r="H400" s="245">
        <v>68.889453883970518</v>
      </c>
    </row>
    <row r="401" spans="1:8">
      <c r="A401" s="86" t="str">
        <v>WEBSPEND</v>
      </c>
      <c r="B401" s="239">
        <v>400</v>
      </c>
      <c r="C401" s="86" t="s">
        <v>914</v>
      </c>
      <c r="D401" s="241">
        <f>COUNTIF($C$1:$C401,C401)</f>
        <v>28</v>
      </c>
      <c r="E401" s="241" t="str">
        <f t="shared" si="26"/>
        <v>Expenditure per adult per week28</v>
      </c>
      <c r="F401" s="86" t="s">
        <v>969</v>
      </c>
      <c r="G401" s="242">
        <v>0.11850806451612904</v>
      </c>
      <c r="H401" s="245">
        <v>61.352224236334251</v>
      </c>
    </row>
    <row r="402" spans="1:8">
      <c r="A402" s="86" t="str">
        <v>onlineuse12</v>
      </c>
      <c r="B402" s="239">
        <v>401</v>
      </c>
      <c r="C402" s="86" t="s">
        <v>972</v>
      </c>
      <c r="D402" s="241">
        <f>COUNTIF($C$1:$C402,C402)</f>
        <v>1</v>
      </c>
      <c r="E402" s="241" t="str">
        <f t="shared" si="26"/>
        <v>Internet Access: Overall1</v>
      </c>
      <c r="F402" s="86" t="s">
        <v>973</v>
      </c>
      <c r="G402" s="242">
        <v>0.86022580645161284</v>
      </c>
      <c r="H402" s="245">
        <v>95.298223169805212</v>
      </c>
    </row>
    <row r="403" spans="1:8">
      <c r="A403" s="86" t="str">
        <v>onlineuse5</v>
      </c>
      <c r="B403" s="239">
        <v>402</v>
      </c>
      <c r="C403" s="86" t="s">
        <v>972</v>
      </c>
      <c r="D403" s="241">
        <f>COUNTIF($C$1:$C403,C403)</f>
        <v>2</v>
      </c>
      <c r="E403" s="241" t="str">
        <f t="shared" si="26"/>
        <v>Internet Access: Overall2</v>
      </c>
      <c r="F403" s="86" t="s">
        <v>975</v>
      </c>
      <c r="G403" s="242">
        <v>0.12161290322580644</v>
      </c>
      <c r="H403" s="245">
        <v>145.30002506082764</v>
      </c>
    </row>
    <row r="404" spans="1:8">
      <c r="A404" s="86" t="str">
        <v>netfreq1</v>
      </c>
      <c r="B404" s="239">
        <v>403</v>
      </c>
      <c r="C404" s="86" t="s">
        <v>978</v>
      </c>
      <c r="D404" s="241">
        <f>COUNTIF($C$1:$C404,C404)</f>
        <v>1</v>
      </c>
      <c r="E404" s="241" t="str">
        <f t="shared" si="26"/>
        <v>Internet Access: Frequency1</v>
      </c>
      <c r="F404" s="86" t="s">
        <v>979</v>
      </c>
      <c r="G404" s="242">
        <v>2.4467741935483872E-2</v>
      </c>
      <c r="H404" s="245">
        <v>103.35011636760892</v>
      </c>
    </row>
    <row r="405" spans="1:8">
      <c r="A405" s="86" t="str">
        <v>netfreq2t10</v>
      </c>
      <c r="B405" s="239">
        <v>404</v>
      </c>
      <c r="C405" s="86" t="s">
        <v>978</v>
      </c>
      <c r="D405" s="241">
        <f>COUNTIF($C$1:$C405,C405)</f>
        <v>2</v>
      </c>
      <c r="E405" s="241" t="str">
        <f t="shared" si="26"/>
        <v>Internet Access: Frequency2</v>
      </c>
      <c r="F405" s="86" t="s">
        <v>981</v>
      </c>
      <c r="G405" s="242">
        <v>0.42868548387096778</v>
      </c>
      <c r="H405" s="245">
        <v>102.00567519986224</v>
      </c>
    </row>
    <row r="406" spans="1:8">
      <c r="A406" s="86" t="str">
        <v>netfreq10p</v>
      </c>
      <c r="B406" s="239">
        <v>405</v>
      </c>
      <c r="C406" s="86" t="s">
        <v>978</v>
      </c>
      <c r="D406" s="241">
        <f>COUNTIF($C$1:$C406,C406)</f>
        <v>3</v>
      </c>
      <c r="E406" s="241" t="str">
        <f t="shared" si="26"/>
        <v>Internet Access: Frequency3</v>
      </c>
      <c r="F406" s="86" t="s">
        <v>983</v>
      </c>
      <c r="G406" s="242">
        <v>0.40612903225806446</v>
      </c>
      <c r="H406" s="245">
        <v>88.538597673214454</v>
      </c>
    </row>
    <row r="407" spans="1:8">
      <c r="A407" s="86" t="str">
        <v>ONHOURS0</v>
      </c>
      <c r="B407" s="239">
        <v>406</v>
      </c>
      <c r="C407" s="86" t="s">
        <v>985</v>
      </c>
      <c r="D407" s="241">
        <f>COUNTIF($C$1:$C407,C407)</f>
        <v>1</v>
      </c>
      <c r="E407" s="241" t="str">
        <f t="shared" si="26"/>
        <v>Internet Access: Usage in Last Week1</v>
      </c>
      <c r="F407" s="86" t="s">
        <v>986</v>
      </c>
      <c r="G407" s="242">
        <v>0.1528387096774193</v>
      </c>
      <c r="H407" s="245">
        <v>141.7575984242051</v>
      </c>
    </row>
    <row r="408" spans="1:8">
      <c r="A408" s="86" t="str">
        <v>ONHOURS1</v>
      </c>
      <c r="B408" s="239">
        <v>407</v>
      </c>
      <c r="C408" s="86" t="s">
        <v>985</v>
      </c>
      <c r="D408" s="241">
        <f>COUNTIF($C$1:$C408,C408)</f>
        <v>2</v>
      </c>
      <c r="E408" s="241" t="str">
        <f t="shared" si="26"/>
        <v>Internet Access: Usage in Last Week2</v>
      </c>
      <c r="F408" s="86" t="s">
        <v>988</v>
      </c>
      <c r="G408" s="242">
        <v>8.945967741935483E-2</v>
      </c>
      <c r="H408" s="245">
        <v>98.241420475793333</v>
      </c>
    </row>
    <row r="409" spans="1:8">
      <c r="A409" s="86" t="str">
        <v>ONHOURS2</v>
      </c>
      <c r="B409" s="239">
        <v>408</v>
      </c>
      <c r="C409" s="86" t="s">
        <v>985</v>
      </c>
      <c r="D409" s="241">
        <f>COUNTIF($C$1:$C409,C409)</f>
        <v>3</v>
      </c>
      <c r="E409" s="241" t="str">
        <f t="shared" si="26"/>
        <v>Internet Access: Usage in Last Week3</v>
      </c>
      <c r="F409" s="86" t="s">
        <v>990</v>
      </c>
      <c r="G409" s="242">
        <v>0.25943548387096771</v>
      </c>
      <c r="H409" s="245">
        <v>105.33443823504314</v>
      </c>
    </row>
    <row r="410" spans="1:8">
      <c r="A410" s="86" t="str">
        <v>ONHOURS3</v>
      </c>
      <c r="B410" s="239">
        <v>409</v>
      </c>
      <c r="C410" s="86" t="s">
        <v>985</v>
      </c>
      <c r="D410" s="241">
        <f>COUNTIF($C$1:$C410,C410)</f>
        <v>4</v>
      </c>
      <c r="E410" s="241" t="str">
        <f t="shared" si="26"/>
        <v>Internet Access: Usage in Last Week4</v>
      </c>
      <c r="F410" s="86" t="s">
        <v>992</v>
      </c>
      <c r="G410" s="242">
        <v>0.23916935483870969</v>
      </c>
      <c r="H410" s="245">
        <v>90.963971757775695</v>
      </c>
    </row>
    <row r="411" spans="1:8">
      <c r="A411" s="86" t="str">
        <v>ONHOURS4</v>
      </c>
      <c r="B411" s="239">
        <v>410</v>
      </c>
      <c r="C411" s="86" t="s">
        <v>985</v>
      </c>
      <c r="D411" s="241">
        <f>COUNTIF($C$1:$C411,C411)</f>
        <v>5</v>
      </c>
      <c r="E411" s="241" t="str">
        <f t="shared" si="26"/>
        <v>Internet Access: Usage in Last Week5</v>
      </c>
      <c r="F411" s="86" t="s">
        <v>994</v>
      </c>
      <c r="G411" s="242">
        <v>0.25886290322580646</v>
      </c>
      <c r="H411" s="245">
        <v>88.803837700292036</v>
      </c>
    </row>
    <row r="412" spans="1:8">
      <c r="A412" s="86" t="str">
        <v>TECH18</v>
      </c>
      <c r="B412" s="239">
        <v>411</v>
      </c>
      <c r="C412" s="86" t="s">
        <v>996</v>
      </c>
      <c r="D412" s="241">
        <f>COUNTIF($C$1:$C412,C412)</f>
        <v>1</v>
      </c>
      <c r="E412" s="241" t="str">
        <f t="shared" si="26"/>
        <v>Technology at Home1</v>
      </c>
      <c r="F412" s="86" t="s">
        <v>997</v>
      </c>
      <c r="G412" s="242">
        <v>6.6064516129032261E-2</v>
      </c>
      <c r="H412" s="245">
        <v>83.399410478209589</v>
      </c>
    </row>
    <row r="413" spans="1:8">
      <c r="A413" s="86" t="str">
        <v>TECH19</v>
      </c>
      <c r="B413" s="239">
        <v>412</v>
      </c>
      <c r="C413" s="86" t="s">
        <v>996</v>
      </c>
      <c r="D413" s="241">
        <f>COUNTIF($C$1:$C413,C413)</f>
        <v>2</v>
      </c>
      <c r="E413" s="241" t="str">
        <f t="shared" si="26"/>
        <v>Technology at Home2</v>
      </c>
      <c r="F413" s="86" t="s">
        <v>999</v>
      </c>
      <c r="G413" s="242">
        <v>0.22373387096774197</v>
      </c>
      <c r="H413" s="245">
        <v>97.67606597764356</v>
      </c>
    </row>
    <row r="414" spans="1:8">
      <c r="A414" s="86" t="str">
        <v>mobhas</v>
      </c>
      <c r="B414" s="239">
        <v>413</v>
      </c>
      <c r="C414" s="86" t="s">
        <v>1002</v>
      </c>
      <c r="D414" s="241">
        <f>COUNTIF($C$1:$C414,C414)</f>
        <v>1</v>
      </c>
      <c r="E414" s="241" t="str">
        <f t="shared" si="26"/>
        <v>Mobile phone1</v>
      </c>
      <c r="F414" s="86" t="s">
        <v>1003</v>
      </c>
      <c r="G414" s="242">
        <v>0.8723951612903228</v>
      </c>
      <c r="H414" s="245">
        <v>97.926970789503102</v>
      </c>
    </row>
    <row r="415" spans="1:8">
      <c r="A415" s="86" t="str">
        <v>mob_smart</v>
      </c>
      <c r="B415" s="239">
        <v>414</v>
      </c>
      <c r="C415" s="86" t="s">
        <v>1002</v>
      </c>
      <c r="D415" s="241">
        <f>COUNTIF($C$1:$C415,C415)</f>
        <v>2</v>
      </c>
      <c r="E415" s="241" t="str">
        <f t="shared" si="26"/>
        <v>Mobile phone2</v>
      </c>
      <c r="F415" s="86" t="s">
        <v>1005</v>
      </c>
      <c r="G415" s="242">
        <v>0.70929032258064517</v>
      </c>
      <c r="H415" s="245">
        <v>95.1461055670256</v>
      </c>
    </row>
    <row r="416" spans="1:8">
      <c r="A416" s="86" t="str">
        <v>ips_iphone</v>
      </c>
      <c r="B416" s="239">
        <v>415</v>
      </c>
      <c r="C416" s="86" t="s">
        <v>1002</v>
      </c>
      <c r="D416" s="241">
        <f>COUNTIF($C$1:$C416,C416)</f>
        <v>3</v>
      </c>
      <c r="E416" s="241" t="str">
        <f t="shared" si="26"/>
        <v>Mobile phone3</v>
      </c>
      <c r="F416" s="86" t="s">
        <v>1007</v>
      </c>
      <c r="G416" s="242">
        <v>0.27145161290322584</v>
      </c>
      <c r="H416" s="245">
        <v>84.906781801063531</v>
      </c>
    </row>
    <row r="417" spans="1:8">
      <c r="A417" s="86" t="str">
        <v>TECH29</v>
      </c>
      <c r="B417" s="239">
        <v>416</v>
      </c>
      <c r="C417" s="86" t="s">
        <v>1009</v>
      </c>
      <c r="D417" s="241">
        <f>COUNTIF($C$1:$C417,C417)</f>
        <v>1</v>
      </c>
      <c r="E417" s="241" t="str">
        <f t="shared" si="26"/>
        <v>Tablet Devices1</v>
      </c>
      <c r="F417" s="86" t="s">
        <v>1010</v>
      </c>
      <c r="G417" s="242">
        <v>0.41372580645161289</v>
      </c>
      <c r="H417" s="245">
        <v>86.492289968151823</v>
      </c>
    </row>
    <row r="418" spans="1:8">
      <c r="A418" s="86" t="str">
        <v>socmed_lessthanmonthly</v>
      </c>
      <c r="B418" s="239">
        <v>417</v>
      </c>
      <c r="C418" s="86" t="s">
        <v>1012</v>
      </c>
      <c r="D418" s="241">
        <f>COUNTIF($C$1:$C418,C418)</f>
        <v>1</v>
      </c>
      <c r="E418" s="241" t="str">
        <f t="shared" si="26"/>
        <v>Overall Social Media Activity1</v>
      </c>
      <c r="F418" s="86" t="s">
        <v>1013</v>
      </c>
      <c r="G418" s="242">
        <v>3.4709677419354844E-2</v>
      </c>
      <c r="H418" s="245">
        <v>95.240317618514553</v>
      </c>
    </row>
    <row r="419" spans="1:8">
      <c r="A419" s="86" t="str">
        <v>socmed_lessthanweekly</v>
      </c>
      <c r="B419" s="239">
        <v>418</v>
      </c>
      <c r="C419" s="86" t="s">
        <v>1012</v>
      </c>
      <c r="D419" s="241">
        <f>COUNTIF($C$1:$C419,C419)</f>
        <v>2</v>
      </c>
      <c r="E419" s="241" t="str">
        <f t="shared" si="26"/>
        <v>Overall Social Media Activity2</v>
      </c>
      <c r="F419" s="86" t="s">
        <v>1015</v>
      </c>
      <c r="G419" s="242">
        <v>4.8411290322580645E-2</v>
      </c>
      <c r="H419" s="245">
        <v>94.578109006313085</v>
      </c>
    </row>
    <row r="420" spans="1:8">
      <c r="A420" s="86" t="str">
        <v>socmed_weekly</v>
      </c>
      <c r="B420" s="239">
        <v>419</v>
      </c>
      <c r="C420" s="86" t="s">
        <v>1012</v>
      </c>
      <c r="D420" s="241">
        <f>COUNTIF($C$1:$C420,C420)</f>
        <v>3</v>
      </c>
      <c r="E420" s="241" t="str">
        <f t="shared" si="26"/>
        <v>Overall Social Media Activity3</v>
      </c>
      <c r="F420" s="86" t="s">
        <v>1017</v>
      </c>
      <c r="G420" s="242">
        <v>0.14422580645161293</v>
      </c>
      <c r="H420" s="245">
        <v>92.101819484166114</v>
      </c>
    </row>
    <row r="421" spans="1:8">
      <c r="A421" s="86" t="str">
        <v>socmed_daily</v>
      </c>
      <c r="B421" s="239">
        <v>420</v>
      </c>
      <c r="C421" s="86" t="s">
        <v>1012</v>
      </c>
      <c r="D421" s="241">
        <f>COUNTIF($C$1:$C421,C421)</f>
        <v>4</v>
      </c>
      <c r="E421" s="241" t="str">
        <f t="shared" si="26"/>
        <v>Overall Social Media Activity4</v>
      </c>
      <c r="F421" s="86" t="s">
        <v>1019</v>
      </c>
      <c r="G421" s="242">
        <v>0.501</v>
      </c>
      <c r="H421" s="245">
        <v>99.575411368538681</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0.24520161290322581</v>
      </c>
      <c r="H422" s="245">
        <v>103.01957390216963</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0.13653225806451613</v>
      </c>
      <c r="H423" s="245">
        <v>110.24714738658162</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0.26471774193548386</v>
      </c>
      <c r="H424" s="245">
        <v>97.981355376024553</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0.13780645161290322</v>
      </c>
      <c r="H425" s="245">
        <v>103.41743956905796</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0.17535483870967741</v>
      </c>
      <c r="H426" s="245">
        <v>101.89985560741113</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0.19150806451612906</v>
      </c>
      <c r="H427" s="245">
        <v>99.059332525873501</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0.46479032258064523</v>
      </c>
      <c r="H428" s="245">
        <v>100.05787504769631</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0.23216129032258065</v>
      </c>
      <c r="H429" s="245">
        <v>99.914798997429131</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0.21822580645161288</v>
      </c>
      <c r="H430" s="245">
        <v>99.175052251293323</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0.66615322580645153</v>
      </c>
      <c r="H431" s="245">
        <v>96.084667349568207</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0.31469354838709684</v>
      </c>
      <c r="H432" s="245">
        <v>97.556109028685327</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0.21217741935483866</v>
      </c>
      <c r="H433" s="245">
        <v>95.144657821466069</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6.1774193548387098E-2</v>
      </c>
      <c r="H434" s="245">
        <v>106.24778640566512</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5.9177419354838716E-2</v>
      </c>
      <c r="H435" s="245">
        <v>106.81769732059412</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0.7517096774193549</v>
      </c>
      <c r="H436" s="245">
        <v>93.999736385694419</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0.61284677419354849</v>
      </c>
      <c r="H437" s="245">
        <v>98.396171822315068</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0.46699193548387102</v>
      </c>
      <c r="H438" s="245">
        <v>102.89540617531013</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5.5048387096774183E-2</v>
      </c>
      <c r="H439" s="245">
        <v>102.39804172448667</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0.36131451612903226</v>
      </c>
      <c r="H440" s="245">
        <v>97.908801251575056</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0.13811290322580647</v>
      </c>
      <c r="H441" s="245">
        <v>91.258511525803243</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0.15565322580645163</v>
      </c>
      <c r="H442" s="245">
        <v>99.904505359009661</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0.11444354838709678</v>
      </c>
      <c r="H443" s="245">
        <v>105.1778444832028</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0.10297580645161292</v>
      </c>
      <c r="H444" s="245">
        <v>96.538244249030441</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0.20305645161290323</v>
      </c>
      <c r="H445" s="245">
        <v>102.88218485322001</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0.14488709677419356</v>
      </c>
      <c r="H446" s="245">
        <v>99.975982116122211</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7.0491935483870963E-2</v>
      </c>
      <c r="H447" s="245">
        <v>103.02949908962702</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6.4403225806451608E-2</v>
      </c>
      <c r="H448" s="245">
        <v>101.83301373276188</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0.28922580645161294</v>
      </c>
      <c r="H449" s="245">
        <v>96.468042004272618</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5.6056451612903228E-2</v>
      </c>
      <c r="H450" s="245">
        <v>103.20518544180217</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0.50818548387096785</v>
      </c>
      <c r="H451" s="245">
        <v>92.141402390608917</v>
      </c>
    </row>
    <row r="452" spans="1:8">
      <c r="A452" s="86" t="str">
        <v>vod_subscribe</v>
      </c>
      <c r="B452" s="239">
        <v>451</v>
      </c>
      <c r="C452" s="86" t="s">
        <v>1082</v>
      </c>
      <c r="D452" s="241">
        <f>COUNTIF($C$1:$C452,C452)</f>
        <v>1</v>
      </c>
      <c r="E452" s="241" t="str">
        <f t="shared" si="27"/>
        <v>TV Subscription services1</v>
      </c>
      <c r="F452" s="86" t="s">
        <v>1083</v>
      </c>
      <c r="G452" s="242">
        <v>0.54912903225806442</v>
      </c>
      <c r="H452" s="245">
        <v>96.149545845188896</v>
      </c>
    </row>
    <row r="453" spans="1:8">
      <c r="A453" s="86" t="str">
        <v>vod_netflix</v>
      </c>
      <c r="B453" s="239">
        <v>452</v>
      </c>
      <c r="C453" s="86" t="s">
        <v>1082</v>
      </c>
      <c r="D453" s="241">
        <f>COUNTIF($C$1:$C453,C453)</f>
        <v>2</v>
      </c>
      <c r="E453" s="241" t="str">
        <f t="shared" si="27"/>
        <v>TV Subscription services2</v>
      </c>
      <c r="F453" s="86" t="s">
        <v>1085</v>
      </c>
      <c r="G453" s="242">
        <v>0.41176612903225801</v>
      </c>
      <c r="H453" s="245">
        <v>97.426182691310444</v>
      </c>
    </row>
    <row r="454" spans="1:8">
      <c r="A454" s="86" t="str">
        <v>vod_amzprime</v>
      </c>
      <c r="B454" s="239">
        <v>453</v>
      </c>
      <c r="C454" s="86" t="s">
        <v>1082</v>
      </c>
      <c r="D454" s="241">
        <f>COUNTIF($C$1:$C454,C454)</f>
        <v>3</v>
      </c>
      <c r="E454" s="241" t="str">
        <f t="shared" si="27"/>
        <v>TV Subscription services3</v>
      </c>
      <c r="F454" s="86" t="s">
        <v>1087</v>
      </c>
      <c r="G454" s="242">
        <v>0.24257258064516127</v>
      </c>
      <c r="H454" s="245">
        <v>96.472727989185358</v>
      </c>
    </row>
    <row r="455" spans="1:8">
      <c r="A455" s="86" t="str">
        <v>vod_skyplayer</v>
      </c>
      <c r="B455" s="239">
        <v>454</v>
      </c>
      <c r="C455" s="86" t="s">
        <v>1082</v>
      </c>
      <c r="D455" s="241">
        <f>COUNTIF($C$1:$C455,C455)</f>
        <v>4</v>
      </c>
      <c r="E455" s="241" t="str">
        <f t="shared" si="27"/>
        <v>TV Subscription services4</v>
      </c>
      <c r="F455" s="86" t="s">
        <v>1089</v>
      </c>
      <c r="G455" s="242">
        <v>0.11117741935483873</v>
      </c>
      <c r="H455" s="245">
        <v>96.018703361395396</v>
      </c>
    </row>
    <row r="456" spans="1:8">
      <c r="A456" s="86" t="str">
        <v>vod_skygo</v>
      </c>
      <c r="B456" s="239">
        <v>455</v>
      </c>
      <c r="C456" s="86" t="s">
        <v>1082</v>
      </c>
      <c r="D456" s="241">
        <f>COUNTIF($C$1:$C456,C456)</f>
        <v>5</v>
      </c>
      <c r="E456" s="241" t="str">
        <f t="shared" si="27"/>
        <v>TV Subscription services5</v>
      </c>
      <c r="F456" s="86" t="s">
        <v>1091</v>
      </c>
      <c r="G456" s="242">
        <v>9.9733870967741944E-2</v>
      </c>
      <c r="H456" s="245">
        <v>100.04343917014215</v>
      </c>
    </row>
    <row r="457" spans="1:8">
      <c r="A457" s="86" t="str">
        <v>vod_nowtv</v>
      </c>
      <c r="B457" s="239">
        <v>456</v>
      </c>
      <c r="C457" s="86" t="s">
        <v>1082</v>
      </c>
      <c r="D457" s="241">
        <f>COUNTIF($C$1:$C457,C457)</f>
        <v>6</v>
      </c>
      <c r="E457" s="241" t="str">
        <f t="shared" si="27"/>
        <v>TV Subscription services6</v>
      </c>
      <c r="F457" s="86" t="s">
        <v>1093</v>
      </c>
      <c r="G457" s="242">
        <v>0.10916935483870967</v>
      </c>
      <c r="H457" s="245">
        <v>98.046992685672393</v>
      </c>
    </row>
    <row r="458" spans="1:8">
      <c r="A458" s="86" t="str">
        <v>vod_eetv</v>
      </c>
      <c r="B458" s="239">
        <v>457</v>
      </c>
      <c r="C458" s="86" t="s">
        <v>1082</v>
      </c>
      <c r="D458" s="241">
        <f>COUNTIF($C$1:$C458,C458)</f>
        <v>7</v>
      </c>
      <c r="E458" s="241" t="str">
        <f t="shared" si="27"/>
        <v>TV Subscription services7</v>
      </c>
      <c r="F458" s="86" t="s">
        <v>1095</v>
      </c>
      <c r="G458" s="242">
        <v>5.0072580645161298E-2</v>
      </c>
      <c r="H458" s="245">
        <v>102.10294232025439</v>
      </c>
    </row>
    <row r="459" spans="1:8">
      <c r="A459" s="86" t="str">
        <v>vod_appletv</v>
      </c>
      <c r="B459" s="239">
        <v>458</v>
      </c>
      <c r="C459" s="86" t="s">
        <v>1082</v>
      </c>
      <c r="D459" s="241">
        <f>COUNTIF($C$1:$C459,C459)</f>
        <v>8</v>
      </c>
      <c r="E459" s="241" t="str">
        <f t="shared" si="27"/>
        <v>TV Subscription services8</v>
      </c>
      <c r="F459" s="86" t="s">
        <v>1097</v>
      </c>
      <c r="G459" s="242">
        <v>6.1008064516129036E-2</v>
      </c>
      <c r="H459" s="245">
        <v>102.12254921027312</v>
      </c>
    </row>
    <row r="460" spans="1:8">
      <c r="A460" s="86" t="str">
        <v>vod_btsport</v>
      </c>
      <c r="B460" s="239">
        <v>459</v>
      </c>
      <c r="C460" s="86" t="s">
        <v>1082</v>
      </c>
      <c r="D460" s="241">
        <f>COUNTIF($C$1:$C460,C460)</f>
        <v>9</v>
      </c>
      <c r="E460" s="241" t="str">
        <f t="shared" si="27"/>
        <v>TV Subscription services9</v>
      </c>
      <c r="F460" s="86" t="s">
        <v>1099</v>
      </c>
      <c r="G460" s="242">
        <v>0.10008064516129031</v>
      </c>
      <c r="H460" s="245">
        <v>97.627602731078966</v>
      </c>
    </row>
    <row r="461" spans="1:8">
      <c r="A461" s="86" t="str">
        <v>vod_settop</v>
      </c>
      <c r="B461" s="239">
        <v>460</v>
      </c>
      <c r="C461" s="86" t="s">
        <v>1082</v>
      </c>
      <c r="D461" s="241">
        <f>COUNTIF($C$1:$C461,C461)</f>
        <v>10</v>
      </c>
      <c r="E461" s="241" t="str">
        <f t="shared" si="27"/>
        <v>TV Subscription services10</v>
      </c>
      <c r="F461" s="86" t="s">
        <v>1101</v>
      </c>
      <c r="G461" s="242">
        <v>0.18284677419354839</v>
      </c>
      <c r="H461" s="245">
        <v>93.181113873015917</v>
      </c>
    </row>
    <row r="462" spans="1:8">
      <c r="A462" s="86" t="str">
        <v>vod_free</v>
      </c>
      <c r="B462" s="239">
        <v>461</v>
      </c>
      <c r="C462" s="86" t="s">
        <v>1103</v>
      </c>
      <c r="D462" s="241">
        <f>COUNTIF($C$1:$C462,C462)</f>
        <v>1</v>
      </c>
      <c r="E462" s="241" t="str">
        <f t="shared" si="27"/>
        <v>TV free online catchup / video services1</v>
      </c>
      <c r="F462" s="86" t="s">
        <v>1104</v>
      </c>
      <c r="G462" s="242">
        <v>0.45561290322580639</v>
      </c>
      <c r="H462" s="245">
        <v>97.075773799421171</v>
      </c>
    </row>
    <row r="463" spans="1:8">
      <c r="A463" s="86" t="str">
        <v>vod_youtube</v>
      </c>
      <c r="B463" s="239">
        <v>462</v>
      </c>
      <c r="C463" s="86" t="s">
        <v>1103</v>
      </c>
      <c r="D463" s="241">
        <f>COUNTIF($C$1:$C463,C463)</f>
        <v>2</v>
      </c>
      <c r="E463" s="241" t="str">
        <f t="shared" si="27"/>
        <v>TV free online catchup / video services2</v>
      </c>
      <c r="F463" s="86" t="s">
        <v>1106</v>
      </c>
      <c r="G463" s="242">
        <v>0.25241935483870964</v>
      </c>
      <c r="H463" s="245">
        <v>106.90191288451796</v>
      </c>
    </row>
    <row r="464" spans="1:8">
      <c r="A464" s="86" t="str">
        <v>vod_iplayer</v>
      </c>
      <c r="B464" s="239">
        <v>463</v>
      </c>
      <c r="C464" s="86" t="s">
        <v>1103</v>
      </c>
      <c r="D464" s="241">
        <f>COUNTIF($C$1:$C464,C464)</f>
        <v>3</v>
      </c>
      <c r="E464" s="241" t="str">
        <f t="shared" si="27"/>
        <v>TV free online catchup / video services3</v>
      </c>
      <c r="F464" s="86" t="s">
        <v>1108</v>
      </c>
      <c r="G464" s="242">
        <v>0.26390322580645159</v>
      </c>
      <c r="H464" s="245">
        <v>92.626630840269783</v>
      </c>
    </row>
    <row r="465" spans="1:8">
      <c r="A465" s="86" t="str">
        <v>vod_itvhub</v>
      </c>
      <c r="B465" s="239">
        <v>464</v>
      </c>
      <c r="C465" s="86" t="s">
        <v>1103</v>
      </c>
      <c r="D465" s="241">
        <f>COUNTIF($C$1:$C465,C465)</f>
        <v>4</v>
      </c>
      <c r="E465" s="241" t="str">
        <f t="shared" si="27"/>
        <v>TV free online catchup / video services4</v>
      </c>
      <c r="F465" s="86" t="s">
        <v>1110</v>
      </c>
      <c r="G465" s="242">
        <v>0.18016129032258063</v>
      </c>
      <c r="H465" s="245">
        <v>98.722788052189131</v>
      </c>
    </row>
    <row r="466" spans="1:8">
      <c r="A466" s="86" t="str">
        <v>vod_all4</v>
      </c>
      <c r="B466" s="239">
        <v>465</v>
      </c>
      <c r="C466" s="86" t="s">
        <v>1103</v>
      </c>
      <c r="D466" s="241">
        <f>COUNTIF($C$1:$C466,C466)</f>
        <v>5</v>
      </c>
      <c r="E466" s="241" t="str">
        <f t="shared" si="27"/>
        <v>TV free online catchup / video services5</v>
      </c>
      <c r="F466" s="86" t="s">
        <v>1112</v>
      </c>
      <c r="G466" s="242">
        <v>0.15417741935483872</v>
      </c>
      <c r="H466" s="245">
        <v>97.123897313987598</v>
      </c>
    </row>
    <row r="467" spans="1:8">
      <c r="A467" s="86" t="str">
        <v>vod_demand5</v>
      </c>
      <c r="B467" s="239">
        <v>466</v>
      </c>
      <c r="C467" s="86" t="s">
        <v>1103</v>
      </c>
      <c r="D467" s="241">
        <f>COUNTIF($C$1:$C467,C467)</f>
        <v>6</v>
      </c>
      <c r="E467" s="241" t="str">
        <f t="shared" si="27"/>
        <v>TV free online catchup / video services6</v>
      </c>
      <c r="F467" s="86" t="s">
        <v>1114</v>
      </c>
      <c r="G467" s="242">
        <v>8.2548387096774201E-2</v>
      </c>
      <c r="H467" s="245">
        <v>105.56014886555367</v>
      </c>
    </row>
    <row r="468" spans="1:8">
      <c r="A468" s="86" t="str">
        <v>vod_stvplayer</v>
      </c>
      <c r="B468" s="239">
        <v>467</v>
      </c>
      <c r="C468" s="86" t="s">
        <v>1103</v>
      </c>
      <c r="D468" s="241">
        <f>COUNTIF($C$1:$C468,C468)</f>
        <v>7</v>
      </c>
      <c r="E468" s="241" t="str">
        <f t="shared" si="27"/>
        <v>TV free online catchup / video services7</v>
      </c>
      <c r="F468" s="86" t="s">
        <v>1116</v>
      </c>
      <c r="G468" s="242">
        <v>5.8314516129032261E-2</v>
      </c>
      <c r="H468" s="245">
        <v>103.70908129217982</v>
      </c>
    </row>
    <row r="469" spans="1:8">
      <c r="A469" s="86" t="str">
        <v>bookholiday</v>
      </c>
      <c r="B469" s="239">
        <v>468</v>
      </c>
      <c r="C469" s="86" t="s">
        <v>1118</v>
      </c>
      <c r="D469" s="241">
        <f>COUNTIF($C$1:$C469,C469)</f>
        <v>1</v>
      </c>
      <c r="E469" s="241" t="str">
        <f t="shared" si="27"/>
        <v>Online activity (one or more times per week)1</v>
      </c>
      <c r="F469" s="86" t="s">
        <v>1119</v>
      </c>
      <c r="G469" s="242">
        <v>6.7516129032258052E-2</v>
      </c>
      <c r="H469" s="245">
        <v>109.70960183564227</v>
      </c>
    </row>
    <row r="470" spans="1:8">
      <c r="A470" s="86" t="str">
        <v>gambling</v>
      </c>
      <c r="B470" s="239">
        <v>469</v>
      </c>
      <c r="C470" s="86" t="s">
        <v>1118</v>
      </c>
      <c r="D470" s="241">
        <f>COUNTIF($C$1:$C470,C470)</f>
        <v>2</v>
      </c>
      <c r="E470" s="241" t="str">
        <f t="shared" si="27"/>
        <v>Online activity (one or more times per week)2</v>
      </c>
      <c r="F470" s="86" t="s">
        <v>1121</v>
      </c>
      <c r="G470" s="242">
        <v>0.14524999999999999</v>
      </c>
      <c r="H470" s="245">
        <v>106.19277579146078</v>
      </c>
    </row>
    <row r="471" spans="1:8">
      <c r="A471" s="86" t="str">
        <v>managefinances</v>
      </c>
      <c r="B471" s="239">
        <v>470</v>
      </c>
      <c r="C471" s="86" t="s">
        <v>1118</v>
      </c>
      <c r="D471" s="241">
        <f>COUNTIF($C$1:$C471,C471)</f>
        <v>3</v>
      </c>
      <c r="E471" s="241" t="str">
        <f t="shared" si="27"/>
        <v>Online activity (one or more times per week)3</v>
      </c>
      <c r="F471" s="86" t="s">
        <v>1123</v>
      </c>
      <c r="G471" s="242">
        <v>0.57820161290322569</v>
      </c>
      <c r="H471" s="245">
        <v>97.059912408213961</v>
      </c>
    </row>
    <row r="472" spans="1:8">
      <c r="A472" s="86" t="str">
        <v>auctions</v>
      </c>
      <c r="B472" s="239">
        <v>471</v>
      </c>
      <c r="C472" s="86" t="s">
        <v>1118</v>
      </c>
      <c r="D472" s="241">
        <f>COUNTIF($C$1:$C472,C472)</f>
        <v>4</v>
      </c>
      <c r="E472" s="241" t="str">
        <f t="shared" si="27"/>
        <v>Online activity (one or more times per week)4</v>
      </c>
      <c r="F472" s="86" t="s">
        <v>1125</v>
      </c>
      <c r="G472" s="242">
        <v>0.20337096774193547</v>
      </c>
      <c r="H472" s="245">
        <v>99.330457709341488</v>
      </c>
    </row>
    <row r="473" spans="1:8">
      <c r="A473" s="86" t="str">
        <v>shopping</v>
      </c>
      <c r="B473" s="239">
        <v>472</v>
      </c>
      <c r="C473" s="86" t="s">
        <v>1118</v>
      </c>
      <c r="D473" s="241">
        <f>COUNTIF($C$1:$C473,C473)</f>
        <v>5</v>
      </c>
      <c r="E473" s="241" t="str">
        <f t="shared" si="27"/>
        <v>Online activity (one or more times per week)5</v>
      </c>
      <c r="F473" s="86" t="s">
        <v>1127</v>
      </c>
      <c r="G473" s="242">
        <v>0.26745967741935484</v>
      </c>
      <c r="H473" s="245">
        <v>94.900474665561916</v>
      </c>
    </row>
    <row r="474" spans="1:8">
      <c r="A474" s="86" t="str">
        <v>souceinfo</v>
      </c>
      <c r="B474" s="239">
        <v>473</v>
      </c>
      <c r="C474" s="86" t="s">
        <v>1118</v>
      </c>
      <c r="D474" s="241">
        <f>COUNTIF($C$1:$C474,C474)</f>
        <v>6</v>
      </c>
      <c r="E474" s="241" t="str">
        <f t="shared" si="27"/>
        <v>Online activity (one or more times per week)6</v>
      </c>
      <c r="F474" s="86" t="s">
        <v>1129</v>
      </c>
      <c r="G474" s="242">
        <v>0.50496774193548388</v>
      </c>
      <c r="H474" s="245">
        <v>94.267383163021634</v>
      </c>
    </row>
    <row r="475" spans="1:8">
      <c r="A475" s="86" t="str">
        <v>searchengine</v>
      </c>
      <c r="B475" s="239">
        <v>474</v>
      </c>
      <c r="C475" s="86" t="s">
        <v>1118</v>
      </c>
      <c r="D475" s="241">
        <f>COUNTIF($C$1:$C475,C475)</f>
        <v>7</v>
      </c>
      <c r="E475" s="241" t="str">
        <f t="shared" si="27"/>
        <v>Online activity (one or more times per week)7</v>
      </c>
      <c r="F475" s="86" t="s">
        <v>1131</v>
      </c>
      <c r="G475" s="242">
        <v>0.78399193548387103</v>
      </c>
      <c r="H475" s="245">
        <v>94.802739586300845</v>
      </c>
    </row>
    <row r="476" spans="1:8">
      <c r="A476" s="86" t="str">
        <v>res_cars</v>
      </c>
      <c r="B476" s="239">
        <v>475</v>
      </c>
      <c r="C476" s="86" t="s">
        <v>1133</v>
      </c>
      <c r="D476" s="241">
        <f>COUNTIF($C$1:$C476,C476)</f>
        <v>1</v>
      </c>
      <c r="E476" s="241" t="str">
        <f t="shared" si="27"/>
        <v>Researched the last purchase online before buying1</v>
      </c>
      <c r="F476" s="86" t="s">
        <v>1134</v>
      </c>
      <c r="G476" s="242">
        <v>0.47340322580645167</v>
      </c>
      <c r="H476" s="245">
        <v>93.563485332722735</v>
      </c>
    </row>
    <row r="477" spans="1:8">
      <c r="A477" s="86" t="str">
        <v>res_tech</v>
      </c>
      <c r="B477" s="239">
        <v>476</v>
      </c>
      <c r="C477" s="86" t="s">
        <v>1133</v>
      </c>
      <c r="D477" s="241">
        <f>COUNTIF($C$1:$C477,C477)</f>
        <v>2</v>
      </c>
      <c r="E477" s="241" t="str">
        <f t="shared" si="27"/>
        <v>Researched the last purchase online before buying2</v>
      </c>
      <c r="F477" s="86" t="s">
        <v>1136</v>
      </c>
      <c r="G477" s="242">
        <v>0.70129032258064516</v>
      </c>
      <c r="H477" s="245">
        <v>95.611705906880843</v>
      </c>
    </row>
    <row r="478" spans="1:8">
      <c r="A478" s="86" t="str">
        <v>res_tickets</v>
      </c>
      <c r="B478" s="239">
        <v>477</v>
      </c>
      <c r="C478" s="86" t="s">
        <v>1133</v>
      </c>
      <c r="D478" s="241">
        <f>COUNTIF($C$1:$C478,C478)</f>
        <v>3</v>
      </c>
      <c r="E478" s="241" t="str">
        <f t="shared" si="27"/>
        <v>Researched the last purchase online before buying3</v>
      </c>
      <c r="F478" s="86" t="s">
        <v>1138</v>
      </c>
      <c r="G478" s="242">
        <v>0.70265322580645162</v>
      </c>
      <c r="H478" s="245">
        <v>95.002210593050833</v>
      </c>
    </row>
    <row r="479" spans="1:8">
      <c r="A479" s="86" t="str">
        <v>res_clothes</v>
      </c>
      <c r="B479" s="239">
        <v>478</v>
      </c>
      <c r="C479" s="86" t="s">
        <v>1133</v>
      </c>
      <c r="D479" s="241">
        <f>COUNTIF($C$1:$C479,C479)</f>
        <v>4</v>
      </c>
      <c r="E479" s="241" t="str">
        <f t="shared" si="27"/>
        <v>Researched the last purchase online before buying4</v>
      </c>
      <c r="F479" s="86" t="s">
        <v>1140</v>
      </c>
      <c r="G479" s="242">
        <v>0.57470967741935486</v>
      </c>
      <c r="H479" s="245">
        <v>96.322083804448653</v>
      </c>
    </row>
    <row r="480" spans="1:8">
      <c r="A480" s="86" t="str">
        <v>res_groceries</v>
      </c>
      <c r="B480" s="239">
        <v>479</v>
      </c>
      <c r="C480" s="86" t="s">
        <v>1133</v>
      </c>
      <c r="D480" s="241">
        <f>COUNTIF($C$1:$C480,C480)</f>
        <v>5</v>
      </c>
      <c r="E480" s="241" t="str">
        <f t="shared" si="27"/>
        <v>Researched the last purchase online before buying5</v>
      </c>
      <c r="F480" s="86" t="s">
        <v>1142</v>
      </c>
      <c r="G480" s="242">
        <v>0.32356451612903225</v>
      </c>
      <c r="H480" s="245">
        <v>95.397812071224465</v>
      </c>
    </row>
    <row r="481" spans="1:8">
      <c r="A481" s="86" t="str">
        <v>res_holidays</v>
      </c>
      <c r="B481" s="239">
        <v>480</v>
      </c>
      <c r="C481" s="86" t="s">
        <v>1133</v>
      </c>
      <c r="D481" s="241">
        <f>COUNTIF($C$1:$C481,C481)</f>
        <v>6</v>
      </c>
      <c r="E481" s="241" t="str">
        <f t="shared" si="27"/>
        <v>Researched the last purchase online before buying6</v>
      </c>
      <c r="F481" s="86" t="s">
        <v>1144</v>
      </c>
      <c r="G481" s="242">
        <v>0.75614516129032272</v>
      </c>
      <c r="H481" s="245">
        <v>94.535262550629895</v>
      </c>
    </row>
    <row r="482" spans="1:8">
      <c r="A482" s="86" t="str">
        <v>res_domesticappl</v>
      </c>
      <c r="B482" s="239">
        <v>481</v>
      </c>
      <c r="C482" s="86" t="s">
        <v>1133</v>
      </c>
      <c r="D482" s="241">
        <f>COUNTIF($C$1:$C482,C482)</f>
        <v>7</v>
      </c>
      <c r="E482" s="241" t="str">
        <f t="shared" si="27"/>
        <v>Researched the last purchase online before buying7</v>
      </c>
      <c r="F482" s="86" t="s">
        <v>1146</v>
      </c>
      <c r="G482" s="242">
        <v>0.65150806451612897</v>
      </c>
      <c r="H482" s="245">
        <v>95.737749318381987</v>
      </c>
    </row>
    <row r="483" spans="1:8">
      <c r="A483" s="86" t="str">
        <v>res_luxurygoods</v>
      </c>
      <c r="B483" s="239">
        <v>482</v>
      </c>
      <c r="C483" s="86" t="s">
        <v>1133</v>
      </c>
      <c r="D483" s="241">
        <f>COUNTIF($C$1:$C483,C483)</f>
        <v>8</v>
      </c>
      <c r="E483" s="241" t="str">
        <f t="shared" si="27"/>
        <v>Researched the last purchase online before buying8</v>
      </c>
      <c r="F483" s="86" t="s">
        <v>1148</v>
      </c>
      <c r="G483" s="242">
        <v>0.6445564516129032</v>
      </c>
      <c r="H483" s="245">
        <v>97.428444027321632</v>
      </c>
    </row>
    <row r="484" spans="1:8">
      <c r="A484" s="86" t="str">
        <v>res_music</v>
      </c>
      <c r="B484" s="239">
        <v>483</v>
      </c>
      <c r="C484" s="86" t="s">
        <v>1133</v>
      </c>
      <c r="D484" s="241">
        <f>COUNTIF($C$1:$C484,C484)</f>
        <v>9</v>
      </c>
      <c r="E484" s="241" t="str">
        <f t="shared" si="27"/>
        <v>Researched the last purchase online before buying9</v>
      </c>
      <c r="F484" s="86" t="s">
        <v>1150</v>
      </c>
      <c r="G484" s="242">
        <v>0.7614112903225807</v>
      </c>
      <c r="H484" s="245">
        <v>95.339808602253299</v>
      </c>
    </row>
    <row r="485" spans="1:8">
      <c r="A485" s="86" t="str">
        <v>res_finance</v>
      </c>
      <c r="B485" s="239">
        <v>484</v>
      </c>
      <c r="C485" s="86" t="s">
        <v>1133</v>
      </c>
      <c r="D485" s="241">
        <f>COUNTIF($C$1:$C485,C485)</f>
        <v>10</v>
      </c>
      <c r="E485" s="241" t="str">
        <f t="shared" si="27"/>
        <v>Researched the last purchase online before buying10</v>
      </c>
      <c r="F485" s="86" t="s">
        <v>1152</v>
      </c>
      <c r="G485" s="242">
        <v>0.70860483870967739</v>
      </c>
      <c r="H485" s="245">
        <v>94.967668093116302</v>
      </c>
    </row>
    <row r="486" spans="1:8">
      <c r="A486" s="86" t="str">
        <v>res_groomingprod</v>
      </c>
      <c r="B486" s="239">
        <v>485</v>
      </c>
      <c r="C486" s="86" t="s">
        <v>1133</v>
      </c>
      <c r="D486" s="241">
        <f>COUNTIF($C$1:$C486,C486)</f>
        <v>11</v>
      </c>
      <c r="E486" s="241" t="str">
        <f t="shared" si="27"/>
        <v>Researched the last purchase online before buying11</v>
      </c>
      <c r="F486" s="86" t="s">
        <v>1154</v>
      </c>
      <c r="G486" s="242">
        <v>0.47510483870967735</v>
      </c>
      <c r="H486" s="245">
        <v>95.669363982282761</v>
      </c>
    </row>
    <row r="487" spans="1:8">
      <c r="A487" s="86" t="str">
        <v>res_alcohol</v>
      </c>
      <c r="B487" s="239">
        <v>486</v>
      </c>
      <c r="C487" s="86" t="s">
        <v>1133</v>
      </c>
      <c r="D487" s="241">
        <f>COUNTIF($C$1:$C487,C487)</f>
        <v>12</v>
      </c>
      <c r="E487" s="241" t="str">
        <f t="shared" si="27"/>
        <v>Researched the last purchase online before buying12</v>
      </c>
      <c r="F487" s="86" t="s">
        <v>1156</v>
      </c>
      <c r="G487" s="242">
        <v>0.25913709677419355</v>
      </c>
      <c r="H487" s="245">
        <v>93.359811703976504</v>
      </c>
    </row>
    <row r="488" spans="1:8">
      <c r="A488" s="86" t="str">
        <v>res_gaming</v>
      </c>
      <c r="B488" s="239">
        <v>487</v>
      </c>
      <c r="C488" s="86" t="s">
        <v>1133</v>
      </c>
      <c r="D488" s="241">
        <f>COUNTIF($C$1:$C488,C488)</f>
        <v>13</v>
      </c>
      <c r="E488" s="241" t="str">
        <f t="shared" si="27"/>
        <v>Researched the last purchase online before buying13</v>
      </c>
      <c r="F488" s="86" t="s">
        <v>1158</v>
      </c>
      <c r="G488" s="242">
        <v>0.70738709677419354</v>
      </c>
      <c r="H488" s="245">
        <v>94.427719398567405</v>
      </c>
    </row>
    <row r="489" spans="1:8">
      <c r="A489" s="86" t="str">
        <v>res_sportsequip</v>
      </c>
      <c r="B489" s="239">
        <v>488</v>
      </c>
      <c r="C489" s="86" t="s">
        <v>1133</v>
      </c>
      <c r="D489" s="241">
        <f>COUNTIF($C$1:$C489,C489)</f>
        <v>14</v>
      </c>
      <c r="E489" s="241" t="str">
        <f t="shared" si="27"/>
        <v>Researched the last purchase online before buying14</v>
      </c>
      <c r="F489" s="86" t="s">
        <v>1160</v>
      </c>
      <c r="G489" s="242">
        <v>0.56703225806451618</v>
      </c>
      <c r="H489" s="245">
        <v>92.970524485393682</v>
      </c>
    </row>
    <row r="490" spans="1:8">
      <c r="A490" s="86" t="str">
        <v>res_diy</v>
      </c>
      <c r="B490" s="239">
        <v>489</v>
      </c>
      <c r="C490" s="86" t="s">
        <v>1133</v>
      </c>
      <c r="D490" s="241">
        <f>COUNTIF($C$1:$C490,C490)</f>
        <v>15</v>
      </c>
      <c r="E490" s="241" t="str">
        <f t="shared" si="27"/>
        <v>Researched the last purchase online before buying15</v>
      </c>
      <c r="F490" s="86" t="s">
        <v>1162</v>
      </c>
      <c r="G490" s="242">
        <v>0.49922580645161291</v>
      </c>
      <c r="H490" s="245">
        <v>97.203186703581608</v>
      </c>
    </row>
    <row r="491" spans="1:8">
      <c r="A491" s="86" t="str">
        <v>pur_onl_cars</v>
      </c>
      <c r="B491" s="239">
        <v>490</v>
      </c>
      <c r="C491" s="86" t="s">
        <v>1164</v>
      </c>
      <c r="D491" s="241">
        <f>COUNTIF($C$1:$C491,C491)</f>
        <v>1</v>
      </c>
      <c r="E491" s="241" t="str">
        <f t="shared" si="27"/>
        <v>Bought the last purchase online using any device1</v>
      </c>
      <c r="F491" s="86" t="s">
        <v>1134</v>
      </c>
      <c r="G491" s="242">
        <v>9.1185483870967712E-2</v>
      </c>
      <c r="H491" s="245">
        <v>95.764847775233662</v>
      </c>
    </row>
    <row r="492" spans="1:8">
      <c r="A492" s="86" t="str">
        <v>pur_onl_tech</v>
      </c>
      <c r="B492" s="239">
        <v>491</v>
      </c>
      <c r="C492" s="86" t="s">
        <v>1164</v>
      </c>
      <c r="D492" s="241">
        <f>COUNTIF($C$1:$C492,C492)</f>
        <v>2</v>
      </c>
      <c r="E492" s="241" t="str">
        <f t="shared" si="27"/>
        <v>Bought the last purchase online using any device2</v>
      </c>
      <c r="F492" s="86" t="s">
        <v>1136</v>
      </c>
      <c r="G492" s="242">
        <v>0.43041129032258058</v>
      </c>
      <c r="H492" s="245">
        <v>94.513576789929175</v>
      </c>
    </row>
    <row r="493" spans="1:8">
      <c r="A493" s="130" t="str">
        <v>pur_onl_tickets</v>
      </c>
      <c r="B493" s="239">
        <v>492</v>
      </c>
      <c r="C493" s="130" t="s">
        <v>1164</v>
      </c>
      <c r="D493" s="241">
        <f>COUNTIF($C$1:$C493,C493)</f>
        <v>3</v>
      </c>
      <c r="E493" s="241" t="str">
        <f t="shared" si="27"/>
        <v>Bought the last purchase online using any device3</v>
      </c>
      <c r="F493" s="130" t="s">
        <v>1138</v>
      </c>
      <c r="G493" s="243">
        <v>0.36162903225806459</v>
      </c>
      <c r="H493" s="246">
        <v>89.349146534765794</v>
      </c>
    </row>
    <row r="494" spans="1:8">
      <c r="A494" s="130" t="str">
        <v>pur_onl_clothes</v>
      </c>
      <c r="B494" s="239">
        <v>493</v>
      </c>
      <c r="C494" s="130" t="s">
        <v>1164</v>
      </c>
      <c r="D494" s="241">
        <f>COUNTIF($C$1:$C494,C494)</f>
        <v>4</v>
      </c>
      <c r="E494" s="241" t="str">
        <f t="shared" si="27"/>
        <v>Bought the last purchase online using any device4</v>
      </c>
      <c r="F494" s="130" t="s">
        <v>1140</v>
      </c>
      <c r="G494" s="243">
        <v>0.39892741935483872</v>
      </c>
      <c r="H494" s="246">
        <v>93.342675452962794</v>
      </c>
    </row>
    <row r="495" spans="1:8">
      <c r="A495" s="130" t="str">
        <v>pur_onl_groceries</v>
      </c>
      <c r="B495" s="239">
        <v>494</v>
      </c>
      <c r="C495" s="130" t="s">
        <v>1164</v>
      </c>
      <c r="D495" s="241">
        <f>COUNTIF($C$1:$C495,C495)</f>
        <v>5</v>
      </c>
      <c r="E495" s="241" t="str">
        <f t="shared" si="27"/>
        <v>Bought the last purchase online using any device5</v>
      </c>
      <c r="F495" s="130" t="s">
        <v>1142</v>
      </c>
      <c r="G495" s="243">
        <v>0.20342741935483874</v>
      </c>
      <c r="H495" s="246">
        <v>92.737931381039061</v>
      </c>
    </row>
    <row r="496" spans="1:8">
      <c r="A496" s="130" t="str">
        <v>pur_onl_holidays</v>
      </c>
      <c r="B496" s="239">
        <v>495</v>
      </c>
      <c r="C496" s="130" t="s">
        <v>1164</v>
      </c>
      <c r="D496" s="241">
        <f>COUNTIF($C$1:$C496,C496)</f>
        <v>6</v>
      </c>
      <c r="E496" s="241" t="str">
        <f t="shared" si="27"/>
        <v>Bought the last purchase online using any device6</v>
      </c>
      <c r="F496" s="130" t="s">
        <v>1144</v>
      </c>
      <c r="G496" s="243">
        <v>0.42091935483870968</v>
      </c>
      <c r="H496" s="246">
        <v>87.191816196591446</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0.36026612903225802</v>
      </c>
      <c r="H497" s="246">
        <v>96.061157373706692</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0.19606451612903222</v>
      </c>
      <c r="H498" s="246">
        <v>97.254027864283074</v>
      </c>
    </row>
    <row r="499" spans="1:8">
      <c r="A499" s="130" t="str">
        <v>pur_onl_music</v>
      </c>
      <c r="B499" s="239">
        <v>498</v>
      </c>
      <c r="C499" s="130" t="s">
        <v>1164</v>
      </c>
      <c r="D499" s="241">
        <f>COUNTIF($C$1:$C499,C499)</f>
        <v>9</v>
      </c>
      <c r="E499" s="241" t="str">
        <f t="shared" si="27"/>
        <v>Bought the last purchase online using any device9</v>
      </c>
      <c r="F499" s="130" t="s">
        <v>1150</v>
      </c>
      <c r="G499" s="243">
        <v>0.39908870967741938</v>
      </c>
      <c r="H499" s="246">
        <v>93.100981945758718</v>
      </c>
    </row>
    <row r="500" spans="1:8">
      <c r="A500" s="130" t="str">
        <v>pur_onl_finance</v>
      </c>
      <c r="B500" s="239">
        <v>499</v>
      </c>
      <c r="C500" s="130" t="s">
        <v>1164</v>
      </c>
      <c r="D500" s="241">
        <f>COUNTIF($C$1:$C500,C500)</f>
        <v>10</v>
      </c>
      <c r="E500" s="241" t="str">
        <f t="shared" si="27"/>
        <v>Bought the last purchase online using any device10</v>
      </c>
      <c r="F500" s="130" t="s">
        <v>1152</v>
      </c>
      <c r="G500" s="243">
        <v>0.43677419354838709</v>
      </c>
      <c r="H500" s="246">
        <v>91.698311740226458</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0.26169354838709674</v>
      </c>
      <c r="H501" s="246">
        <v>93.607714882734825</v>
      </c>
    </row>
    <row r="502" spans="1:8">
      <c r="A502" s="130" t="str">
        <v>pur_onl_alcohol</v>
      </c>
      <c r="B502" s="239">
        <v>501</v>
      </c>
      <c r="C502" s="130" t="s">
        <v>1164</v>
      </c>
      <c r="D502" s="241">
        <f>COUNTIF($C$1:$C502,C502)</f>
        <v>12</v>
      </c>
      <c r="E502" s="241" t="str">
        <f t="shared" si="27"/>
        <v>Bought the last purchase online using any device12</v>
      </c>
      <c r="F502" s="130" t="s">
        <v>1156</v>
      </c>
      <c r="G502" s="243">
        <v>0.12187903225806454</v>
      </c>
      <c r="H502" s="246">
        <v>86.818288085496889</v>
      </c>
    </row>
    <row r="503" spans="1:8">
      <c r="A503" s="130" t="str">
        <v>pur_onl_gaming</v>
      </c>
      <c r="B503" s="239">
        <v>502</v>
      </c>
      <c r="C503" s="130" t="s">
        <v>1164</v>
      </c>
      <c r="D503" s="241">
        <f>COUNTIF($C$1:$C503,C503)</f>
        <v>13</v>
      </c>
      <c r="E503" s="241" t="str">
        <f t="shared" si="27"/>
        <v>Bought the last purchase online using any device13</v>
      </c>
      <c r="F503" s="130" t="s">
        <v>1158</v>
      </c>
      <c r="G503" s="243">
        <v>0.26803225806451614</v>
      </c>
      <c r="H503" s="246">
        <v>99.405720355612743</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0.23790322580645162</v>
      </c>
      <c r="H504" s="246">
        <v>89.349503626868483</v>
      </c>
    </row>
    <row r="505" spans="1:8">
      <c r="A505" s="130" t="str">
        <v>pur_onl_diy</v>
      </c>
      <c r="B505" s="239">
        <v>504</v>
      </c>
      <c r="C505" s="130" t="s">
        <v>1164</v>
      </c>
      <c r="D505" s="241">
        <f>COUNTIF($C$1:$C505,C505)</f>
        <v>15</v>
      </c>
      <c r="E505" s="241" t="str">
        <f t="shared" si="27"/>
        <v>Bought the last purchase online using any device15</v>
      </c>
      <c r="F505" s="130" t="s">
        <v>1162</v>
      </c>
      <c r="G505" s="243">
        <v>0.22639516129032261</v>
      </c>
      <c r="H505" s="246">
        <v>94.880841588289741</v>
      </c>
    </row>
    <row r="506" spans="1:8">
      <c r="A506" s="130" t="str">
        <v>site_airbnb</v>
      </c>
      <c r="B506" s="239">
        <v>505</v>
      </c>
      <c r="C506" s="130" t="s">
        <v>1180</v>
      </c>
      <c r="D506" s="241">
        <f>COUNTIF($C$1:$C506,C506)</f>
        <v>1</v>
      </c>
      <c r="E506" s="241" t="str">
        <f t="shared" si="27"/>
        <v>Favourite web sites1</v>
      </c>
      <c r="F506" s="130" t="s">
        <v>1181</v>
      </c>
      <c r="G506" s="243">
        <v>4.477419354838711E-2</v>
      </c>
      <c r="H506" s="246">
        <v>90.320210246777961</v>
      </c>
    </row>
    <row r="507" spans="1:8">
      <c r="A507" s="130" t="str">
        <v>site_amazon</v>
      </c>
      <c r="B507" s="239">
        <v>506</v>
      </c>
      <c r="C507" s="130" t="s">
        <v>1180</v>
      </c>
      <c r="D507" s="241">
        <f>COUNTIF($C$1:$C507,C507)</f>
        <v>2</v>
      </c>
      <c r="E507" s="241" t="str">
        <f t="shared" si="27"/>
        <v>Favourite web sites2</v>
      </c>
      <c r="F507" s="130" t="s">
        <v>1183</v>
      </c>
      <c r="G507" s="243">
        <v>0.48782258064516132</v>
      </c>
      <c r="H507" s="246">
        <v>95.955258299302344</v>
      </c>
    </row>
    <row r="508" spans="1:8">
      <c r="A508" s="86" t="str">
        <v>site_itunes</v>
      </c>
      <c r="B508" s="239">
        <v>507</v>
      </c>
      <c r="C508" s="86" t="s">
        <v>1180</v>
      </c>
      <c r="D508" s="241">
        <f>COUNTIF($C$1:$C508,C508)</f>
        <v>3</v>
      </c>
      <c r="E508" s="241" t="str">
        <f t="shared" si="27"/>
        <v>Favourite web sites3</v>
      </c>
      <c r="F508" s="86" t="s">
        <v>1185</v>
      </c>
      <c r="G508" s="242">
        <v>5.5193548387096752E-2</v>
      </c>
      <c r="H508" s="245">
        <v>97.811215664643854</v>
      </c>
    </row>
    <row r="509" spans="1:8">
      <c r="A509" s="86" t="str">
        <v>site_argos</v>
      </c>
      <c r="B509" s="239">
        <v>508</v>
      </c>
      <c r="C509" s="86" t="s">
        <v>1180</v>
      </c>
      <c r="D509" s="241">
        <f>COUNTIF($C$1:$C509,C509)</f>
        <v>4</v>
      </c>
      <c r="E509" s="241" t="str">
        <f t="shared" si="27"/>
        <v>Favourite web sites4</v>
      </c>
      <c r="F509" s="86" t="s">
        <v>1187</v>
      </c>
      <c r="G509" s="242">
        <v>0.15637903225806452</v>
      </c>
      <c r="H509" s="245">
        <v>112.68821138196373</v>
      </c>
    </row>
    <row r="510" spans="1:8">
      <c r="A510" s="86" t="str">
        <v>site_asos</v>
      </c>
      <c r="B510" s="239">
        <v>509</v>
      </c>
      <c r="C510" s="86" t="s">
        <v>1180</v>
      </c>
      <c r="D510" s="241">
        <f>COUNTIF($C$1:$C510,C510)</f>
        <v>5</v>
      </c>
      <c r="E510" s="241" t="str">
        <f t="shared" si="27"/>
        <v>Favourite web sites5</v>
      </c>
      <c r="F510" s="86" t="s">
        <v>1189</v>
      </c>
      <c r="G510" s="242">
        <v>7.2653225806451602E-2</v>
      </c>
      <c r="H510" s="245">
        <v>94.913400110685075</v>
      </c>
    </row>
    <row r="511" spans="1:8">
      <c r="A511" s="86" t="str">
        <v>site_audible</v>
      </c>
      <c r="B511" s="239">
        <v>510</v>
      </c>
      <c r="C511" s="86" t="s">
        <v>1180</v>
      </c>
      <c r="D511" s="241">
        <f>COUNTIF($C$1:$C511,C511)</f>
        <v>6</v>
      </c>
      <c r="E511" s="241" t="str">
        <f t="shared" si="27"/>
        <v>Favourite web sites6</v>
      </c>
      <c r="F511" s="86" t="s">
        <v>1191</v>
      </c>
      <c r="G511" s="242">
        <v>3.1661290322580651E-2</v>
      </c>
      <c r="H511" s="245">
        <v>100.64555846801331</v>
      </c>
    </row>
    <row r="512" spans="1:8">
      <c r="A512" s="86" t="str">
        <v>site_autotrader</v>
      </c>
      <c r="B512" s="239">
        <v>511</v>
      </c>
      <c r="C512" s="86" t="s">
        <v>1180</v>
      </c>
      <c r="D512" s="241">
        <f>COUNTIF($C$1:$C512,C512)</f>
        <v>7</v>
      </c>
      <c r="E512" s="241" t="str">
        <f t="shared" si="27"/>
        <v>Favourite web sites7</v>
      </c>
      <c r="F512" s="86" t="s">
        <v>1193</v>
      </c>
      <c r="G512" s="242">
        <v>3.2612903225806456E-2</v>
      </c>
      <c r="H512" s="245">
        <v>93.918139153150221</v>
      </c>
    </row>
    <row r="513" spans="1:8">
      <c r="A513" s="86" t="str">
        <v>site_bbcgoodfood</v>
      </c>
      <c r="B513" s="239">
        <v>512</v>
      </c>
      <c r="C513" s="86" t="s">
        <v>1180</v>
      </c>
      <c r="D513" s="241">
        <f>COUNTIF($C$1:$C513,C513)</f>
        <v>8</v>
      </c>
      <c r="E513" s="241" t="str">
        <f t="shared" si="27"/>
        <v>Favourite web sites8</v>
      </c>
      <c r="F513" s="86" t="s">
        <v>1195</v>
      </c>
      <c r="G513" s="242">
        <v>9.9048387096774188E-2</v>
      </c>
      <c r="H513" s="245">
        <v>93.319525190000235</v>
      </c>
    </row>
    <row r="514" spans="1:8">
      <c r="A514" s="86" t="str">
        <v>site_bbcnews</v>
      </c>
      <c r="B514" s="239">
        <v>513</v>
      </c>
      <c r="C514" s="86" t="s">
        <v>1180</v>
      </c>
      <c r="D514" s="241">
        <f>COUNTIF($C$1:$C514,C514)</f>
        <v>9</v>
      </c>
      <c r="E514" s="241" t="str">
        <f t="shared" si="27"/>
        <v>Favourite web sites9</v>
      </c>
      <c r="F514" s="86" t="s">
        <v>1197</v>
      </c>
      <c r="G514" s="242">
        <v>0.23983870967741938</v>
      </c>
      <c r="H514" s="245">
        <v>84.787014063479035</v>
      </c>
    </row>
    <row r="515" spans="1:8">
      <c r="A515" s="86" t="str">
        <v>site_bbcsport</v>
      </c>
      <c r="B515" s="239">
        <v>514</v>
      </c>
      <c r="C515" s="86" t="s">
        <v>1180</v>
      </c>
      <c r="D515" s="241">
        <f>COUNTIF($C$1:$C515,C515)</f>
        <v>10</v>
      </c>
      <c r="E515" s="241" t="str">
        <f t="shared" ref="E515:E578" si="28">C515&amp;D515</f>
        <v>Favourite web sites10</v>
      </c>
      <c r="F515" s="86" t="s">
        <v>1199</v>
      </c>
      <c r="G515" s="242">
        <v>0.14215322580645159</v>
      </c>
      <c r="H515" s="245">
        <v>91.49655893956367</v>
      </c>
    </row>
    <row r="516" spans="1:8">
      <c r="A516" s="86" t="str">
        <v>site_bet365</v>
      </c>
      <c r="B516" s="239">
        <v>515</v>
      </c>
      <c r="C516" s="86" t="s">
        <v>1180</v>
      </c>
      <c r="D516" s="241">
        <f>COUNTIF($C$1:$C516,C516)</f>
        <v>11</v>
      </c>
      <c r="E516" s="241" t="str">
        <f t="shared" si="28"/>
        <v>Favourite web sites11</v>
      </c>
      <c r="F516" s="86" t="s">
        <v>1201</v>
      </c>
      <c r="G516" s="242">
        <v>2.7048387096774193E-2</v>
      </c>
      <c r="H516" s="245">
        <v>105.73213326036893</v>
      </c>
    </row>
    <row r="517" spans="1:8">
      <c r="A517" s="86" t="str">
        <v>site_bing</v>
      </c>
      <c r="B517" s="239">
        <v>516</v>
      </c>
      <c r="C517" s="86" t="s">
        <v>1180</v>
      </c>
      <c r="D517" s="241">
        <f>COUNTIF($C$1:$C517,C517)</f>
        <v>12</v>
      </c>
      <c r="E517" s="241" t="str">
        <f t="shared" si="28"/>
        <v>Favourite web sites12</v>
      </c>
      <c r="F517" s="86" t="s">
        <v>1203</v>
      </c>
      <c r="G517" s="242">
        <v>2.108064516129032E-2</v>
      </c>
      <c r="H517" s="245">
        <v>104.42014969004043</v>
      </c>
    </row>
    <row r="518" spans="1:8">
      <c r="A518" s="86" t="str">
        <v>site_boots</v>
      </c>
      <c r="B518" s="239">
        <v>517</v>
      </c>
      <c r="C518" s="86" t="s">
        <v>1180</v>
      </c>
      <c r="D518" s="241">
        <f>COUNTIF($C$1:$C518,C518)</f>
        <v>13</v>
      </c>
      <c r="E518" s="241" t="str">
        <f t="shared" si="28"/>
        <v>Favourite web sites13</v>
      </c>
      <c r="F518" s="86" t="s">
        <v>1205</v>
      </c>
      <c r="G518" s="242">
        <v>0.10829032258064517</v>
      </c>
      <c r="H518" s="245">
        <v>100.21435104371716</v>
      </c>
    </row>
    <row r="519" spans="1:8">
      <c r="A519" s="86" t="str">
        <v>site_buzzfeed</v>
      </c>
      <c r="B519" s="239">
        <v>518</v>
      </c>
      <c r="C519" s="86" t="s">
        <v>1180</v>
      </c>
      <c r="D519" s="241">
        <f>COUNTIF($C$1:$C519,C519)</f>
        <v>14</v>
      </c>
      <c r="E519" s="241" t="str">
        <f t="shared" si="28"/>
        <v>Favourite web sites14</v>
      </c>
      <c r="F519" s="86" t="s">
        <v>1207</v>
      </c>
      <c r="G519" s="242">
        <v>3.4080645161290321E-2</v>
      </c>
      <c r="H519" s="245">
        <v>94.636884877019938</v>
      </c>
    </row>
    <row r="520" spans="1:8">
      <c r="A520" s="86" t="str">
        <v>site_carphonewarehouse</v>
      </c>
      <c r="B520" s="239">
        <v>519</v>
      </c>
      <c r="C520" s="86" t="s">
        <v>1180</v>
      </c>
      <c r="D520" s="241">
        <f>COUNTIF($C$1:$C520,C520)</f>
        <v>15</v>
      </c>
      <c r="E520" s="241" t="str">
        <f t="shared" si="28"/>
        <v>Favourite web sites15</v>
      </c>
      <c r="F520" s="86" t="s">
        <v>1209</v>
      </c>
      <c r="G520" s="242">
        <v>1.7491935483870968E-2</v>
      </c>
      <c r="H520" s="245">
        <v>97.511148514056273</v>
      </c>
    </row>
    <row r="521" spans="1:8">
      <c r="A521" s="86" t="str">
        <v>site_comparethemarket</v>
      </c>
      <c r="B521" s="239">
        <v>520</v>
      </c>
      <c r="C521" s="86" t="s">
        <v>1180</v>
      </c>
      <c r="D521" s="241">
        <f>COUNTIF($C$1:$C521,C521)</f>
        <v>16</v>
      </c>
      <c r="E521" s="241" t="str">
        <f t="shared" si="28"/>
        <v>Favourite web sites16</v>
      </c>
      <c r="F521" s="86" t="s">
        <v>1211</v>
      </c>
      <c r="G521" s="242">
        <v>6.6830645161290309E-2</v>
      </c>
      <c r="H521" s="245">
        <v>101.08582657943666</v>
      </c>
    </row>
    <row r="522" spans="1:8">
      <c r="A522" s="86" t="str">
        <v>site_confused</v>
      </c>
      <c r="B522" s="239">
        <v>521</v>
      </c>
      <c r="C522" s="86" t="s">
        <v>1180</v>
      </c>
      <c r="D522" s="241">
        <f>COUNTIF($C$1:$C522,C522)</f>
        <v>17</v>
      </c>
      <c r="E522" s="241" t="str">
        <f t="shared" si="28"/>
        <v>Favourite web sites17</v>
      </c>
      <c r="F522" s="86" t="s">
        <v>1213</v>
      </c>
      <c r="G522" s="242">
        <v>2.7072580645161284E-2</v>
      </c>
      <c r="H522" s="245">
        <v>100.54251288244811</v>
      </c>
    </row>
    <row r="523" spans="1:8">
      <c r="A523" s="86" t="str">
        <v>site_currys</v>
      </c>
      <c r="B523" s="239">
        <v>522</v>
      </c>
      <c r="C523" s="86" t="s">
        <v>1180</v>
      </c>
      <c r="D523" s="241">
        <f>COUNTIF($C$1:$C523,C523)</f>
        <v>18</v>
      </c>
      <c r="E523" s="241" t="str">
        <f t="shared" si="28"/>
        <v>Favourite web sites18</v>
      </c>
      <c r="F523" s="86" t="s">
        <v>1215</v>
      </c>
      <c r="G523" s="242">
        <v>6.458064516129032E-2</v>
      </c>
      <c r="H523" s="245">
        <v>105.28010939869348</v>
      </c>
    </row>
    <row r="524" spans="1:8">
      <c r="A524" s="86" t="str">
        <v>site_digitalspy</v>
      </c>
      <c r="B524" s="239">
        <v>523</v>
      </c>
      <c r="C524" s="86" t="s">
        <v>1180</v>
      </c>
      <c r="D524" s="241">
        <f>COUNTIF($C$1:$C524,C524)</f>
        <v>19</v>
      </c>
      <c r="E524" s="241" t="str">
        <f t="shared" si="28"/>
        <v>Favourite web sites19</v>
      </c>
      <c r="F524" s="86" t="s">
        <v>1217</v>
      </c>
      <c r="G524" s="242">
        <v>2.0645161290322577E-2</v>
      </c>
      <c r="H524" s="245">
        <v>94.123208912722347</v>
      </c>
    </row>
    <row r="525" spans="1:8">
      <c r="A525" s="86" t="str">
        <v>site_direct</v>
      </c>
      <c r="B525" s="239">
        <v>524</v>
      </c>
      <c r="C525" s="86" t="s">
        <v>1180</v>
      </c>
      <c r="D525" s="241">
        <f>COUNTIF($C$1:$C525,C525)</f>
        <v>20</v>
      </c>
      <c r="E525" s="241" t="str">
        <f t="shared" si="28"/>
        <v>Favourite web sites20</v>
      </c>
      <c r="F525" s="86" t="s">
        <v>1219</v>
      </c>
      <c r="G525" s="242">
        <v>7.4225806451612891E-2</v>
      </c>
      <c r="H525" s="245">
        <v>101.6833977503465</v>
      </c>
    </row>
    <row r="526" spans="1:8">
      <c r="A526" s="86" t="str">
        <v>site_ebay</v>
      </c>
      <c r="B526" s="239">
        <v>525</v>
      </c>
      <c r="C526" s="86" t="s">
        <v>1180</v>
      </c>
      <c r="D526" s="241">
        <f>COUNTIF($C$1:$C526,C526)</f>
        <v>21</v>
      </c>
      <c r="E526" s="241" t="str">
        <f t="shared" si="28"/>
        <v>Favourite web sites21</v>
      </c>
      <c r="F526" s="86" t="s">
        <v>1221</v>
      </c>
      <c r="G526" s="242">
        <v>0.29591935483870968</v>
      </c>
      <c r="H526" s="245">
        <v>99.650944831500937</v>
      </c>
    </row>
    <row r="527" spans="1:8">
      <c r="A527" s="86" t="str">
        <v>site_etsy</v>
      </c>
      <c r="B527" s="239">
        <v>526</v>
      </c>
      <c r="C527" s="86" t="s">
        <v>1180</v>
      </c>
      <c r="D527" s="241">
        <f>COUNTIF($C$1:$C527,C527)</f>
        <v>22</v>
      </c>
      <c r="E527" s="241" t="str">
        <f t="shared" si="28"/>
        <v>Favourite web sites22</v>
      </c>
      <c r="F527" s="86" t="s">
        <v>1223</v>
      </c>
      <c r="G527" s="242">
        <v>6.6766129032258065E-2</v>
      </c>
      <c r="H527" s="245">
        <v>98.110645017332061</v>
      </c>
    </row>
    <row r="528" spans="1:8">
      <c r="A528" s="86" t="str">
        <v>site_expedia</v>
      </c>
      <c r="B528" s="239">
        <v>527</v>
      </c>
      <c r="C528" s="86" t="s">
        <v>1180</v>
      </c>
      <c r="D528" s="241">
        <f>COUNTIF($C$1:$C528,C528)</f>
        <v>23</v>
      </c>
      <c r="E528" s="241" t="str">
        <f t="shared" si="28"/>
        <v>Favourite web sites23</v>
      </c>
      <c r="F528" s="86" t="s">
        <v>1225</v>
      </c>
      <c r="G528" s="242">
        <v>4.1725806451612897E-2</v>
      </c>
      <c r="H528" s="245">
        <v>102.22692079961617</v>
      </c>
    </row>
    <row r="529" spans="1:8">
      <c r="A529" s="86" t="str">
        <v>site_freecycle</v>
      </c>
      <c r="B529" s="239">
        <v>528</v>
      </c>
      <c r="C529" s="86" t="s">
        <v>1180</v>
      </c>
      <c r="D529" s="241">
        <f>COUNTIF($C$1:$C529,C529)</f>
        <v>24</v>
      </c>
      <c r="E529" s="241" t="str">
        <f t="shared" si="28"/>
        <v>Favourite web sites24</v>
      </c>
      <c r="F529" s="86" t="s">
        <v>1227</v>
      </c>
      <c r="G529" s="242">
        <v>2.5499999999999998E-2</v>
      </c>
      <c r="H529" s="245">
        <v>94.702364364393702</v>
      </c>
    </row>
    <row r="530" spans="1:8">
      <c r="A530" s="86" t="str">
        <v>site_game</v>
      </c>
      <c r="B530" s="239">
        <v>529</v>
      </c>
      <c r="C530" s="86" t="s">
        <v>1180</v>
      </c>
      <c r="D530" s="241">
        <f>COUNTIF($C$1:$C530,C530)</f>
        <v>25</v>
      </c>
      <c r="E530" s="241" t="str">
        <f t="shared" si="28"/>
        <v>Favourite web sites25</v>
      </c>
      <c r="F530" s="86" t="s">
        <v>1229</v>
      </c>
      <c r="G530" s="242">
        <v>3.455645161290323E-2</v>
      </c>
      <c r="H530" s="245">
        <v>113.12205213969024</v>
      </c>
    </row>
    <row r="531" spans="1:8">
      <c r="A531" s="86" t="str">
        <v>site_gmail</v>
      </c>
      <c r="B531" s="239">
        <v>530</v>
      </c>
      <c r="C531" s="86" t="s">
        <v>1180</v>
      </c>
      <c r="D531" s="241">
        <f>COUNTIF($C$1:$C531,C531)</f>
        <v>26</v>
      </c>
      <c r="E531" s="241" t="str">
        <f t="shared" si="28"/>
        <v>Favourite web sites26</v>
      </c>
      <c r="F531" s="86" t="s">
        <v>1231</v>
      </c>
      <c r="G531" s="242">
        <v>0.24090322580645157</v>
      </c>
      <c r="H531" s="245">
        <v>99.839059004280671</v>
      </c>
    </row>
    <row r="532" spans="1:8">
      <c r="A532" s="86" t="str">
        <v>site_google</v>
      </c>
      <c r="B532" s="239">
        <v>531</v>
      </c>
      <c r="C532" s="86" t="s">
        <v>1180</v>
      </c>
      <c r="D532" s="241">
        <f>COUNTIF($C$1:$C532,C532)</f>
        <v>27</v>
      </c>
      <c r="E532" s="241" t="str">
        <f t="shared" si="28"/>
        <v>Favourite web sites27</v>
      </c>
      <c r="F532" s="86" t="s">
        <v>1233</v>
      </c>
      <c r="G532" s="242">
        <v>0.38954032258064519</v>
      </c>
      <c r="H532" s="245">
        <v>94.866551368637559</v>
      </c>
    </row>
    <row r="533" spans="1:8">
      <c r="A533" s="86" t="str">
        <v>site_groupon</v>
      </c>
      <c r="B533" s="239">
        <v>532</v>
      </c>
      <c r="C533" s="86" t="s">
        <v>1180</v>
      </c>
      <c r="D533" s="241">
        <f>COUNTIF($C$1:$C533,C533)</f>
        <v>28</v>
      </c>
      <c r="E533" s="241" t="str">
        <f t="shared" si="28"/>
        <v>Favourite web sites28</v>
      </c>
      <c r="F533" s="86" t="s">
        <v>1235</v>
      </c>
      <c r="G533" s="242">
        <v>7.2250000000000009E-2</v>
      </c>
      <c r="H533" s="245">
        <v>100.24293935160597</v>
      </c>
    </row>
    <row r="534" spans="1:8">
      <c r="A534" s="86" t="str">
        <v>site_gumtree</v>
      </c>
      <c r="B534" s="239">
        <v>533</v>
      </c>
      <c r="C534" s="86" t="s">
        <v>1180</v>
      </c>
      <c r="D534" s="241">
        <f>COUNTIF($C$1:$C534,C534)</f>
        <v>29</v>
      </c>
      <c r="E534" s="241" t="str">
        <f t="shared" si="28"/>
        <v>Favourite web sites29</v>
      </c>
      <c r="F534" s="86" t="s">
        <v>1237</v>
      </c>
      <c r="G534" s="242">
        <v>7.3806451612903237E-2</v>
      </c>
      <c r="H534" s="245">
        <v>110.60263608293357</v>
      </c>
    </row>
    <row r="535" spans="1:8">
      <c r="A535" s="86" t="str">
        <v>site_healthline</v>
      </c>
      <c r="B535" s="239">
        <v>534</v>
      </c>
      <c r="C535" s="86" t="s">
        <v>1180</v>
      </c>
      <c r="D535" s="241">
        <f>COUNTIF($C$1:$C535,C535)</f>
        <v>30</v>
      </c>
      <c r="E535" s="241" t="str">
        <f t="shared" si="28"/>
        <v>Favourite web sites30</v>
      </c>
      <c r="F535" s="86" t="s">
        <v>1239</v>
      </c>
      <c r="G535" s="242">
        <v>1.0500000000000002E-2</v>
      </c>
      <c r="H535" s="245">
        <v>95.188175029445574</v>
      </c>
    </row>
    <row r="536" spans="1:8">
      <c r="A536" s="86" t="str">
        <v>site_hotels</v>
      </c>
      <c r="B536" s="239">
        <v>535</v>
      </c>
      <c r="C536" s="86" t="s">
        <v>1180</v>
      </c>
      <c r="D536" s="241">
        <f>COUNTIF($C$1:$C536,C536)</f>
        <v>31</v>
      </c>
      <c r="E536" s="241" t="str">
        <f t="shared" si="28"/>
        <v>Favourite web sites31</v>
      </c>
      <c r="F536" s="86" t="s">
        <v>1241</v>
      </c>
      <c r="G536" s="242">
        <v>3.6024193548387096E-2</v>
      </c>
      <c r="H536" s="245">
        <v>94.964056238055889</v>
      </c>
    </row>
    <row r="537" spans="1:8">
      <c r="A537" s="86" t="str">
        <v>site_hotukdeals</v>
      </c>
      <c r="B537" s="239">
        <v>536</v>
      </c>
      <c r="C537" s="86" t="s">
        <v>1180</v>
      </c>
      <c r="D537" s="241">
        <f>COUNTIF($C$1:$C537,C537)</f>
        <v>32</v>
      </c>
      <c r="E537" s="241" t="str">
        <f t="shared" si="28"/>
        <v>Favourite web sites32</v>
      </c>
      <c r="F537" s="86" t="s">
        <v>1243</v>
      </c>
      <c r="G537" s="242">
        <v>4.3758064516129042E-2</v>
      </c>
      <c r="H537" s="245">
        <v>97.884625927321707</v>
      </c>
    </row>
    <row r="538" spans="1:8">
      <c r="A538" s="86" t="str">
        <v>site_huffingtonpost</v>
      </c>
      <c r="B538" s="239">
        <v>537</v>
      </c>
      <c r="C538" s="86" t="s">
        <v>1180</v>
      </c>
      <c r="D538" s="241">
        <f>COUNTIF($C$1:$C538,C538)</f>
        <v>33</v>
      </c>
      <c r="E538" s="241" t="str">
        <f t="shared" si="28"/>
        <v>Favourite web sites33</v>
      </c>
      <c r="F538" s="86" t="s">
        <v>1245</v>
      </c>
      <c r="G538" s="242">
        <v>2.4758064516129035E-2</v>
      </c>
      <c r="H538" s="245">
        <v>97.420025918589715</v>
      </c>
    </row>
    <row r="539" spans="1:8">
      <c r="A539" s="86" t="str">
        <v>site_hungryhouse</v>
      </c>
      <c r="B539" s="239">
        <v>538</v>
      </c>
      <c r="C539" s="86" t="s">
        <v>1180</v>
      </c>
      <c r="D539" s="241">
        <f>COUNTIF($C$1:$C539,C539)</f>
        <v>34</v>
      </c>
      <c r="E539" s="241" t="str">
        <f t="shared" si="28"/>
        <v>Favourite web sites34</v>
      </c>
      <c r="F539" s="86" t="s">
        <v>1247</v>
      </c>
      <c r="G539" s="242">
        <v>1.3927419354838709E-2</v>
      </c>
      <c r="H539" s="245">
        <v>109.13743240817672</v>
      </c>
    </row>
    <row r="540" spans="1:8">
      <c r="A540" s="86" t="str">
        <v>site_ikea</v>
      </c>
      <c r="B540" s="239">
        <v>539</v>
      </c>
      <c r="C540" s="86" t="s">
        <v>1180</v>
      </c>
      <c r="D540" s="241">
        <f>COUNTIF($C$1:$C540,C540)</f>
        <v>35</v>
      </c>
      <c r="E540" s="241" t="str">
        <f t="shared" si="28"/>
        <v>Favourite web sites35</v>
      </c>
      <c r="F540" s="86" t="s">
        <v>1249</v>
      </c>
      <c r="G540" s="242">
        <v>7.8927419354838713E-2</v>
      </c>
      <c r="H540" s="245">
        <v>99.96658966632333</v>
      </c>
    </row>
    <row r="541" spans="1:8">
      <c r="A541" s="86" t="str">
        <v>site_imdb</v>
      </c>
      <c r="B541" s="239">
        <v>540</v>
      </c>
      <c r="C541" s="86" t="s">
        <v>1180</v>
      </c>
      <c r="D541" s="241">
        <f>COUNTIF($C$1:$C541,C541)</f>
        <v>36</v>
      </c>
      <c r="E541" s="241" t="str">
        <f t="shared" si="28"/>
        <v>Favourite web sites36</v>
      </c>
      <c r="F541" s="86" t="s">
        <v>1251</v>
      </c>
      <c r="G541" s="242">
        <v>5.4048387096774203E-2</v>
      </c>
      <c r="H541" s="245">
        <v>101.99500515795539</v>
      </c>
    </row>
    <row r="542" spans="1:8">
      <c r="A542" s="86" t="str">
        <v>site_jamieoliver</v>
      </c>
      <c r="B542" s="239">
        <v>541</v>
      </c>
      <c r="C542" s="86" t="s">
        <v>1180</v>
      </c>
      <c r="D542" s="241">
        <f>COUNTIF($C$1:$C542,C542)</f>
        <v>37</v>
      </c>
      <c r="E542" s="241" t="str">
        <f t="shared" si="28"/>
        <v>Favourite web sites37</v>
      </c>
      <c r="F542" s="86" t="s">
        <v>1253</v>
      </c>
      <c r="G542" s="242">
        <v>1.9491935483870969E-2</v>
      </c>
      <c r="H542" s="245">
        <v>93.553583435983242</v>
      </c>
    </row>
    <row r="543" spans="1:8">
      <c r="A543" s="86" t="str">
        <v>site_johnlewis</v>
      </c>
      <c r="B543" s="239">
        <v>542</v>
      </c>
      <c r="C543" s="86" t="s">
        <v>1180</v>
      </c>
      <c r="D543" s="241">
        <f>COUNTIF($C$1:$C543,C543)</f>
        <v>38</v>
      </c>
      <c r="E543" s="241" t="str">
        <f t="shared" si="28"/>
        <v>Favourite web sites38</v>
      </c>
      <c r="F543" s="86" t="s">
        <v>1255</v>
      </c>
      <c r="G543" s="242">
        <v>5.9822580645161293E-2</v>
      </c>
      <c r="H543" s="245">
        <v>70.692396202785716</v>
      </c>
    </row>
    <row r="544" spans="1:8">
      <c r="A544" s="86" t="str">
        <v>site_justeat</v>
      </c>
      <c r="B544" s="239">
        <v>543</v>
      </c>
      <c r="C544" s="86" t="s">
        <v>1180</v>
      </c>
      <c r="D544" s="241">
        <f>COUNTIF($C$1:$C544,C544)</f>
        <v>39</v>
      </c>
      <c r="E544" s="241" t="str">
        <f t="shared" si="28"/>
        <v>Favourite web sites39</v>
      </c>
      <c r="F544" s="86" t="s">
        <v>1257</v>
      </c>
      <c r="G544" s="242">
        <v>0.13415322580645159</v>
      </c>
      <c r="H544" s="245">
        <v>120.92432110988636</v>
      </c>
    </row>
    <row r="545" spans="1:8">
      <c r="A545" s="86" t="str">
        <v>site_lastminute</v>
      </c>
      <c r="B545" s="239">
        <v>544</v>
      </c>
      <c r="C545" s="86" t="s">
        <v>1180</v>
      </c>
      <c r="D545" s="241">
        <f>COUNTIF($C$1:$C545,C545)</f>
        <v>40</v>
      </c>
      <c r="E545" s="241" t="str">
        <f t="shared" si="28"/>
        <v>Favourite web sites40</v>
      </c>
      <c r="F545" s="86" t="s">
        <v>1259</v>
      </c>
      <c r="G545" s="242">
        <v>2.8451612903225808E-2</v>
      </c>
      <c r="H545" s="245">
        <v>95.848976448974526</v>
      </c>
    </row>
    <row r="546" spans="1:8">
      <c r="A546" s="86" t="str">
        <v>site_marksandspencer</v>
      </c>
      <c r="B546" s="239">
        <v>545</v>
      </c>
      <c r="C546" s="86" t="s">
        <v>1180</v>
      </c>
      <c r="D546" s="241">
        <f>COUNTIF($C$1:$C546,C546)</f>
        <v>41</v>
      </c>
      <c r="E546" s="241" t="str">
        <f t="shared" si="28"/>
        <v>Favourite web sites41</v>
      </c>
      <c r="F546" s="86" t="s">
        <v>1261</v>
      </c>
      <c r="G546" s="242">
        <v>9.5395161290322578E-2</v>
      </c>
      <c r="H546" s="245">
        <v>79.47377552976485</v>
      </c>
    </row>
    <row r="547" spans="1:8">
      <c r="A547" s="86" t="str">
        <v>site_microsoft</v>
      </c>
      <c r="B547" s="239">
        <v>546</v>
      </c>
      <c r="C547" s="86" t="s">
        <v>1180</v>
      </c>
      <c r="D547" s="241">
        <f>COUNTIF($C$1:$C547,C547)</f>
        <v>42</v>
      </c>
      <c r="E547" s="241" t="str">
        <f t="shared" si="28"/>
        <v>Favourite web sites42</v>
      </c>
      <c r="F547" s="86" t="s">
        <v>1263</v>
      </c>
      <c r="G547" s="242">
        <v>8.1612903225806457E-2</v>
      </c>
      <c r="H547" s="245">
        <v>97.089024830483226</v>
      </c>
    </row>
    <row r="548" spans="1:8">
      <c r="A548" s="86" t="str">
        <v>site_moneysavingexpert</v>
      </c>
      <c r="B548" s="239">
        <v>547</v>
      </c>
      <c r="C548" s="86" t="s">
        <v>1180</v>
      </c>
      <c r="D548" s="241">
        <f>COUNTIF($C$1:$C548,C548)</f>
        <v>43</v>
      </c>
      <c r="E548" s="241" t="str">
        <f t="shared" si="28"/>
        <v>Favourite web sites43</v>
      </c>
      <c r="F548" s="86" t="s">
        <v>1265</v>
      </c>
      <c r="G548" s="242">
        <v>0.15001612903225806</v>
      </c>
      <c r="H548" s="245">
        <v>89.296162294730706</v>
      </c>
    </row>
    <row r="549" spans="1:8">
      <c r="A549" s="86" t="str">
        <v>site_moneysupermarket</v>
      </c>
      <c r="B549" s="239">
        <v>548</v>
      </c>
      <c r="C549" s="86" t="s">
        <v>1180</v>
      </c>
      <c r="D549" s="241">
        <f>COUNTIF($C$1:$C549,C549)</f>
        <v>44</v>
      </c>
      <c r="E549" s="241" t="str">
        <f t="shared" si="28"/>
        <v>Favourite web sites44</v>
      </c>
      <c r="F549" s="86" t="s">
        <v>1267</v>
      </c>
      <c r="G549" s="242">
        <v>7.2290322580645161E-2</v>
      </c>
      <c r="H549" s="245">
        <v>94.313002061410998</v>
      </c>
    </row>
    <row r="550" spans="1:8">
      <c r="A550" s="86" t="str">
        <v>site_msn</v>
      </c>
      <c r="B550" s="239">
        <v>549</v>
      </c>
      <c r="C550" s="86" t="s">
        <v>1180</v>
      </c>
      <c r="D550" s="241">
        <f>COUNTIF($C$1:$C550,C550)</f>
        <v>45</v>
      </c>
      <c r="E550" s="241" t="str">
        <f t="shared" si="28"/>
        <v>Favourite web sites45</v>
      </c>
      <c r="F550" s="86" t="s">
        <v>1269</v>
      </c>
      <c r="G550" s="242">
        <v>3.4338709677419352E-2</v>
      </c>
      <c r="H550" s="245">
        <v>103.38950253150347</v>
      </c>
    </row>
    <row r="551" spans="1:8">
      <c r="A551" s="86" t="str">
        <v>site_mumsnet</v>
      </c>
      <c r="B551" s="239">
        <v>550</v>
      </c>
      <c r="C551" s="86" t="s">
        <v>1180</v>
      </c>
      <c r="D551" s="241">
        <f>COUNTIF($C$1:$C551,C551)</f>
        <v>46</v>
      </c>
      <c r="E551" s="241" t="str">
        <f t="shared" si="28"/>
        <v>Favourite web sites46</v>
      </c>
      <c r="F551" s="86" t="s">
        <v>1271</v>
      </c>
      <c r="G551" s="242">
        <v>1.9104838709677417E-2</v>
      </c>
      <c r="H551" s="245">
        <v>97.31224148442007</v>
      </c>
    </row>
    <row r="552" spans="1:8">
      <c r="A552" s="86" t="str">
        <v>site_nationallottery</v>
      </c>
      <c r="B552" s="239">
        <v>551</v>
      </c>
      <c r="C552" s="86" t="s">
        <v>1180</v>
      </c>
      <c r="D552" s="241">
        <f>COUNTIF($C$1:$C552,C552)</f>
        <v>47</v>
      </c>
      <c r="E552" s="241" t="str">
        <f t="shared" si="28"/>
        <v>Favourite web sites47</v>
      </c>
      <c r="F552" s="86" t="s">
        <v>1273</v>
      </c>
      <c r="G552" s="242">
        <v>0.10733870967741936</v>
      </c>
      <c r="H552" s="245">
        <v>100.6874541929588</v>
      </c>
    </row>
    <row r="553" spans="1:8">
      <c r="A553" s="86" t="str">
        <v>site_nationalrail</v>
      </c>
      <c r="B553" s="239">
        <v>552</v>
      </c>
      <c r="C553" s="86" t="s">
        <v>1180</v>
      </c>
      <c r="D553" s="241">
        <f>COUNTIF($C$1:$C553,C553)</f>
        <v>48</v>
      </c>
      <c r="E553" s="241" t="str">
        <f t="shared" si="28"/>
        <v>Favourite web sites48</v>
      </c>
      <c r="F553" s="86" t="s">
        <v>1275</v>
      </c>
      <c r="G553" s="242">
        <v>5.1217741935483868E-2</v>
      </c>
      <c r="H553" s="245">
        <v>93.288878301314682</v>
      </c>
    </row>
    <row r="554" spans="1:8">
      <c r="A554" s="86" t="str">
        <v>site_netnums</v>
      </c>
      <c r="B554" s="239">
        <v>553</v>
      </c>
      <c r="C554" s="86" t="s">
        <v>1180</v>
      </c>
      <c r="D554" s="241">
        <f>COUNTIF($C$1:$C554,C554)</f>
        <v>49</v>
      </c>
      <c r="E554" s="241" t="str">
        <f t="shared" si="28"/>
        <v>Favourite web sites49</v>
      </c>
      <c r="F554" s="86" t="s">
        <v>1277</v>
      </c>
      <c r="G554" s="242">
        <v>1.5516129032258066E-2</v>
      </c>
      <c r="H554" s="245">
        <v>103.26443362282099</v>
      </c>
    </row>
    <row r="555" spans="1:8">
      <c r="A555" s="86" t="str">
        <v>site_nhs</v>
      </c>
      <c r="B555" s="239">
        <v>554</v>
      </c>
      <c r="C555" s="86" t="s">
        <v>1180</v>
      </c>
      <c r="D555" s="241">
        <f>COUNTIF($C$1:$C555,C555)</f>
        <v>50</v>
      </c>
      <c r="E555" s="241" t="str">
        <f t="shared" si="28"/>
        <v>Favourite web sites50</v>
      </c>
      <c r="F555" s="86" t="s">
        <v>1279</v>
      </c>
      <c r="G555" s="242">
        <v>6.5790322580645141E-2</v>
      </c>
      <c r="H555" s="245">
        <v>102.52414149789062</v>
      </c>
    </row>
    <row r="556" spans="1:8">
      <c r="A556" s="86" t="str">
        <v>site_notonthehighstreet</v>
      </c>
      <c r="B556" s="239">
        <v>555</v>
      </c>
      <c r="C556" s="86" t="s">
        <v>1180</v>
      </c>
      <c r="D556" s="241">
        <f>COUNTIF($C$1:$C556,C556)</f>
        <v>51</v>
      </c>
      <c r="E556" s="241" t="str">
        <f t="shared" si="28"/>
        <v>Favourite web sites51</v>
      </c>
      <c r="F556" s="86" t="s">
        <v>1281</v>
      </c>
      <c r="G556" s="242">
        <v>4.3395161290322573E-2</v>
      </c>
      <c r="H556" s="245">
        <v>96.036342351173587</v>
      </c>
    </row>
    <row r="557" spans="1:8">
      <c r="A557" s="86" t="str">
        <v>site_premierleague</v>
      </c>
      <c r="B557" s="239">
        <v>556</v>
      </c>
      <c r="C557" s="86" t="s">
        <v>1180</v>
      </c>
      <c r="D557" s="241">
        <f>COUNTIF($C$1:$C557,C557)</f>
        <v>52</v>
      </c>
      <c r="E557" s="241" t="str">
        <f t="shared" si="28"/>
        <v>Favourite web sites52</v>
      </c>
      <c r="F557" s="86" t="s">
        <v>1283</v>
      </c>
      <c r="G557" s="242">
        <v>5.8475806451612898E-2</v>
      </c>
      <c r="H557" s="245">
        <v>101.28096081439426</v>
      </c>
    </row>
    <row r="558" spans="1:8">
      <c r="A558" s="86" t="str">
        <v>site_quidco</v>
      </c>
      <c r="B558" s="239">
        <v>557</v>
      </c>
      <c r="C558" s="86" t="s">
        <v>1180</v>
      </c>
      <c r="D558" s="241">
        <f>COUNTIF($C$1:$C558,C558)</f>
        <v>53</v>
      </c>
      <c r="E558" s="241" t="str">
        <f t="shared" si="28"/>
        <v>Favourite web sites53</v>
      </c>
      <c r="F558" s="86" t="s">
        <v>1285</v>
      </c>
      <c r="G558" s="242">
        <v>3.2040322580645167E-2</v>
      </c>
      <c r="H558" s="245">
        <v>89.242169557187196</v>
      </c>
    </row>
    <row r="559" spans="1:8">
      <c r="A559" s="86" t="str">
        <v>site_quora</v>
      </c>
      <c r="B559" s="239">
        <v>558</v>
      </c>
      <c r="C559" s="86" t="s">
        <v>1180</v>
      </c>
      <c r="D559" s="241">
        <f>COUNTIF($C$1:$C559,C559)</f>
        <v>54</v>
      </c>
      <c r="E559" s="241" t="str">
        <f t="shared" si="28"/>
        <v>Favourite web sites54</v>
      </c>
      <c r="F559" s="86" t="s">
        <v>1287</v>
      </c>
      <c r="G559" s="242">
        <v>1.8846774193548389E-2</v>
      </c>
      <c r="H559" s="245">
        <v>101.45884894649797</v>
      </c>
    </row>
    <row r="560" spans="1:8">
      <c r="A560" s="86" t="str">
        <v>site_rightmove</v>
      </c>
      <c r="B560" s="239">
        <v>559</v>
      </c>
      <c r="C560" s="86" t="s">
        <v>1180</v>
      </c>
      <c r="D560" s="241">
        <f>COUNTIF($C$1:$C560,C560)</f>
        <v>55</v>
      </c>
      <c r="E560" s="241" t="str">
        <f t="shared" si="28"/>
        <v>Favourite web sites55</v>
      </c>
      <c r="F560" s="86" t="s">
        <v>1289</v>
      </c>
      <c r="G560" s="242">
        <v>6.7120967741935475E-2</v>
      </c>
      <c r="H560" s="245">
        <v>82.092160761617848</v>
      </c>
    </row>
    <row r="561" spans="1:8">
      <c r="A561" s="86" t="str">
        <v>site_santander</v>
      </c>
      <c r="B561" s="239">
        <v>560</v>
      </c>
      <c r="C561" s="86" t="s">
        <v>1180</v>
      </c>
      <c r="D561" s="241">
        <f>COUNTIF($C$1:$C561,C561)</f>
        <v>56</v>
      </c>
      <c r="E561" s="241" t="str">
        <f t="shared" si="28"/>
        <v>Favourite web sites56</v>
      </c>
      <c r="F561" s="86" t="s">
        <v>1291</v>
      </c>
      <c r="G561" s="242">
        <v>6.5862903225806471E-2</v>
      </c>
      <c r="H561" s="245">
        <v>95.077178900063913</v>
      </c>
    </row>
    <row r="562" spans="1:8">
      <c r="A562" s="86" t="str">
        <v>site_selfridges</v>
      </c>
      <c r="B562" s="239">
        <v>561</v>
      </c>
      <c r="C562" s="86" t="s">
        <v>1180</v>
      </c>
      <c r="D562" s="241">
        <f>COUNTIF($C$1:$C562,C562)</f>
        <v>57</v>
      </c>
      <c r="E562" s="241" t="str">
        <f t="shared" si="28"/>
        <v>Favourite web sites57</v>
      </c>
      <c r="F562" s="86" t="s">
        <v>1293</v>
      </c>
      <c r="G562" s="242">
        <v>1.9612903225806454E-2</v>
      </c>
      <c r="H562" s="245">
        <v>98.476213492690874</v>
      </c>
    </row>
    <row r="563" spans="1:8">
      <c r="A563" s="86" t="str">
        <v>site_skynews</v>
      </c>
      <c r="B563" s="239">
        <v>562</v>
      </c>
      <c r="C563" s="86" t="s">
        <v>1180</v>
      </c>
      <c r="D563" s="241">
        <f>COUNTIF($C$1:$C563,C563)</f>
        <v>58</v>
      </c>
      <c r="E563" s="241" t="str">
        <f t="shared" si="28"/>
        <v>Favourite web sites58</v>
      </c>
      <c r="F563" s="86" t="s">
        <v>1295</v>
      </c>
      <c r="G563" s="242">
        <v>8.6104838709677403E-2</v>
      </c>
      <c r="H563" s="245">
        <v>98.588609425257246</v>
      </c>
    </row>
    <row r="564" spans="1:8">
      <c r="A564" s="86" t="str">
        <v>site_skysports</v>
      </c>
      <c r="B564" s="239">
        <v>563</v>
      </c>
      <c r="C564" s="86" t="s">
        <v>1180</v>
      </c>
      <c r="D564" s="241">
        <f>COUNTIF($C$1:$C564,C564)</f>
        <v>59</v>
      </c>
      <c r="E564" s="241" t="str">
        <f t="shared" si="28"/>
        <v>Favourite web sites59</v>
      </c>
      <c r="F564" s="86" t="s">
        <v>1297</v>
      </c>
      <c r="G564" s="242">
        <v>9.202419354838709E-2</v>
      </c>
      <c r="H564" s="245">
        <v>99.044513214764109</v>
      </c>
    </row>
    <row r="565" spans="1:8">
      <c r="A565" s="86" t="str">
        <v>site_soundcloud</v>
      </c>
      <c r="B565" s="239">
        <v>564</v>
      </c>
      <c r="C565" s="86" t="s">
        <v>1180</v>
      </c>
      <c r="D565" s="241">
        <f>COUNTIF($C$1:$C565,C565)</f>
        <v>60</v>
      </c>
      <c r="E565" s="241" t="str">
        <f t="shared" si="28"/>
        <v>Favourite web sites60</v>
      </c>
      <c r="F565" s="86" t="s">
        <v>1299</v>
      </c>
      <c r="G565" s="242">
        <v>3.1588709677419356E-2</v>
      </c>
      <c r="H565" s="245">
        <v>110.71055773246283</v>
      </c>
    </row>
    <row r="566" spans="1:8">
      <c r="A566" s="86" t="str">
        <v>site_spotify</v>
      </c>
      <c r="B566" s="239">
        <v>565</v>
      </c>
      <c r="C566" s="86" t="s">
        <v>1180</v>
      </c>
      <c r="D566" s="241">
        <f>COUNTIF($C$1:$C566,C566)</f>
        <v>61</v>
      </c>
      <c r="E566" s="241" t="str">
        <f t="shared" si="28"/>
        <v>Favourite web sites61</v>
      </c>
      <c r="F566" s="86" t="s">
        <v>1301</v>
      </c>
      <c r="G566" s="242">
        <v>0.17006451612903226</v>
      </c>
      <c r="H566" s="245">
        <v>96.774545687391594</v>
      </c>
    </row>
    <row r="567" spans="1:8">
      <c r="A567" s="86" t="str">
        <v>site_tesco</v>
      </c>
      <c r="B567" s="239">
        <v>566</v>
      </c>
      <c r="C567" s="86" t="s">
        <v>1180</v>
      </c>
      <c r="D567" s="241">
        <f>COUNTIF($C$1:$C567,C567)</f>
        <v>62</v>
      </c>
      <c r="E567" s="241" t="str">
        <f t="shared" si="28"/>
        <v>Favourite web sites62</v>
      </c>
      <c r="F567" s="86" t="s">
        <v>1303</v>
      </c>
      <c r="G567" s="242">
        <v>0.14650806451612902</v>
      </c>
      <c r="H567" s="245">
        <v>98.930350763108351</v>
      </c>
    </row>
    <row r="568" spans="1:8">
      <c r="A568" s="86" t="str">
        <v>site_theladbible</v>
      </c>
      <c r="B568" s="239">
        <v>567</v>
      </c>
      <c r="C568" s="86" t="s">
        <v>1180</v>
      </c>
      <c r="D568" s="241">
        <f>COUNTIF($C$1:$C568,C568)</f>
        <v>63</v>
      </c>
      <c r="E568" s="241" t="str">
        <f t="shared" si="28"/>
        <v>Favourite web sites63</v>
      </c>
      <c r="F568" s="86" t="s">
        <v>1305</v>
      </c>
      <c r="G568" s="242">
        <v>3.4129032258064518E-2</v>
      </c>
      <c r="H568" s="245">
        <v>98.511913781390078</v>
      </c>
    </row>
    <row r="569" spans="1:8">
      <c r="A569" s="86" t="str">
        <v>site_ticketmaster</v>
      </c>
      <c r="B569" s="239">
        <v>568</v>
      </c>
      <c r="C569" s="86" t="s">
        <v>1180</v>
      </c>
      <c r="D569" s="241">
        <f>COUNTIF($C$1:$C569,C569)</f>
        <v>64</v>
      </c>
      <c r="E569" s="241" t="str">
        <f t="shared" si="28"/>
        <v>Favourite web sites64</v>
      </c>
      <c r="F569" s="86" t="s">
        <v>1307</v>
      </c>
      <c r="G569" s="242">
        <v>3.3282258064516138E-2</v>
      </c>
      <c r="H569" s="245">
        <v>99.957716408369237</v>
      </c>
    </row>
    <row r="570" spans="1:8">
      <c r="A570" s="86" t="str">
        <v>site_topshop</v>
      </c>
      <c r="B570" s="239">
        <v>569</v>
      </c>
      <c r="C570" s="86" t="s">
        <v>1180</v>
      </c>
      <c r="D570" s="241">
        <f>COUNTIF($C$1:$C570,C570)</f>
        <v>65</v>
      </c>
      <c r="E570" s="241" t="str">
        <f t="shared" si="28"/>
        <v>Favourite web sites65</v>
      </c>
      <c r="F570" s="86" t="s">
        <v>1309</v>
      </c>
      <c r="G570" s="242">
        <v>3.0298387096774192E-2</v>
      </c>
      <c r="H570" s="245">
        <v>97.927944874141048</v>
      </c>
    </row>
    <row r="571" spans="1:8">
      <c r="A571" s="86" t="str">
        <v>site_tripadvisor</v>
      </c>
      <c r="B571" s="239">
        <v>570</v>
      </c>
      <c r="C571" s="86" t="s">
        <v>1180</v>
      </c>
      <c r="D571" s="241">
        <f>COUNTIF($C$1:$C571,C571)</f>
        <v>66</v>
      </c>
      <c r="E571" s="241" t="str">
        <f t="shared" si="28"/>
        <v>Favourite web sites66</v>
      </c>
      <c r="F571" s="86" t="s">
        <v>1311</v>
      </c>
      <c r="G571" s="242">
        <v>9.473387096774194E-2</v>
      </c>
      <c r="H571" s="245">
        <v>87.476659848995681</v>
      </c>
    </row>
    <row r="572" spans="1:8">
      <c r="A572" s="86" t="str">
        <v>site_trivago</v>
      </c>
      <c r="B572" s="239">
        <v>571</v>
      </c>
      <c r="C572" s="86" t="s">
        <v>1180</v>
      </c>
      <c r="D572" s="241">
        <f>COUNTIF($C$1:$C572,C572)</f>
        <v>67</v>
      </c>
      <c r="E572" s="241" t="str">
        <f t="shared" si="28"/>
        <v>Favourite web sites67</v>
      </c>
      <c r="F572" s="86" t="s">
        <v>1313</v>
      </c>
      <c r="G572" s="242">
        <v>3.4806451612903223E-2</v>
      </c>
      <c r="H572" s="245">
        <v>99.830097772308378</v>
      </c>
    </row>
    <row r="573" spans="1:8">
      <c r="A573" s="86" t="str">
        <v>site_tui</v>
      </c>
      <c r="B573" s="239">
        <v>572</v>
      </c>
      <c r="C573" s="86" t="s">
        <v>1180</v>
      </c>
      <c r="D573" s="241">
        <f>COUNTIF($C$1:$C573,C573)</f>
        <v>68</v>
      </c>
      <c r="E573" s="241" t="str">
        <f t="shared" si="28"/>
        <v>Favourite web sites68</v>
      </c>
      <c r="F573" s="86" t="s">
        <v>1315</v>
      </c>
      <c r="G573" s="242">
        <v>2.819354838709677E-2</v>
      </c>
      <c r="H573" s="245">
        <v>100.06222984644452</v>
      </c>
    </row>
    <row r="574" spans="1:8">
      <c r="A574" s="86" t="str">
        <v>site_twitch</v>
      </c>
      <c r="B574" s="239">
        <v>573</v>
      </c>
      <c r="C574" s="86" t="s">
        <v>1180</v>
      </c>
      <c r="D574" s="241">
        <f>COUNTIF($C$1:$C574,C574)</f>
        <v>69</v>
      </c>
      <c r="E574" s="241" t="str">
        <f t="shared" si="28"/>
        <v>Favourite web sites69</v>
      </c>
      <c r="F574" s="86" t="s">
        <v>1317</v>
      </c>
      <c r="G574" s="242">
        <v>3.0233870967741935E-2</v>
      </c>
      <c r="H574" s="245">
        <v>102.90560885189868</v>
      </c>
    </row>
    <row r="575" spans="1:8">
      <c r="A575" s="86" t="str">
        <v>site_very</v>
      </c>
      <c r="B575" s="239">
        <v>574</v>
      </c>
      <c r="C575" s="86" t="s">
        <v>1180</v>
      </c>
      <c r="D575" s="241">
        <f>COUNTIF($C$1:$C575,C575)</f>
        <v>70</v>
      </c>
      <c r="E575" s="241" t="str">
        <f t="shared" si="28"/>
        <v>Favourite web sites70</v>
      </c>
      <c r="F575" s="86" t="s">
        <v>1319</v>
      </c>
      <c r="G575" s="242">
        <v>4.2322580645161277E-2</v>
      </c>
      <c r="H575" s="245">
        <v>118.33549605345701</v>
      </c>
    </row>
    <row r="576" spans="1:8">
      <c r="A576" s="86" t="str">
        <v>site_vevo</v>
      </c>
      <c r="B576" s="239">
        <v>575</v>
      </c>
      <c r="C576" s="86" t="s">
        <v>1180</v>
      </c>
      <c r="D576" s="241">
        <f>COUNTIF($C$1:$C576,C576)</f>
        <v>71</v>
      </c>
      <c r="E576" s="241" t="str">
        <f t="shared" si="28"/>
        <v>Favourite web sites71</v>
      </c>
      <c r="F576" s="86" t="s">
        <v>1321</v>
      </c>
      <c r="G576" s="242">
        <v>1.4588709677419355E-2</v>
      </c>
      <c r="H576" s="245">
        <v>105.6931664490231</v>
      </c>
    </row>
    <row r="577" spans="1:8">
      <c r="A577" s="86" t="str">
        <v>site_vice</v>
      </c>
      <c r="B577" s="239">
        <v>576</v>
      </c>
      <c r="C577" s="86" t="s">
        <v>1180</v>
      </c>
      <c r="D577" s="241">
        <f>COUNTIF($C$1:$C577,C577)</f>
        <v>72</v>
      </c>
      <c r="E577" s="241" t="str">
        <f t="shared" si="28"/>
        <v>Favourite web sites72</v>
      </c>
      <c r="F577" s="86" t="s">
        <v>1323</v>
      </c>
      <c r="G577" s="242">
        <v>1.0895161290322582E-2</v>
      </c>
      <c r="H577" s="245">
        <v>98.611933028554404</v>
      </c>
    </row>
    <row r="578" spans="1:8">
      <c r="A578" s="86" t="str">
        <v>site_wikihow</v>
      </c>
      <c r="B578" s="239">
        <v>577</v>
      </c>
      <c r="C578" s="86" t="s">
        <v>1180</v>
      </c>
      <c r="D578" s="241">
        <f>COUNTIF($C$1:$C578,C578)</f>
        <v>73</v>
      </c>
      <c r="E578" s="241" t="str">
        <f t="shared" si="28"/>
        <v>Favourite web sites73</v>
      </c>
      <c r="F578" s="86" t="s">
        <v>1325</v>
      </c>
      <c r="G578" s="242">
        <v>2.4112903225806455E-2</v>
      </c>
      <c r="H578" s="245">
        <v>101.85175098938592</v>
      </c>
    </row>
    <row r="579" spans="1:8">
      <c r="A579" s="86" t="str">
        <v>site_wiki</v>
      </c>
      <c r="B579" s="239">
        <v>578</v>
      </c>
      <c r="C579" s="86" t="s">
        <v>1180</v>
      </c>
      <c r="D579" s="241">
        <f>COUNTIF($C$1:$C579,C579)</f>
        <v>74</v>
      </c>
      <c r="E579" s="241" t="str">
        <f t="shared" ref="E579:E642" si="29">C579&amp;D579</f>
        <v>Favourite web sites74</v>
      </c>
      <c r="F579" s="86" t="s">
        <v>1327</v>
      </c>
      <c r="G579" s="242">
        <v>0.16795967741935486</v>
      </c>
      <c r="H579" s="245">
        <v>91.755239838466252</v>
      </c>
    </row>
    <row r="580" spans="1:8">
      <c r="A580" s="86" t="str">
        <v>site_williamhill</v>
      </c>
      <c r="B580" s="239">
        <v>579</v>
      </c>
      <c r="C580" s="86" t="s">
        <v>1180</v>
      </c>
      <c r="D580" s="241">
        <f>COUNTIF($C$1:$C580,C580)</f>
        <v>75</v>
      </c>
      <c r="E580" s="241" t="str">
        <f t="shared" si="29"/>
        <v>Favourite web sites75</v>
      </c>
      <c r="F580" s="86" t="s">
        <v>1329</v>
      </c>
      <c r="G580" s="242">
        <v>2.7887096774193546E-2</v>
      </c>
      <c r="H580" s="245">
        <v>107.93345419009081</v>
      </c>
    </row>
    <row r="581" spans="1:8">
      <c r="A581" s="86" t="str">
        <v>site_yahoo</v>
      </c>
      <c r="B581" s="239">
        <v>580</v>
      </c>
      <c r="C581" s="86" t="s">
        <v>1180</v>
      </c>
      <c r="D581" s="241">
        <f>COUNTIF($C$1:$C581,C581)</f>
        <v>76</v>
      </c>
      <c r="E581" s="241" t="str">
        <f t="shared" si="29"/>
        <v>Favourite web sites76</v>
      </c>
      <c r="F581" s="86" t="s">
        <v>1331</v>
      </c>
      <c r="G581" s="242">
        <v>7.0766129032258068E-2</v>
      </c>
      <c r="H581" s="245">
        <v>101.73113104192615</v>
      </c>
    </row>
    <row r="582" spans="1:8">
      <c r="A582" s="86" t="str">
        <v>site_zoopla</v>
      </c>
      <c r="B582" s="239">
        <v>581</v>
      </c>
      <c r="C582" s="86" t="s">
        <v>1180</v>
      </c>
      <c r="D582" s="241">
        <f>COUNTIF($C$1:$C582,C582)</f>
        <v>77</v>
      </c>
      <c r="E582" s="241" t="str">
        <f t="shared" si="29"/>
        <v>Favourite web sites77</v>
      </c>
      <c r="F582" s="86" t="s">
        <v>1333</v>
      </c>
      <c r="G582" s="242">
        <v>4.6467741935483871E-2</v>
      </c>
      <c r="H582" s="245">
        <v>104.08493214587762</v>
      </c>
    </row>
    <row r="583" spans="1:8">
      <c r="A583" s="86" t="str">
        <v>shopm10</v>
      </c>
      <c r="B583" s="239">
        <v>582</v>
      </c>
      <c r="C583" s="86" t="s">
        <v>1336</v>
      </c>
      <c r="D583" s="241">
        <f>COUNTIF($C$1:$C583,C583)</f>
        <v>1</v>
      </c>
      <c r="E583" s="241" t="str">
        <f t="shared" si="29"/>
        <v>Supermarket: shop at (1+ times per month)1</v>
      </c>
      <c r="F583" s="86" t="s">
        <v>1337</v>
      </c>
      <c r="G583" s="242">
        <v>0.39540322580645154</v>
      </c>
      <c r="H583" s="245">
        <v>102.00539401339329</v>
      </c>
    </row>
    <row r="584" spans="1:8">
      <c r="A584" s="86" t="str">
        <v>shopm1</v>
      </c>
      <c r="B584" s="239">
        <v>583</v>
      </c>
      <c r="C584" s="86" t="s">
        <v>1336</v>
      </c>
      <c r="D584" s="241">
        <f>COUNTIF($C$1:$C584,C584)</f>
        <v>2</v>
      </c>
      <c r="E584" s="241" t="str">
        <f t="shared" si="29"/>
        <v>Supermarket: shop at (1+ times per month)2</v>
      </c>
      <c r="F584" s="86" t="s">
        <v>1339</v>
      </c>
      <c r="G584" s="242">
        <v>0.47779838709677414</v>
      </c>
      <c r="H584" s="245">
        <v>116.17199241269893</v>
      </c>
    </row>
    <row r="585" spans="1:8">
      <c r="A585" s="86" t="str">
        <v>shopm2</v>
      </c>
      <c r="B585" s="239">
        <v>584</v>
      </c>
      <c r="C585" s="86" t="s">
        <v>1336</v>
      </c>
      <c r="D585" s="241">
        <f>COUNTIF($C$1:$C585,C585)</f>
        <v>3</v>
      </c>
      <c r="E585" s="241" t="str">
        <f t="shared" si="29"/>
        <v>Supermarket: shop at (1+ times per month)3</v>
      </c>
      <c r="F585" s="86" t="s">
        <v>1341</v>
      </c>
      <c r="G585" s="242">
        <v>0.20560483870967744</v>
      </c>
      <c r="H585" s="245">
        <v>83.77396576781581</v>
      </c>
    </row>
    <row r="586" spans="1:8">
      <c r="A586" s="86" t="str">
        <v>shopm11</v>
      </c>
      <c r="B586" s="239">
        <v>585</v>
      </c>
      <c r="C586" s="86" t="s">
        <v>1336</v>
      </c>
      <c r="D586" s="241">
        <f>COUNTIF($C$1:$C586,C586)</f>
        <v>4</v>
      </c>
      <c r="E586" s="241" t="str">
        <f t="shared" si="29"/>
        <v>Supermarket: shop at (1+ times per month)4</v>
      </c>
      <c r="F586" s="86" t="s">
        <v>1343</v>
      </c>
      <c r="G586" s="242">
        <v>0.3080645161290323</v>
      </c>
      <c r="H586" s="245">
        <v>101.26128320018388</v>
      </c>
    </row>
    <row r="587" spans="1:8">
      <c r="A587" s="86" t="str">
        <v>shopm3</v>
      </c>
      <c r="B587" s="239">
        <v>586</v>
      </c>
      <c r="C587" s="86" t="s">
        <v>1336</v>
      </c>
      <c r="D587" s="241">
        <f>COUNTIF($C$1:$C587,C587)</f>
        <v>5</v>
      </c>
      <c r="E587" s="241" t="str">
        <f t="shared" si="29"/>
        <v>Supermarket: shop at (1+ times per month)5</v>
      </c>
      <c r="F587" s="86" t="s">
        <v>1345</v>
      </c>
      <c r="G587" s="242">
        <v>0.16037903225806455</v>
      </c>
      <c r="H587" s="245">
        <v>67.896041812253216</v>
      </c>
    </row>
    <row r="588" spans="1:8">
      <c r="A588" s="86" t="str">
        <v>shopm4</v>
      </c>
      <c r="B588" s="239">
        <v>587</v>
      </c>
      <c r="C588" s="86" t="s">
        <v>1336</v>
      </c>
      <c r="D588" s="241">
        <f>COUNTIF($C$1:$C588,C588)</f>
        <v>6</v>
      </c>
      <c r="E588" s="241" t="str">
        <f t="shared" si="29"/>
        <v>Supermarket: shop at (1+ times per month)6</v>
      </c>
      <c r="F588" s="86" t="s">
        <v>1347</v>
      </c>
      <c r="G588" s="242">
        <v>0.34530645161290319</v>
      </c>
      <c r="H588" s="245">
        <v>102.13329328293261</v>
      </c>
    </row>
    <row r="589" spans="1:8">
      <c r="A589" s="86" t="str">
        <v>shopm5</v>
      </c>
      <c r="B589" s="239">
        <v>588</v>
      </c>
      <c r="C589" s="86" t="s">
        <v>1336</v>
      </c>
      <c r="D589" s="241">
        <f>COUNTIF($C$1:$C589,C589)</f>
        <v>7</v>
      </c>
      <c r="E589" s="241" t="str">
        <f t="shared" si="29"/>
        <v>Supermarket: shop at (1+ times per month)7</v>
      </c>
      <c r="F589" s="86" t="s">
        <v>1349</v>
      </c>
      <c r="G589" s="242">
        <v>0.34979838709677413</v>
      </c>
      <c r="H589" s="245">
        <v>79.253241886023972</v>
      </c>
    </row>
    <row r="590" spans="1:8">
      <c r="A590" s="86" t="str">
        <v>shopm6</v>
      </c>
      <c r="B590" s="239">
        <v>589</v>
      </c>
      <c r="C590" s="86" t="s">
        <v>1336</v>
      </c>
      <c r="D590" s="241">
        <f>COUNTIF($C$1:$C590,C590)</f>
        <v>8</v>
      </c>
      <c r="E590" s="241" t="str">
        <f t="shared" si="29"/>
        <v>Supermarket: shop at (1+ times per month)8</v>
      </c>
      <c r="F590" s="86" t="s">
        <v>1303</v>
      </c>
      <c r="G590" s="242">
        <v>0.57229032258064516</v>
      </c>
      <c r="H590" s="245">
        <v>93.29971395031103</v>
      </c>
    </row>
    <row r="591" spans="1:8">
      <c r="A591" s="86" t="str">
        <v>shopm8</v>
      </c>
      <c r="B591" s="239">
        <v>590</v>
      </c>
      <c r="C591" s="86" t="s">
        <v>1336</v>
      </c>
      <c r="D591" s="241">
        <f>COUNTIF($C$1:$C591,C591)</f>
        <v>9</v>
      </c>
      <c r="E591" s="241" t="str">
        <f t="shared" si="29"/>
        <v>Supermarket: shop at (1+ times per month)9</v>
      </c>
      <c r="F591" s="86" t="s">
        <v>1352</v>
      </c>
      <c r="G591" s="242">
        <v>7.8540322580645153E-2</v>
      </c>
      <c r="H591" s="245">
        <v>47.127483020918262</v>
      </c>
    </row>
    <row r="592" spans="1:8">
      <c r="A592" s="86" t="str">
        <v>DAILY11</v>
      </c>
      <c r="B592" s="239">
        <v>591</v>
      </c>
      <c r="C592" s="86" t="s">
        <v>1355</v>
      </c>
      <c r="D592" s="241">
        <f>COUNTIF($C$1:$C592,C592)</f>
        <v>1</v>
      </c>
      <c r="E592" s="241" t="str">
        <f t="shared" si="29"/>
        <v>Daily Newspapers1</v>
      </c>
      <c r="F592" s="86" t="s">
        <v>1356</v>
      </c>
      <c r="G592" s="242">
        <v>0.1274274193548387</v>
      </c>
      <c r="H592" s="245">
        <v>135.82553374477274</v>
      </c>
    </row>
    <row r="593" spans="1:8">
      <c r="A593" s="86" t="str">
        <v>DAILY3</v>
      </c>
      <c r="B593" s="239">
        <v>592</v>
      </c>
      <c r="C593" s="86" t="s">
        <v>1355</v>
      </c>
      <c r="D593" s="241">
        <f>COUNTIF($C$1:$C593,C593)</f>
        <v>2</v>
      </c>
      <c r="E593" s="241" t="str">
        <f t="shared" si="29"/>
        <v>Daily Newspapers2</v>
      </c>
      <c r="F593" s="86" t="s">
        <v>1358</v>
      </c>
      <c r="G593" s="242">
        <v>5.27258064516129E-2</v>
      </c>
      <c r="H593" s="245">
        <v>144.71911874564418</v>
      </c>
    </row>
    <row r="594" spans="1:8">
      <c r="A594" s="86" t="str">
        <v>DAILY4</v>
      </c>
      <c r="B594" s="239">
        <v>593</v>
      </c>
      <c r="C594" s="86" t="s">
        <v>1355</v>
      </c>
      <c r="D594" s="241">
        <f>COUNTIF($C$1:$C594,C594)</f>
        <v>3</v>
      </c>
      <c r="E594" s="241" t="str">
        <f t="shared" si="29"/>
        <v>Daily Newspapers3</v>
      </c>
      <c r="F594" s="86" t="s">
        <v>1360</v>
      </c>
      <c r="G594" s="242">
        <v>1.2749999999999999E-2</v>
      </c>
      <c r="H594" s="245">
        <v>154.86109616977927</v>
      </c>
    </row>
    <row r="595" spans="1:8">
      <c r="A595" s="86" t="str">
        <v>DAILY10</v>
      </c>
      <c r="B595" s="239">
        <v>594</v>
      </c>
      <c r="C595" s="86" t="s">
        <v>1355</v>
      </c>
      <c r="D595" s="241">
        <f>COUNTIF($C$1:$C595,C595)</f>
        <v>4</v>
      </c>
      <c r="E595" s="241" t="str">
        <f t="shared" si="29"/>
        <v>Daily Newspapers4</v>
      </c>
      <c r="F595" s="86" t="s">
        <v>1362</v>
      </c>
      <c r="G595" s="242">
        <v>2.9298387096774195E-2</v>
      </c>
      <c r="H595" s="245">
        <v>164.3749514713549</v>
      </c>
    </row>
    <row r="596" spans="1:8">
      <c r="A596" s="86" t="str">
        <v>DAILY2</v>
      </c>
      <c r="B596" s="239">
        <v>595</v>
      </c>
      <c r="C596" s="86" t="s">
        <v>1355</v>
      </c>
      <c r="D596" s="241">
        <f>COUNTIF($C$1:$C596,C596)</f>
        <v>5</v>
      </c>
      <c r="E596" s="241" t="str">
        <f t="shared" si="29"/>
        <v>Daily Newspapers5</v>
      </c>
      <c r="F596" s="86" t="s">
        <v>1364</v>
      </c>
      <c r="G596" s="242">
        <v>6.2145161290322583E-2</v>
      </c>
      <c r="H596" s="245">
        <v>78.249128065787005</v>
      </c>
    </row>
    <row r="597" spans="1:8">
      <c r="A597" s="86" t="str">
        <v>DAILY1</v>
      </c>
      <c r="B597" s="239">
        <v>596</v>
      </c>
      <c r="C597" s="86" t="s">
        <v>1355</v>
      </c>
      <c r="D597" s="241">
        <f>COUNTIF($C$1:$C597,C597)</f>
        <v>6</v>
      </c>
      <c r="E597" s="241" t="str">
        <f t="shared" si="29"/>
        <v>Daily Newspapers6</v>
      </c>
      <c r="F597" s="86" t="s">
        <v>1366</v>
      </c>
      <c r="G597" s="242">
        <v>1.7008064516129032E-2</v>
      </c>
      <c r="H597" s="245">
        <v>96.281400777455744</v>
      </c>
    </row>
    <row r="598" spans="1:8">
      <c r="A598" s="86" t="str">
        <v>DAILY6</v>
      </c>
      <c r="B598" s="239">
        <v>597</v>
      </c>
      <c r="C598" s="86" t="s">
        <v>1355</v>
      </c>
      <c r="D598" s="241">
        <f>COUNTIF($C$1:$C598,C598)</f>
        <v>7</v>
      </c>
      <c r="E598" s="241" t="str">
        <f t="shared" si="29"/>
        <v>Daily Newspapers7</v>
      </c>
      <c r="F598" s="86" t="s">
        <v>1368</v>
      </c>
      <c r="G598" s="242">
        <v>1.2572580645161289E-2</v>
      </c>
      <c r="H598" s="245">
        <v>47.629448091848452</v>
      </c>
    </row>
    <row r="599" spans="1:8">
      <c r="A599" s="86" t="str">
        <v>DAILY8</v>
      </c>
      <c r="B599" s="239">
        <v>598</v>
      </c>
      <c r="C599" s="86" t="s">
        <v>1355</v>
      </c>
      <c r="D599" s="241">
        <f>COUNTIF($C$1:$C599,C599)</f>
        <v>8</v>
      </c>
      <c r="E599" s="241" t="str">
        <f t="shared" si="29"/>
        <v>Daily Newspapers8</v>
      </c>
      <c r="F599" s="86" t="s">
        <v>1370</v>
      </c>
      <c r="G599" s="242">
        <v>1.5008064516129035E-2</v>
      </c>
      <c r="H599" s="245">
        <v>77.119119993296465</v>
      </c>
    </row>
    <row r="600" spans="1:8">
      <c r="A600" s="86" t="str">
        <v>DAILY12</v>
      </c>
      <c r="B600" s="239">
        <v>599</v>
      </c>
      <c r="C600" s="86" t="s">
        <v>1355</v>
      </c>
      <c r="D600" s="241">
        <f>COUNTIF($C$1:$C600,C600)</f>
        <v>9</v>
      </c>
      <c r="E600" s="241" t="str">
        <f t="shared" si="29"/>
        <v>Daily Newspapers9</v>
      </c>
      <c r="F600" s="86" t="s">
        <v>1372</v>
      </c>
      <c r="G600" s="242">
        <v>1.5016129032258067E-2</v>
      </c>
      <c r="H600" s="245">
        <v>49.269372992920793</v>
      </c>
    </row>
    <row r="601" spans="1:8">
      <c r="A601" s="86" t="str">
        <v>MAGBIZEDU</v>
      </c>
      <c r="B601" s="239">
        <v>600</v>
      </c>
      <c r="C601" s="86" t="s">
        <v>1374</v>
      </c>
      <c r="D601" s="241">
        <f>COUNTIF($C$1:$C601,C601)</f>
        <v>1</v>
      </c>
      <c r="E601" s="241" t="str">
        <f t="shared" si="29"/>
        <v>Magazines Read1</v>
      </c>
      <c r="F601" s="86" t="s">
        <v>1375</v>
      </c>
      <c r="G601" s="242">
        <v>2.2629032258064521E-2</v>
      </c>
      <c r="H601" s="245">
        <v>88.706370490981342</v>
      </c>
    </row>
    <row r="602" spans="1:8">
      <c r="A602" s="86" t="str">
        <v>MAGCELEB</v>
      </c>
      <c r="B602" s="239">
        <v>601</v>
      </c>
      <c r="C602" s="86" t="s">
        <v>1374</v>
      </c>
      <c r="D602" s="241">
        <f>COUNTIF($C$1:$C602,C602)</f>
        <v>2</v>
      </c>
      <c r="E602" s="241" t="str">
        <f t="shared" si="29"/>
        <v>Magazines Read2</v>
      </c>
      <c r="F602" s="86" t="s">
        <v>1377</v>
      </c>
      <c r="G602" s="242">
        <v>2.7112903225806447E-2</v>
      </c>
      <c r="H602" s="245">
        <v>118.92005002899914</v>
      </c>
    </row>
    <row r="603" spans="1:8">
      <c r="A603" s="86" t="str">
        <v>MAGFASHION</v>
      </c>
      <c r="B603" s="239">
        <v>602</v>
      </c>
      <c r="C603" s="86" t="s">
        <v>1374</v>
      </c>
      <c r="D603" s="241">
        <f>COUNTIF($C$1:$C603,C603)</f>
        <v>3</v>
      </c>
      <c r="E603" s="241" t="str">
        <f t="shared" si="29"/>
        <v>Magazines Read3</v>
      </c>
      <c r="F603" s="86" t="s">
        <v>1379</v>
      </c>
      <c r="G603" s="242">
        <v>1.5137096774193549E-2</v>
      </c>
      <c r="H603" s="245">
        <v>127.07923090440599</v>
      </c>
    </row>
    <row r="604" spans="1:8">
      <c r="A604" s="86" t="str">
        <v>MAGCOOK</v>
      </c>
      <c r="B604" s="239">
        <v>603</v>
      </c>
      <c r="C604" s="86" t="s">
        <v>1374</v>
      </c>
      <c r="D604" s="241">
        <f>COUNTIF($C$1:$C604,C604)</f>
        <v>4</v>
      </c>
      <c r="E604" s="241" t="str">
        <f t="shared" si="29"/>
        <v>Magazines Read4</v>
      </c>
      <c r="F604" s="86" t="s">
        <v>1381</v>
      </c>
      <c r="G604" s="242">
        <v>7.4814516129032255E-2</v>
      </c>
      <c r="H604" s="245">
        <v>94.019393949205565</v>
      </c>
    </row>
    <row r="605" spans="1:8">
      <c r="A605" s="86" t="str">
        <v>MAGHEALTH</v>
      </c>
      <c r="B605" s="239">
        <v>604</v>
      </c>
      <c r="C605" s="86" t="s">
        <v>1374</v>
      </c>
      <c r="D605" s="241">
        <f>COUNTIF($C$1:$C605,C605)</f>
        <v>5</v>
      </c>
      <c r="E605" s="241" t="str">
        <f t="shared" si="29"/>
        <v>Magazines Read5</v>
      </c>
      <c r="F605" s="86" t="s">
        <v>1383</v>
      </c>
      <c r="G605" s="242">
        <v>2.6008064516129029E-2</v>
      </c>
      <c r="H605" s="245">
        <v>110.68082122813712</v>
      </c>
    </row>
    <row r="606" spans="1:8">
      <c r="A606" s="86" t="str">
        <v>MAGHOME</v>
      </c>
      <c r="B606" s="239">
        <v>605</v>
      </c>
      <c r="C606" s="86" t="s">
        <v>1374</v>
      </c>
      <c r="D606" s="241">
        <f>COUNTIF($C$1:$C606,C606)</f>
        <v>6</v>
      </c>
      <c r="E606" s="241" t="str">
        <f t="shared" si="29"/>
        <v>Magazines Read6</v>
      </c>
      <c r="F606" s="86" t="s">
        <v>1385</v>
      </c>
      <c r="G606" s="242">
        <v>3.851612903225806E-2</v>
      </c>
      <c r="H606" s="245">
        <v>92.218059896831591</v>
      </c>
    </row>
    <row r="607" spans="1:8">
      <c r="A607" s="86" t="str">
        <v>MAGIT</v>
      </c>
      <c r="B607" s="239">
        <v>606</v>
      </c>
      <c r="C607" s="86" t="s">
        <v>1374</v>
      </c>
      <c r="D607" s="241">
        <f>COUNTIF($C$1:$C607,C607)</f>
        <v>7</v>
      </c>
      <c r="E607" s="241" t="str">
        <f t="shared" si="29"/>
        <v>Magazines Read7</v>
      </c>
      <c r="F607" s="86" t="s">
        <v>1387</v>
      </c>
      <c r="G607" s="242">
        <v>2.8112903225806448E-2</v>
      </c>
      <c r="H607" s="245">
        <v>101.67019866616791</v>
      </c>
    </row>
    <row r="608" spans="1:8">
      <c r="A608" s="86" t="str">
        <v>MAGMENSTYLE</v>
      </c>
      <c r="B608" s="239">
        <v>607</v>
      </c>
      <c r="C608" s="86" t="s">
        <v>1374</v>
      </c>
      <c r="D608" s="241">
        <f>COUNTIF($C$1:$C608,C608)</f>
        <v>8</v>
      </c>
      <c r="E608" s="241" t="str">
        <f t="shared" si="29"/>
        <v>Magazines Read8</v>
      </c>
      <c r="F608" s="86" t="s">
        <v>1389</v>
      </c>
      <c r="G608" s="242">
        <v>3.3927419354838707E-2</v>
      </c>
      <c r="H608" s="245">
        <v>113.52165034809549</v>
      </c>
    </row>
    <row r="609" spans="1:8">
      <c r="A609" s="86" t="str">
        <v>MAGMOTOR</v>
      </c>
      <c r="B609" s="239">
        <v>608</v>
      </c>
      <c r="C609" s="86" t="s">
        <v>1374</v>
      </c>
      <c r="D609" s="241">
        <f>COUNTIF($C$1:$C609,C609)</f>
        <v>9</v>
      </c>
      <c r="E609" s="241" t="str">
        <f t="shared" si="29"/>
        <v>Magazines Read9</v>
      </c>
      <c r="F609" s="86" t="s">
        <v>1391</v>
      </c>
      <c r="G609" s="242">
        <v>2.6677419354838711E-2</v>
      </c>
      <c r="H609" s="245">
        <v>99.12427194186921</v>
      </c>
    </row>
    <row r="610" spans="1:8">
      <c r="A610" s="86" t="str">
        <v>MAGMUSICFILM</v>
      </c>
      <c r="B610" s="239">
        <v>609</v>
      </c>
      <c r="C610" s="86" t="s">
        <v>1374</v>
      </c>
      <c r="D610" s="241">
        <f>COUNTIF($C$1:$C610,C610)</f>
        <v>10</v>
      </c>
      <c r="E610" s="241" t="str">
        <f t="shared" si="29"/>
        <v>Magazines Read10</v>
      </c>
      <c r="F610" s="86" t="s">
        <v>1393</v>
      </c>
      <c r="G610" s="242">
        <v>2.5935483870967745E-2</v>
      </c>
      <c r="H610" s="245">
        <v>120.27194236646204</v>
      </c>
    </row>
    <row r="611" spans="1:8">
      <c r="A611" s="86" t="str">
        <v>MAGSPORT</v>
      </c>
      <c r="B611" s="239">
        <v>610</v>
      </c>
      <c r="C611" s="86" t="s">
        <v>1374</v>
      </c>
      <c r="D611" s="241">
        <f>COUNTIF($C$1:$C611,C611)</f>
        <v>11</v>
      </c>
      <c r="E611" s="241" t="str">
        <f t="shared" si="29"/>
        <v>Magazines Read11</v>
      </c>
      <c r="F611" s="86" t="s">
        <v>1395</v>
      </c>
      <c r="G611" s="242">
        <v>2.5282258064516124E-2</v>
      </c>
      <c r="H611" s="245">
        <v>110.65202527618231</v>
      </c>
    </row>
    <row r="612" spans="1:8">
      <c r="A612" s="86" t="str">
        <v>MAGTRAVEL</v>
      </c>
      <c r="B612" s="239">
        <v>611</v>
      </c>
      <c r="C612" s="86" t="s">
        <v>1374</v>
      </c>
      <c r="D612" s="241">
        <f>COUNTIF($C$1:$C612,C612)</f>
        <v>12</v>
      </c>
      <c r="E612" s="241" t="str">
        <f t="shared" si="29"/>
        <v>Magazines Read12</v>
      </c>
      <c r="F612" s="86" t="s">
        <v>1397</v>
      </c>
      <c r="G612" s="242">
        <v>4.022580645161291E-2</v>
      </c>
      <c r="H612" s="245">
        <v>73.363564074515381</v>
      </c>
    </row>
    <row r="613" spans="1:8">
      <c r="A613" s="86" t="str">
        <v>MAGTV</v>
      </c>
      <c r="B613" s="239">
        <v>612</v>
      </c>
      <c r="C613" s="86" t="s">
        <v>1374</v>
      </c>
      <c r="D613" s="241">
        <f>COUNTIF($C$1:$C613,C613)</f>
        <v>13</v>
      </c>
      <c r="E613" s="241" t="str">
        <f t="shared" si="29"/>
        <v>Magazines Read13</v>
      </c>
      <c r="F613" s="86" t="s">
        <v>1399</v>
      </c>
      <c r="G613" s="242">
        <v>0.15904838709677421</v>
      </c>
      <c r="H613" s="245">
        <v>110.03179672613641</v>
      </c>
    </row>
    <row r="614" spans="1:8">
      <c r="A614" s="86" t="str">
        <v>MAGWOMEN</v>
      </c>
      <c r="B614" s="239">
        <v>613</v>
      </c>
      <c r="C614" s="86" t="s">
        <v>1374</v>
      </c>
      <c r="D614" s="241">
        <f>COUNTIF($C$1:$C614,C614)</f>
        <v>14</v>
      </c>
      <c r="E614" s="241" t="str">
        <f t="shared" si="29"/>
        <v>Magazines Read14</v>
      </c>
      <c r="F614" s="86" t="s">
        <v>1401</v>
      </c>
      <c r="G614" s="242">
        <v>0.10931451612903224</v>
      </c>
      <c r="H614" s="245">
        <v>115.80597724177287</v>
      </c>
    </row>
    <row r="615" spans="1:8">
      <c r="A615" s="86" t="str">
        <v>MAGWOMENGLOSS</v>
      </c>
      <c r="B615" s="239">
        <v>614</v>
      </c>
      <c r="C615" s="86" t="s">
        <v>1374</v>
      </c>
      <c r="D615" s="241">
        <f>COUNTIF($C$1:$C615,C615)</f>
        <v>15</v>
      </c>
      <c r="E615" s="241" t="str">
        <f t="shared" si="29"/>
        <v>Magazines Read15</v>
      </c>
      <c r="F615" s="86" t="s">
        <v>1403</v>
      </c>
      <c r="G615" s="242">
        <v>3.6282258064516133E-2</v>
      </c>
      <c r="H615" s="245">
        <v>98.24935712602273</v>
      </c>
    </row>
    <row r="616" spans="1:8">
      <c r="A616" s="86" t="str">
        <v>CHARITY1</v>
      </c>
      <c r="B616" s="239">
        <v>615</v>
      </c>
      <c r="C616" s="86" t="s">
        <v>1405</v>
      </c>
      <c r="D616" s="241">
        <f>COUNTIF($C$1:$C616,C616)</f>
        <v>1</v>
      </c>
      <c r="E616" s="241" t="str">
        <f t="shared" si="29"/>
        <v>Charities1</v>
      </c>
      <c r="F616" s="86" t="s">
        <v>1406</v>
      </c>
      <c r="G616" s="242">
        <v>0.13304032258064516</v>
      </c>
      <c r="H616" s="245">
        <v>96.297397550318706</v>
      </c>
    </row>
    <row r="617" spans="1:8">
      <c r="A617" s="86" t="str">
        <v>CHARITY2</v>
      </c>
      <c r="B617" s="239">
        <v>616</v>
      </c>
      <c r="C617" s="86" t="s">
        <v>1405</v>
      </c>
      <c r="D617" s="241">
        <f>COUNTIF($C$1:$C617,C617)</f>
        <v>2</v>
      </c>
      <c r="E617" s="241" t="str">
        <f t="shared" si="29"/>
        <v>Charities2</v>
      </c>
      <c r="F617" s="86" t="s">
        <v>1408</v>
      </c>
      <c r="G617" s="242">
        <v>0.11387096774193547</v>
      </c>
      <c r="H617" s="245">
        <v>90.529855677884854</v>
      </c>
    </row>
    <row r="618" spans="1:8">
      <c r="A618" s="86" t="str">
        <v>CHARITY3</v>
      </c>
      <c r="B618" s="239">
        <v>617</v>
      </c>
      <c r="C618" s="86" t="s">
        <v>1405</v>
      </c>
      <c r="D618" s="241">
        <f>COUNTIF($C$1:$C618,C618)</f>
        <v>3</v>
      </c>
      <c r="E618" s="241" t="str">
        <f t="shared" si="29"/>
        <v>Charities3</v>
      </c>
      <c r="F618" s="86" t="s">
        <v>1410</v>
      </c>
      <c r="G618" s="242">
        <v>4.2999999999999997E-2</v>
      </c>
      <c r="H618" s="245">
        <v>101.65345339659517</v>
      </c>
    </row>
    <row r="619" spans="1:8">
      <c r="A619" s="86" t="str">
        <v>CHARITY5</v>
      </c>
      <c r="B619" s="239">
        <v>618</v>
      </c>
      <c r="C619" s="86" t="s">
        <v>1405</v>
      </c>
      <c r="D619" s="241">
        <f>COUNTIF($C$1:$C619,C619)</f>
        <v>4</v>
      </c>
      <c r="E619" s="241" t="str">
        <f t="shared" si="29"/>
        <v>Charities4</v>
      </c>
      <c r="F619" s="86" t="s">
        <v>1412</v>
      </c>
      <c r="G619" s="242">
        <v>6.0733870967741937E-2</v>
      </c>
      <c r="H619" s="245">
        <v>93.964456473909294</v>
      </c>
    </row>
    <row r="620" spans="1:8">
      <c r="A620" s="86" t="str">
        <v>CHARITY7</v>
      </c>
      <c r="B620" s="239">
        <v>619</v>
      </c>
      <c r="C620" s="86" t="s">
        <v>1405</v>
      </c>
      <c r="D620" s="241">
        <f>COUNTIF($C$1:$C620,C620)</f>
        <v>5</v>
      </c>
      <c r="E620" s="241" t="str">
        <f t="shared" si="29"/>
        <v>Charities5</v>
      </c>
      <c r="F620" s="86" t="s">
        <v>1414</v>
      </c>
      <c r="G620" s="242">
        <v>0.21373387096774193</v>
      </c>
      <c r="H620" s="245">
        <v>85.90602744090674</v>
      </c>
    </row>
    <row r="621" spans="1:8">
      <c r="A621" s="86" t="str">
        <v>CHARITY8</v>
      </c>
      <c r="B621" s="239">
        <v>620</v>
      </c>
      <c r="C621" s="86" t="s">
        <v>1405</v>
      </c>
      <c r="D621" s="241">
        <f>COUNTIF($C$1:$C621,C621)</f>
        <v>6</v>
      </c>
      <c r="E621" s="241" t="str">
        <f t="shared" si="29"/>
        <v>Charities6</v>
      </c>
      <c r="F621" s="86" t="s">
        <v>1416</v>
      </c>
      <c r="G621" s="242">
        <v>2.7967741935483872E-2</v>
      </c>
      <c r="H621" s="245">
        <v>72.619357208775455</v>
      </c>
    </row>
    <row r="622" spans="1:8">
      <c r="A622" s="86" t="str">
        <v>CHARITY11</v>
      </c>
      <c r="B622" s="239">
        <v>621</v>
      </c>
      <c r="C622" s="86" t="s">
        <v>1405</v>
      </c>
      <c r="D622" s="241">
        <f>COUNTIF($C$1:$C622,C622)</f>
        <v>7</v>
      </c>
      <c r="E622" s="241" t="str">
        <f t="shared" si="29"/>
        <v>Charities7</v>
      </c>
      <c r="F622" s="86" t="s">
        <v>1418</v>
      </c>
      <c r="G622" s="242">
        <v>0.26995161290322583</v>
      </c>
      <c r="H622" s="245">
        <v>90.995578595714278</v>
      </c>
    </row>
    <row r="623" spans="1:8">
      <c r="A623" s="86" t="str">
        <v>CHARITY13</v>
      </c>
      <c r="B623" s="239">
        <v>622</v>
      </c>
      <c r="C623" s="86" t="s">
        <v>1405</v>
      </c>
      <c r="D623" s="241">
        <f>COUNTIF($C$1:$C623,C623)</f>
        <v>8</v>
      </c>
      <c r="E623" s="241" t="str">
        <f t="shared" si="29"/>
        <v>Charities8</v>
      </c>
      <c r="F623" s="86" t="s">
        <v>1420</v>
      </c>
      <c r="G623" s="242">
        <v>2.7887096774193546E-2</v>
      </c>
      <c r="H623" s="245">
        <v>91.1907171564322</v>
      </c>
    </row>
    <row r="624" spans="1:8">
      <c r="A624" s="86" t="str">
        <v>CHARITY15</v>
      </c>
      <c r="B624" s="239">
        <v>623</v>
      </c>
      <c r="C624" s="86" t="s">
        <v>1405</v>
      </c>
      <c r="D624" s="241">
        <f>COUNTIF($C$1:$C624,C624)</f>
        <v>9</v>
      </c>
      <c r="E624" s="241" t="str">
        <f t="shared" si="29"/>
        <v>Charities9</v>
      </c>
      <c r="F624" s="86" t="s">
        <v>1422</v>
      </c>
      <c r="G624" s="242">
        <v>9.4435483870967729E-2</v>
      </c>
      <c r="H624" s="245">
        <v>100.42310173409686</v>
      </c>
    </row>
    <row r="625" spans="1:8">
      <c r="A625" s="86" t="str">
        <v>CHARITY10</v>
      </c>
      <c r="B625" s="239">
        <v>624</v>
      </c>
      <c r="C625" s="86" t="s">
        <v>1405</v>
      </c>
      <c r="D625" s="241">
        <f>COUNTIF($C$1:$C625,C625)</f>
        <v>10</v>
      </c>
      <c r="E625" s="241" t="str">
        <f t="shared" si="29"/>
        <v>Charities10</v>
      </c>
      <c r="F625" s="86" t="s">
        <v>1424</v>
      </c>
      <c r="G625" s="242">
        <v>0.21599999999999997</v>
      </c>
      <c r="H625" s="245">
        <v>83.581781492627087</v>
      </c>
    </row>
    <row r="626" spans="1:8">
      <c r="A626" s="86" t="str">
        <v>INTERESTS1</v>
      </c>
      <c r="B626" s="239">
        <v>625</v>
      </c>
      <c r="C626" s="86" t="s">
        <v>1426</v>
      </c>
      <c r="D626" s="241">
        <f>COUNTIF($C$1:$C626,C626)</f>
        <v>1</v>
      </c>
      <c r="E626" s="241" t="str">
        <f t="shared" si="29"/>
        <v>Interests &amp; Hobbies1</v>
      </c>
      <c r="F626" s="86" t="s">
        <v>1427</v>
      </c>
      <c r="G626" s="242">
        <v>3.1870967741935485E-2</v>
      </c>
      <c r="H626" s="245">
        <v>112.99668979252739</v>
      </c>
    </row>
    <row r="627" spans="1:8">
      <c r="A627" s="86" t="str">
        <v>INTERESTS4</v>
      </c>
      <c r="B627" s="239">
        <v>626</v>
      </c>
      <c r="C627" s="86" t="s">
        <v>1426</v>
      </c>
      <c r="D627" s="241">
        <f>COUNTIF($C$1:$C627,C627)</f>
        <v>2</v>
      </c>
      <c r="E627" s="241" t="str">
        <f t="shared" si="29"/>
        <v>Interests &amp; Hobbies2</v>
      </c>
      <c r="F627" s="86" t="s">
        <v>1429</v>
      </c>
      <c r="G627" s="242">
        <v>0.15049193548387099</v>
      </c>
      <c r="H627" s="245">
        <v>84.78951439876829</v>
      </c>
    </row>
    <row r="628" spans="1:8">
      <c r="A628" s="86" t="str">
        <v>INTERESTS5</v>
      </c>
      <c r="B628" s="239">
        <v>627</v>
      </c>
      <c r="C628" s="86" t="s">
        <v>1426</v>
      </c>
      <c r="D628" s="241">
        <f>COUNTIF($C$1:$C628,C628)</f>
        <v>3</v>
      </c>
      <c r="E628" s="241" t="str">
        <f t="shared" si="29"/>
        <v>Interests &amp; Hobbies3</v>
      </c>
      <c r="F628" s="86" t="s">
        <v>1431</v>
      </c>
      <c r="G628" s="242">
        <v>0.27945967741935485</v>
      </c>
      <c r="H628" s="245">
        <v>94.178691745108154</v>
      </c>
    </row>
    <row r="629" spans="1:8">
      <c r="A629" s="86" t="str">
        <v>INTERESTS6</v>
      </c>
      <c r="B629" s="239">
        <v>628</v>
      </c>
      <c r="C629" s="86" t="s">
        <v>1426</v>
      </c>
      <c r="D629" s="241">
        <f>COUNTIF($C$1:$C629,C629)</f>
        <v>4</v>
      </c>
      <c r="E629" s="241" t="str">
        <f t="shared" si="29"/>
        <v>Interests &amp; Hobbies4</v>
      </c>
      <c r="F629" s="86" t="s">
        <v>1433</v>
      </c>
      <c r="G629" s="242">
        <v>0.3383870967741936</v>
      </c>
      <c r="H629" s="245">
        <v>92.989443588572513</v>
      </c>
    </row>
    <row r="630" spans="1:8">
      <c r="A630" s="86" t="str">
        <v>INTERESTS9</v>
      </c>
      <c r="B630" s="239">
        <v>629</v>
      </c>
      <c r="C630" s="86" t="s">
        <v>1426</v>
      </c>
      <c r="D630" s="241">
        <f>COUNTIF($C$1:$C630,C630)</f>
        <v>5</v>
      </c>
      <c r="E630" s="241" t="str">
        <f t="shared" si="29"/>
        <v>Interests &amp; Hobbies5</v>
      </c>
      <c r="F630" s="86" t="s">
        <v>1435</v>
      </c>
      <c r="G630" s="242">
        <v>0.22438709677419352</v>
      </c>
      <c r="H630" s="245">
        <v>92.282895561514351</v>
      </c>
    </row>
    <row r="631" spans="1:8">
      <c r="A631" s="86" t="str">
        <v>INTERESTS55</v>
      </c>
      <c r="B631" s="239">
        <v>630</v>
      </c>
      <c r="C631" s="86" t="s">
        <v>1426</v>
      </c>
      <c r="D631" s="241">
        <f>COUNTIF($C$1:$C631,C631)</f>
        <v>6</v>
      </c>
      <c r="E631" s="241" t="str">
        <f t="shared" si="29"/>
        <v>Interests &amp; Hobbies6</v>
      </c>
      <c r="F631" s="86" t="s">
        <v>1437</v>
      </c>
      <c r="G631" s="242">
        <v>0.18715322580645161</v>
      </c>
      <c r="H631" s="245">
        <v>92.091574159346692</v>
      </c>
    </row>
    <row r="632" spans="1:8">
      <c r="A632" s="86" t="str">
        <v>INTERESTS10</v>
      </c>
      <c r="B632" s="239">
        <v>631</v>
      </c>
      <c r="C632" s="86" t="s">
        <v>1426</v>
      </c>
      <c r="D632" s="241">
        <f>COUNTIF($C$1:$C632,C632)</f>
        <v>7</v>
      </c>
      <c r="E632" s="241" t="str">
        <f t="shared" si="29"/>
        <v>Interests &amp; Hobbies7</v>
      </c>
      <c r="F632" s="86" t="s">
        <v>1439</v>
      </c>
      <c r="G632" s="242">
        <v>0.39443548387096777</v>
      </c>
      <c r="H632" s="245">
        <v>88.21188090252285</v>
      </c>
    </row>
    <row r="633" spans="1:8">
      <c r="A633" s="86" t="str">
        <v>INTERESTS12</v>
      </c>
      <c r="B633" s="239">
        <v>632</v>
      </c>
      <c r="C633" s="86" t="s">
        <v>1426</v>
      </c>
      <c r="D633" s="241">
        <f>COUNTIF($C$1:$C633,C633)</f>
        <v>8</v>
      </c>
      <c r="E633" s="241" t="str">
        <f t="shared" si="29"/>
        <v>Interests &amp; Hobbies8</v>
      </c>
      <c r="F633" s="86" t="s">
        <v>1441</v>
      </c>
      <c r="G633" s="242">
        <v>0.29037096774193549</v>
      </c>
      <c r="H633" s="245">
        <v>85.169611496521142</v>
      </c>
    </row>
    <row r="634" spans="1:8">
      <c r="A634" s="86" t="str">
        <v>INTERESTS17</v>
      </c>
      <c r="B634" s="239">
        <v>633</v>
      </c>
      <c r="C634" s="86" t="s">
        <v>1426</v>
      </c>
      <c r="D634" s="241">
        <f>COUNTIF($C$1:$C634,C634)</f>
        <v>9</v>
      </c>
      <c r="E634" s="241" t="str">
        <f t="shared" si="29"/>
        <v>Interests &amp; Hobbies9</v>
      </c>
      <c r="F634" s="86" t="s">
        <v>1443</v>
      </c>
      <c r="G634" s="242">
        <v>0.33436290322580647</v>
      </c>
      <c r="H634" s="245">
        <v>88.510624349146326</v>
      </c>
    </row>
    <row r="635" spans="1:8">
      <c r="A635" s="86" t="str">
        <v>INTERESTS43</v>
      </c>
      <c r="B635" s="239">
        <v>634</v>
      </c>
      <c r="C635" s="86" t="s">
        <v>1426</v>
      </c>
      <c r="D635" s="241">
        <f>COUNTIF($C$1:$C635,C635)</f>
        <v>10</v>
      </c>
      <c r="E635" s="241" t="str">
        <f t="shared" si="29"/>
        <v>Interests &amp; Hobbies10</v>
      </c>
      <c r="F635" s="86" t="s">
        <v>1445</v>
      </c>
      <c r="G635" s="242">
        <v>8.7048387096774177E-2</v>
      </c>
      <c r="H635" s="245">
        <v>127.97491376760306</v>
      </c>
    </row>
    <row r="636" spans="1:8">
      <c r="A636" s="86" t="str">
        <v>INTERESTS18</v>
      </c>
      <c r="B636" s="239">
        <v>635</v>
      </c>
      <c r="C636" s="86" t="s">
        <v>1426</v>
      </c>
      <c r="D636" s="241">
        <f>COUNTIF($C$1:$C636,C636)</f>
        <v>11</v>
      </c>
      <c r="E636" s="241" t="str">
        <f t="shared" si="29"/>
        <v>Interests &amp; Hobbies11</v>
      </c>
      <c r="F636" s="86" t="s">
        <v>1447</v>
      </c>
      <c r="G636" s="242">
        <v>0.3165645161290323</v>
      </c>
      <c r="H636" s="245">
        <v>91.90678652885498</v>
      </c>
    </row>
    <row r="637" spans="1:8">
      <c r="A637" s="86" t="str">
        <v>INTERESTS19</v>
      </c>
      <c r="B637" s="239">
        <v>636</v>
      </c>
      <c r="C637" s="86" t="s">
        <v>1426</v>
      </c>
      <c r="D637" s="241">
        <f>COUNTIF($C$1:$C637,C637)</f>
        <v>12</v>
      </c>
      <c r="E637" s="241" t="str">
        <f t="shared" si="29"/>
        <v>Interests &amp; Hobbies12</v>
      </c>
      <c r="F637" s="86" t="s">
        <v>1449</v>
      </c>
      <c r="G637" s="242">
        <v>1.920967741935484E-2</v>
      </c>
      <c r="H637" s="245">
        <v>62.124434863263389</v>
      </c>
    </row>
    <row r="638" spans="1:8">
      <c r="A638" s="86" t="str">
        <v>INTERESTS44</v>
      </c>
      <c r="B638" s="239">
        <v>637</v>
      </c>
      <c r="C638" s="86" t="s">
        <v>1426</v>
      </c>
      <c r="D638" s="241">
        <f>COUNTIF($C$1:$C638,C638)</f>
        <v>13</v>
      </c>
      <c r="E638" s="241" t="str">
        <f t="shared" si="29"/>
        <v>Interests &amp; Hobbies13</v>
      </c>
      <c r="F638" s="86" t="s">
        <v>1451</v>
      </c>
      <c r="G638" s="242">
        <v>0.33071774193548381</v>
      </c>
      <c r="H638" s="245">
        <v>87.879889444573422</v>
      </c>
    </row>
    <row r="639" spans="1:8">
      <c r="A639" s="86" t="str">
        <v>INTERESTS21</v>
      </c>
      <c r="B639" s="239">
        <v>638</v>
      </c>
      <c r="C639" s="86" t="s">
        <v>1426</v>
      </c>
      <c r="D639" s="241">
        <f>COUNTIF($C$1:$C639,C639)</f>
        <v>14</v>
      </c>
      <c r="E639" s="241" t="str">
        <f t="shared" si="29"/>
        <v>Interests &amp; Hobbies14</v>
      </c>
      <c r="F639" s="86" t="s">
        <v>1453</v>
      </c>
      <c r="G639" s="242">
        <v>0.15964516129032258</v>
      </c>
      <c r="H639" s="245">
        <v>81.031760082483657</v>
      </c>
    </row>
    <row r="640" spans="1:8">
      <c r="A640" s="86" t="str">
        <v>INTERESTS47</v>
      </c>
      <c r="B640" s="239">
        <v>639</v>
      </c>
      <c r="C640" s="86" t="s">
        <v>1426</v>
      </c>
      <c r="D640" s="241">
        <f>COUNTIF($C$1:$C640,C640)</f>
        <v>15</v>
      </c>
      <c r="E640" s="241" t="str">
        <f t="shared" si="29"/>
        <v>Interests &amp; Hobbies15</v>
      </c>
      <c r="F640" s="86" t="s">
        <v>1455</v>
      </c>
      <c r="G640" s="242">
        <v>4.5088709677419361E-2</v>
      </c>
      <c r="H640" s="245">
        <v>87.193341819227626</v>
      </c>
    </row>
    <row r="641" spans="1:8">
      <c r="A641" s="86" t="str">
        <v>INTERESTS48</v>
      </c>
      <c r="B641" s="239">
        <v>640</v>
      </c>
      <c r="C641" s="86" t="s">
        <v>1426</v>
      </c>
      <c r="D641" s="241">
        <f>COUNTIF($C$1:$C641,C641)</f>
        <v>16</v>
      </c>
      <c r="E641" s="241" t="str">
        <f t="shared" si="29"/>
        <v>Interests &amp; Hobbies16</v>
      </c>
      <c r="F641" s="86" t="s">
        <v>1457</v>
      </c>
      <c r="G641" s="242">
        <v>0.47710483870967757</v>
      </c>
      <c r="H641" s="245">
        <v>100.08432141973731</v>
      </c>
    </row>
    <row r="642" spans="1:8">
      <c r="A642" s="86" t="str">
        <v>INTERESTS28</v>
      </c>
      <c r="B642" s="239">
        <v>641</v>
      </c>
      <c r="C642" s="86" t="s">
        <v>1426</v>
      </c>
      <c r="D642" s="241">
        <f>COUNTIF($C$1:$C642,C642)</f>
        <v>17</v>
      </c>
      <c r="E642" s="241" t="str">
        <f t="shared" si="29"/>
        <v>Interests &amp; Hobbies17</v>
      </c>
      <c r="F642" s="86" t="s">
        <v>1459</v>
      </c>
      <c r="G642" s="242">
        <v>0.32722580645161298</v>
      </c>
      <c r="H642" s="245">
        <v>90.177593595253342</v>
      </c>
    </row>
    <row r="643" spans="1:8">
      <c r="A643" s="86" t="str">
        <v>INTERESTS29</v>
      </c>
      <c r="B643" s="239">
        <v>642</v>
      </c>
      <c r="C643" s="86" t="s">
        <v>1426</v>
      </c>
      <c r="D643" s="241">
        <f>COUNTIF($C$1:$C643,C643)</f>
        <v>18</v>
      </c>
      <c r="E643" s="241" t="str">
        <f t="shared" ref="E643:E706" si="30">C643&amp;D643</f>
        <v>Interests &amp; Hobbies18</v>
      </c>
      <c r="F643" s="86" t="s">
        <v>1461</v>
      </c>
      <c r="G643" s="242">
        <v>0.42017741935483882</v>
      </c>
      <c r="H643" s="245">
        <v>99.738943420831546</v>
      </c>
    </row>
    <row r="644" spans="1:8">
      <c r="A644" s="86" t="str">
        <v>INTERESTS51</v>
      </c>
      <c r="B644" s="239">
        <v>643</v>
      </c>
      <c r="C644" s="86" t="s">
        <v>1426</v>
      </c>
      <c r="D644" s="241">
        <f>COUNTIF($C$1:$C644,C644)</f>
        <v>19</v>
      </c>
      <c r="E644" s="241" t="str">
        <f t="shared" si="30"/>
        <v>Interests &amp; Hobbies19</v>
      </c>
      <c r="F644" s="86" t="s">
        <v>1399</v>
      </c>
      <c r="G644" s="242">
        <v>0.52798387096774191</v>
      </c>
      <c r="H644" s="245">
        <v>103.29248531610892</v>
      </c>
    </row>
    <row r="645" spans="1:8">
      <c r="A645" s="86" t="str">
        <v>INTERESTS52</v>
      </c>
      <c r="B645" s="239">
        <v>644</v>
      </c>
      <c r="C645" s="86" t="s">
        <v>1426</v>
      </c>
      <c r="D645" s="241">
        <f>COUNTIF($C$1:$C645,C645)</f>
        <v>20</v>
      </c>
      <c r="E645" s="241" t="str">
        <f t="shared" si="30"/>
        <v>Interests &amp; Hobbies20</v>
      </c>
      <c r="F645" s="86" t="s">
        <v>1464</v>
      </c>
      <c r="G645" s="242">
        <v>0.1639516129032258</v>
      </c>
      <c r="H645" s="245">
        <v>93.753751095166706</v>
      </c>
    </row>
    <row r="646" spans="1:8">
      <c r="A646" s="86" t="str">
        <v>holdest6</v>
      </c>
      <c r="B646" s="239">
        <v>645</v>
      </c>
      <c r="C646" s="86" t="s">
        <v>1466</v>
      </c>
      <c r="D646" s="241">
        <f>COUNTIF($C$1:$C646,C646)</f>
        <v>1</v>
      </c>
      <c r="E646" s="241" t="str">
        <f t="shared" si="30"/>
        <v>Holiday Destination/Type1</v>
      </c>
      <c r="F646" s="86" t="s">
        <v>1467</v>
      </c>
      <c r="G646" s="242">
        <v>0.55254838709677423</v>
      </c>
      <c r="H646" s="245">
        <v>95.254081686644582</v>
      </c>
    </row>
    <row r="647" spans="1:8">
      <c r="A647" s="86" t="str">
        <v>holdest1</v>
      </c>
      <c r="B647" s="239">
        <v>646</v>
      </c>
      <c r="C647" s="86" t="s">
        <v>1466</v>
      </c>
      <c r="D647" s="241">
        <f>COUNTIF($C$1:$C647,C647)</f>
        <v>2</v>
      </c>
      <c r="E647" s="241" t="str">
        <f t="shared" si="30"/>
        <v>Holiday Destination/Type2</v>
      </c>
      <c r="F647" s="86" t="s">
        <v>1469</v>
      </c>
      <c r="G647" s="242">
        <v>4.1258064516129039E-2</v>
      </c>
      <c r="H647" s="245">
        <v>95.475163973133064</v>
      </c>
    </row>
    <row r="648" spans="1:8">
      <c r="A648" s="86" t="str">
        <v>holdest2</v>
      </c>
      <c r="B648" s="239">
        <v>647</v>
      </c>
      <c r="C648" s="86" t="s">
        <v>1466</v>
      </c>
      <c r="D648" s="241">
        <f>COUNTIF($C$1:$C648,C648)</f>
        <v>3</v>
      </c>
      <c r="E648" s="241" t="str">
        <f t="shared" si="30"/>
        <v>Holiday Destination/Type3</v>
      </c>
      <c r="F648" s="86" t="s">
        <v>1471</v>
      </c>
      <c r="G648" s="242">
        <v>8.710483870967739E-2</v>
      </c>
      <c r="H648" s="245">
        <v>84.36802654139936</v>
      </c>
    </row>
    <row r="649" spans="1:8">
      <c r="A649" s="86" t="str">
        <v>holdest3</v>
      </c>
      <c r="B649" s="239">
        <v>648</v>
      </c>
      <c r="C649" s="86" t="s">
        <v>1466</v>
      </c>
      <c r="D649" s="241">
        <f>COUNTIF($C$1:$C649,C649)</f>
        <v>4</v>
      </c>
      <c r="E649" s="241" t="str">
        <f t="shared" si="30"/>
        <v>Holiday Destination/Type4</v>
      </c>
      <c r="F649" s="86" t="s">
        <v>1473</v>
      </c>
      <c r="G649" s="242">
        <v>7.435483870967742E-3</v>
      </c>
      <c r="H649" s="245">
        <v>66.567207318108089</v>
      </c>
    </row>
    <row r="650" spans="1:8">
      <c r="A650" s="86" t="str">
        <v>holdest4</v>
      </c>
      <c r="B650" s="239">
        <v>649</v>
      </c>
      <c r="C650" s="86" t="s">
        <v>1466</v>
      </c>
      <c r="D650" s="241">
        <f>COUNTIF($C$1:$C650,C650)</f>
        <v>5</v>
      </c>
      <c r="E650" s="241" t="str">
        <f t="shared" si="30"/>
        <v>Holiday Destination/Type5</v>
      </c>
      <c r="F650" s="86" t="s">
        <v>1475</v>
      </c>
      <c r="G650" s="242">
        <v>1.4298387096774197E-2</v>
      </c>
      <c r="H650" s="245">
        <v>76.767059800273969</v>
      </c>
    </row>
    <row r="651" spans="1:8">
      <c r="A651" s="86" t="str">
        <v>holdest5</v>
      </c>
      <c r="B651" s="239">
        <v>650</v>
      </c>
      <c r="C651" s="86" t="s">
        <v>1466</v>
      </c>
      <c r="D651" s="241">
        <f>COUNTIF($C$1:$C651,C651)</f>
        <v>6</v>
      </c>
      <c r="E651" s="241" t="str">
        <f t="shared" si="30"/>
        <v>Holiday Destination/Type6</v>
      </c>
      <c r="F651" s="86" t="s">
        <v>1477</v>
      </c>
      <c r="G651" s="242">
        <v>0.30769354838709673</v>
      </c>
      <c r="H651" s="245">
        <v>85.351388045944091</v>
      </c>
    </row>
    <row r="652" spans="1:8">
      <c r="A652" s="86" t="str">
        <v>holdest7</v>
      </c>
      <c r="B652" s="239">
        <v>651</v>
      </c>
      <c r="C652" s="86" t="s">
        <v>1466</v>
      </c>
      <c r="D652" s="241">
        <f>COUNTIF($C$1:$C652,C652)</f>
        <v>7</v>
      </c>
      <c r="E652" s="241" t="str">
        <f t="shared" si="30"/>
        <v>Holiday Destination/Type7</v>
      </c>
      <c r="F652" s="86" t="s">
        <v>1479</v>
      </c>
      <c r="G652" s="242">
        <v>0.20196774193548384</v>
      </c>
      <c r="H652" s="245">
        <v>90.873659750036637</v>
      </c>
    </row>
    <row r="653" spans="1:8">
      <c r="A653" s="86" t="str">
        <v>holdest8</v>
      </c>
      <c r="B653" s="239">
        <v>652</v>
      </c>
      <c r="C653" s="86" t="s">
        <v>1466</v>
      </c>
      <c r="D653" s="241">
        <f>COUNTIF($C$1:$C653,C653)</f>
        <v>8</v>
      </c>
      <c r="E653" s="241" t="str">
        <f t="shared" si="30"/>
        <v>Holiday Destination/Type8</v>
      </c>
      <c r="F653" s="86" t="s">
        <v>1481</v>
      </c>
      <c r="G653" s="242">
        <v>5.2862903225806453E-2</v>
      </c>
      <c r="H653" s="245">
        <v>70.728814762668634</v>
      </c>
    </row>
    <row r="654" spans="1:8">
      <c r="A654" s="86" t="str">
        <v>holtype1</v>
      </c>
      <c r="B654" s="239">
        <v>653</v>
      </c>
      <c r="C654" s="86" t="s">
        <v>1466</v>
      </c>
      <c r="D654" s="241">
        <f>COUNTIF($C$1:$C654,C654)</f>
        <v>9</v>
      </c>
      <c r="E654" s="241" t="str">
        <f t="shared" si="30"/>
        <v>Holiday Destination/Type9</v>
      </c>
      <c r="F654" s="86" t="s">
        <v>1483</v>
      </c>
      <c r="G654" s="242">
        <v>0.19350806451612901</v>
      </c>
      <c r="H654" s="245">
        <v>85.016105256183678</v>
      </c>
    </row>
    <row r="655" spans="1:8">
      <c r="A655" s="86" t="str">
        <v>holtype3</v>
      </c>
      <c r="B655" s="239">
        <v>654</v>
      </c>
      <c r="C655" s="86" t="s">
        <v>1466</v>
      </c>
      <c r="D655" s="241">
        <f>COUNTIF($C$1:$C655,C655)</f>
        <v>10</v>
      </c>
      <c r="E655" s="241" t="str">
        <f t="shared" si="30"/>
        <v>Holiday Destination/Type10</v>
      </c>
      <c r="F655" s="86" t="s">
        <v>1485</v>
      </c>
      <c r="G655" s="242">
        <v>2.068548387096774E-2</v>
      </c>
      <c r="H655" s="245">
        <v>67.314514761065226</v>
      </c>
    </row>
    <row r="656" spans="1:8">
      <c r="A656" s="86" t="str">
        <v>holtype4</v>
      </c>
      <c r="B656" s="239">
        <v>655</v>
      </c>
      <c r="C656" s="86" t="s">
        <v>1466</v>
      </c>
      <c r="D656" s="241">
        <f>COUNTIF($C$1:$C656,C656)</f>
        <v>11</v>
      </c>
      <c r="E656" s="241" t="str">
        <f t="shared" si="30"/>
        <v>Holiday Destination/Type11</v>
      </c>
      <c r="F656" s="86" t="s">
        <v>1487</v>
      </c>
      <c r="G656" s="242">
        <v>0.1901854838709677</v>
      </c>
      <c r="H656" s="245">
        <v>94.359690899379203</v>
      </c>
    </row>
    <row r="657" spans="1:8">
      <c r="A657" s="86" t="str">
        <v>holtype6</v>
      </c>
      <c r="B657" s="239">
        <v>656</v>
      </c>
      <c r="C657" s="86" t="s">
        <v>1466</v>
      </c>
      <c r="D657" s="241">
        <f>COUNTIF($C$1:$C657,C657)</f>
        <v>12</v>
      </c>
      <c r="E657" s="241" t="str">
        <f t="shared" si="30"/>
        <v>Holiday Destination/Type12</v>
      </c>
      <c r="F657" s="86" t="s">
        <v>1489</v>
      </c>
      <c r="G657" s="242">
        <v>0.10896774193548391</v>
      </c>
      <c r="H657" s="245">
        <v>74.076083951863083</v>
      </c>
    </row>
    <row r="658" spans="1:8">
      <c r="A658" s="86" t="str">
        <v>car_enqc_app</v>
      </c>
      <c r="B658" s="239">
        <v>657</v>
      </c>
      <c r="C658" s="86" t="s">
        <v>1492</v>
      </c>
      <c r="D658" s="241">
        <f>COUNTIF($C$1:$C658,C658)</f>
        <v>1</v>
      </c>
      <c r="E658" s="241" t="str">
        <f t="shared" si="30"/>
        <v>Make enquiry on car dealership or manufacturer1</v>
      </c>
      <c r="F658" s="86" t="s">
        <v>1493</v>
      </c>
      <c r="G658" s="242">
        <v>0.16395967741935483</v>
      </c>
      <c r="H658" s="245">
        <v>113.48545802786745</v>
      </c>
    </row>
    <row r="659" spans="1:8">
      <c r="A659" s="86" t="str">
        <v>car_enqc_call</v>
      </c>
      <c r="B659" s="239">
        <v>658</v>
      </c>
      <c r="C659" s="86" t="s">
        <v>1492</v>
      </c>
      <c r="D659" s="241">
        <f>COUNTIF($C$1:$C659,C659)</f>
        <v>2</v>
      </c>
      <c r="E659" s="241" t="str">
        <f t="shared" si="30"/>
        <v>Make enquiry on car dealership or manufacturer2</v>
      </c>
      <c r="F659" s="86" t="s">
        <v>1495</v>
      </c>
      <c r="G659" s="242">
        <v>0.44730645161290317</v>
      </c>
      <c r="H659" s="245">
        <v>96.290533337170018</v>
      </c>
    </row>
    <row r="660" spans="1:8">
      <c r="A660" s="86" t="str">
        <v>car_enqc_email</v>
      </c>
      <c r="B660" s="239">
        <v>659</v>
      </c>
      <c r="C660" s="86" t="s">
        <v>1492</v>
      </c>
      <c r="D660" s="241">
        <f>COUNTIF($C$1:$C660,C660)</f>
        <v>3</v>
      </c>
      <c r="E660" s="241" t="str">
        <f t="shared" si="30"/>
        <v>Make enquiry on car dealership or manufacturer3</v>
      </c>
      <c r="F660" s="86" t="s">
        <v>1050</v>
      </c>
      <c r="G660" s="242">
        <v>0.32976612903225805</v>
      </c>
      <c r="H660" s="245">
        <v>101.06768716919656</v>
      </c>
    </row>
    <row r="661" spans="1:8">
      <c r="A661" s="86" t="str">
        <v>car_enqc_f2f</v>
      </c>
      <c r="B661" s="239">
        <v>660</v>
      </c>
      <c r="C661" s="86" t="s">
        <v>1492</v>
      </c>
      <c r="D661" s="241">
        <f>COUNTIF($C$1:$C661,C661)</f>
        <v>4</v>
      </c>
      <c r="E661" s="241" t="str">
        <f t="shared" si="30"/>
        <v>Make enquiry on car dealership or manufacturer4</v>
      </c>
      <c r="F661" s="86" t="s">
        <v>1498</v>
      </c>
      <c r="G661" s="242">
        <v>0.51709677419354827</v>
      </c>
      <c r="H661" s="245">
        <v>99.227531486634177</v>
      </c>
    </row>
    <row r="662" spans="1:8">
      <c r="A662" s="86" t="str">
        <v>car_enqc_mail</v>
      </c>
      <c r="B662" s="239">
        <v>661</v>
      </c>
      <c r="C662" s="86" t="s">
        <v>1492</v>
      </c>
      <c r="D662" s="241">
        <f>COUNTIF($C$1:$C662,C662)</f>
        <v>5</v>
      </c>
      <c r="E662" s="241" t="str">
        <f t="shared" si="30"/>
        <v>Make enquiry on car dealership or manufacturer5</v>
      </c>
      <c r="F662" s="86" t="s">
        <v>1500</v>
      </c>
      <c r="G662" s="242">
        <v>0.12962096774193549</v>
      </c>
      <c r="H662" s="245">
        <v>108.2461804948282</v>
      </c>
    </row>
    <row r="663" spans="1:8">
      <c r="A663" s="86" t="str">
        <v>car_enqc_txt</v>
      </c>
      <c r="B663" s="239">
        <v>662</v>
      </c>
      <c r="C663" s="86" t="s">
        <v>1492</v>
      </c>
      <c r="D663" s="241">
        <f>COUNTIF($C$1:$C663,C663)</f>
        <v>6</v>
      </c>
      <c r="E663" s="241" t="str">
        <f t="shared" si="30"/>
        <v>Make enquiry on car dealership or manufacturer6</v>
      </c>
      <c r="F663" s="86" t="s">
        <v>1502</v>
      </c>
      <c r="G663" s="242">
        <v>0.10220967741935486</v>
      </c>
      <c r="H663" s="245">
        <v>113.2975793479638</v>
      </c>
    </row>
    <row r="664" spans="1:8">
      <c r="A664" s="86" t="str">
        <v>car_enqc_web</v>
      </c>
      <c r="B664" s="239">
        <v>663</v>
      </c>
      <c r="C664" s="86" t="s">
        <v>1492</v>
      </c>
      <c r="D664" s="241">
        <f>COUNTIF($C$1:$C664,C664)</f>
        <v>7</v>
      </c>
      <c r="E664" s="241" t="str">
        <f t="shared" si="30"/>
        <v>Make enquiry on car dealership or manufacturer7</v>
      </c>
      <c r="F664" s="86" t="s">
        <v>1504</v>
      </c>
      <c r="G664" s="242">
        <v>0.23934677419354841</v>
      </c>
      <c r="H664" s="245">
        <v>100.58567023353314</v>
      </c>
    </row>
    <row r="665" spans="1:8">
      <c r="A665" s="86" t="str">
        <v>car_sub_app</v>
      </c>
      <c r="B665" s="239">
        <v>664</v>
      </c>
      <c r="C665" s="86" t="s">
        <v>1506</v>
      </c>
      <c r="D665" s="241">
        <f>COUNTIF($C$1:$C665,C665)</f>
        <v>1</v>
      </c>
      <c r="E665" s="241" t="str">
        <f t="shared" si="30"/>
        <v>Submit info to cars dealership or manufacturer1</v>
      </c>
      <c r="F665" s="86" t="s">
        <v>1493</v>
      </c>
      <c r="G665" s="242">
        <v>0.19498387096774189</v>
      </c>
      <c r="H665" s="245">
        <v>116.87825036361066</v>
      </c>
    </row>
    <row r="666" spans="1:8">
      <c r="A666" s="86" t="str">
        <v>car_sub_call</v>
      </c>
      <c r="B666" s="239">
        <v>665</v>
      </c>
      <c r="C666" s="86" t="s">
        <v>1506</v>
      </c>
      <c r="D666" s="241">
        <f>COUNTIF($C$1:$C666,C666)</f>
        <v>2</v>
      </c>
      <c r="E666" s="241" t="str">
        <f t="shared" si="30"/>
        <v>Submit info to cars dealership or manufacturer2</v>
      </c>
      <c r="F666" s="86" t="s">
        <v>1495</v>
      </c>
      <c r="G666" s="242">
        <v>0.42374193548387096</v>
      </c>
      <c r="H666" s="245">
        <v>99.816747783435432</v>
      </c>
    </row>
    <row r="667" spans="1:8">
      <c r="A667" s="86" t="str">
        <v>car_sub_email</v>
      </c>
      <c r="B667" s="239">
        <v>666</v>
      </c>
      <c r="C667" s="86" t="s">
        <v>1506</v>
      </c>
      <c r="D667" s="241">
        <f>COUNTIF($C$1:$C667,C667)</f>
        <v>3</v>
      </c>
      <c r="E667" s="241" t="str">
        <f t="shared" si="30"/>
        <v>Submit info to cars dealership or manufacturer3</v>
      </c>
      <c r="F667" s="86" t="s">
        <v>1050</v>
      </c>
      <c r="G667" s="242">
        <v>0.29768548387096766</v>
      </c>
      <c r="H667" s="245">
        <v>99.330911591947029</v>
      </c>
    </row>
    <row r="668" spans="1:8">
      <c r="A668" s="86" t="str">
        <v>car_sub_f2f</v>
      </c>
      <c r="B668" s="239">
        <v>667</v>
      </c>
      <c r="C668" s="86" t="s">
        <v>1506</v>
      </c>
      <c r="D668" s="241">
        <f>COUNTIF($C$1:$C668,C668)</f>
        <v>4</v>
      </c>
      <c r="E668" s="241" t="str">
        <f t="shared" si="30"/>
        <v>Submit info to cars dealership or manufacturer4</v>
      </c>
      <c r="F668" s="86" t="s">
        <v>1498</v>
      </c>
      <c r="G668" s="242">
        <v>0.49997580645161288</v>
      </c>
      <c r="H668" s="245">
        <v>100.60930878334582</v>
      </c>
    </row>
    <row r="669" spans="1:8">
      <c r="A669" s="86" t="str">
        <v>car_sub_mail</v>
      </c>
      <c r="B669" s="239">
        <v>668</v>
      </c>
      <c r="C669" s="86" t="s">
        <v>1506</v>
      </c>
      <c r="D669" s="241">
        <f>COUNTIF($C$1:$C669,C669)</f>
        <v>5</v>
      </c>
      <c r="E669" s="241" t="str">
        <f t="shared" si="30"/>
        <v>Submit info to cars dealership or manufacturer5</v>
      </c>
      <c r="F669" s="86" t="s">
        <v>1500</v>
      </c>
      <c r="G669" s="242">
        <v>9.4935483870967743E-2</v>
      </c>
      <c r="H669" s="245">
        <v>107.55086863810961</v>
      </c>
    </row>
    <row r="670" spans="1:8">
      <c r="A670" s="86" t="str">
        <v>car_sub_txt</v>
      </c>
      <c r="B670" s="239">
        <v>669</v>
      </c>
      <c r="C670" s="86" t="s">
        <v>1506</v>
      </c>
      <c r="D670" s="241">
        <f>COUNTIF($C$1:$C670,C670)</f>
        <v>6</v>
      </c>
      <c r="E670" s="241" t="str">
        <f t="shared" si="30"/>
        <v>Submit info to cars dealership or manufacturer6</v>
      </c>
      <c r="F670" s="86" t="s">
        <v>1502</v>
      </c>
      <c r="G670" s="242">
        <v>0.12164516129032257</v>
      </c>
      <c r="H670" s="245">
        <v>116.02040957235526</v>
      </c>
    </row>
    <row r="671" spans="1:8">
      <c r="A671" s="86" t="str">
        <v>car_sub_web</v>
      </c>
      <c r="B671" s="239">
        <v>670</v>
      </c>
      <c r="C671" s="86" t="s">
        <v>1506</v>
      </c>
      <c r="D671" s="241">
        <f>COUNTIF($C$1:$C671,C671)</f>
        <v>7</v>
      </c>
      <c r="E671" s="241" t="str">
        <f t="shared" si="30"/>
        <v>Submit info to cars dealership or manufacturer7</v>
      </c>
      <c r="F671" s="86" t="s">
        <v>1504</v>
      </c>
      <c r="G671" s="242">
        <v>0.31455645161290324</v>
      </c>
      <c r="H671" s="245">
        <v>102.09270048944741</v>
      </c>
    </row>
    <row r="672" spans="1:8">
      <c r="A672" s="86" t="str">
        <v>car_mark_app</v>
      </c>
      <c r="B672" s="239">
        <v>671</v>
      </c>
      <c r="C672" s="86" t="s">
        <v>1514</v>
      </c>
      <c r="D672" s="241">
        <f>COUNTIF($C$1:$C672,C672)</f>
        <v>1</v>
      </c>
      <c r="E672" s="241" t="str">
        <f t="shared" si="30"/>
        <v>Get info/marketing from car dealership or manufacturer1</v>
      </c>
      <c r="F672" s="86" t="s">
        <v>1493</v>
      </c>
      <c r="G672" s="242">
        <v>0.15404032258064515</v>
      </c>
      <c r="H672" s="245">
        <v>110.98808784718561</v>
      </c>
    </row>
    <row r="673" spans="1:8">
      <c r="A673" s="86" t="str">
        <v>car_mark_call</v>
      </c>
      <c r="B673" s="239">
        <v>672</v>
      </c>
      <c r="C673" s="86" t="s">
        <v>1514</v>
      </c>
      <c r="D673" s="241">
        <f>COUNTIF($C$1:$C673,C673)</f>
        <v>2</v>
      </c>
      <c r="E673" s="241" t="str">
        <f t="shared" si="30"/>
        <v>Get info/marketing from car dealership or manufacturer2</v>
      </c>
      <c r="F673" s="86" t="s">
        <v>1495</v>
      </c>
      <c r="G673" s="242">
        <v>0.23314516129032259</v>
      </c>
      <c r="H673" s="245">
        <v>100.82755347200948</v>
      </c>
    </row>
    <row r="674" spans="1:8">
      <c r="A674" s="86" t="str">
        <v>car_mark_email</v>
      </c>
      <c r="B674" s="239">
        <v>673</v>
      </c>
      <c r="C674" s="86" t="s">
        <v>1514</v>
      </c>
      <c r="D674" s="241">
        <f>COUNTIF($C$1:$C674,C674)</f>
        <v>3</v>
      </c>
      <c r="E674" s="241" t="str">
        <f t="shared" si="30"/>
        <v>Get info/marketing from car dealership or manufacturer3</v>
      </c>
      <c r="F674" s="86" t="s">
        <v>1050</v>
      </c>
      <c r="G674" s="242">
        <v>0.24684677419354834</v>
      </c>
      <c r="H674" s="245">
        <v>101.26740764499529</v>
      </c>
    </row>
    <row r="675" spans="1:8">
      <c r="A675" s="86" t="str">
        <v>car_mark_f2f</v>
      </c>
      <c r="B675" s="239">
        <v>674</v>
      </c>
      <c r="C675" s="86" t="s">
        <v>1514</v>
      </c>
      <c r="D675" s="241">
        <f>COUNTIF($C$1:$C675,C675)</f>
        <v>4</v>
      </c>
      <c r="E675" s="241" t="str">
        <f t="shared" si="30"/>
        <v>Get info/marketing from car dealership or manufacturer4</v>
      </c>
      <c r="F675" s="86" t="s">
        <v>1498</v>
      </c>
      <c r="G675" s="242">
        <v>0.50331451612903222</v>
      </c>
      <c r="H675" s="245">
        <v>102.79594520893313</v>
      </c>
    </row>
    <row r="676" spans="1:8">
      <c r="A676" s="86" t="str">
        <v>car_mark_mail</v>
      </c>
      <c r="B676" s="239">
        <v>675</v>
      </c>
      <c r="C676" s="86" t="s">
        <v>1514</v>
      </c>
      <c r="D676" s="241">
        <f>COUNTIF($C$1:$C676,C676)</f>
        <v>5</v>
      </c>
      <c r="E676" s="241" t="str">
        <f t="shared" si="30"/>
        <v>Get info/marketing from car dealership or manufacturer5</v>
      </c>
      <c r="F676" s="86" t="s">
        <v>1500</v>
      </c>
      <c r="G676" s="242">
        <v>0.15199193548387094</v>
      </c>
      <c r="H676" s="245">
        <v>99.606755979224772</v>
      </c>
    </row>
    <row r="677" spans="1:8">
      <c r="A677" s="86" t="str">
        <v>car_mark_txt</v>
      </c>
      <c r="B677" s="239">
        <v>676</v>
      </c>
      <c r="C677" s="86" t="s">
        <v>1514</v>
      </c>
      <c r="D677" s="241">
        <f>COUNTIF($C$1:$C677,C677)</f>
        <v>6</v>
      </c>
      <c r="E677" s="241" t="str">
        <f t="shared" si="30"/>
        <v>Get info/marketing from car dealership or manufacturer6</v>
      </c>
      <c r="F677" s="86" t="s">
        <v>1502</v>
      </c>
      <c r="G677" s="242">
        <v>0.1047741935483871</v>
      </c>
      <c r="H677" s="245">
        <v>104.52903335524692</v>
      </c>
    </row>
    <row r="678" spans="1:8">
      <c r="A678" s="86" t="str">
        <v>car_mark_web</v>
      </c>
      <c r="B678" s="239">
        <v>677</v>
      </c>
      <c r="C678" s="86" t="s">
        <v>1514</v>
      </c>
      <c r="D678" s="241">
        <f>COUNTIF($C$1:$C678,C678)</f>
        <v>7</v>
      </c>
      <c r="E678" s="241" t="str">
        <f t="shared" si="30"/>
        <v>Get info/marketing from car dealership or manufacturer7</v>
      </c>
      <c r="F678" s="86" t="s">
        <v>1504</v>
      </c>
      <c r="G678" s="242">
        <v>0.30549193548387099</v>
      </c>
      <c r="H678" s="245">
        <v>98.716076938458599</v>
      </c>
    </row>
    <row r="679" spans="1:8">
      <c r="A679" s="86" t="str">
        <v>car_res_app</v>
      </c>
      <c r="B679" s="239">
        <v>678</v>
      </c>
      <c r="C679" s="86" t="s">
        <v>1522</v>
      </c>
      <c r="D679" s="241">
        <f>COUNTIF($C$1:$C679,C679)</f>
        <v>1</v>
      </c>
      <c r="E679" s="241" t="str">
        <f t="shared" si="30"/>
        <v>Research car dealership or manufacturer1</v>
      </c>
      <c r="F679" s="86" t="s">
        <v>1493</v>
      </c>
      <c r="G679" s="242">
        <v>0.14533064516129029</v>
      </c>
      <c r="H679" s="245">
        <v>112.86209169747995</v>
      </c>
    </row>
    <row r="680" spans="1:8">
      <c r="A680" s="86" t="str">
        <v>car_res_call</v>
      </c>
      <c r="B680" s="239">
        <v>679</v>
      </c>
      <c r="C680" s="86" t="s">
        <v>1522</v>
      </c>
      <c r="D680" s="241">
        <f>COUNTIF($C$1:$C680,C680)</f>
        <v>2</v>
      </c>
      <c r="E680" s="241" t="str">
        <f t="shared" si="30"/>
        <v>Research car dealership or manufacturer2</v>
      </c>
      <c r="F680" s="86" t="s">
        <v>1495</v>
      </c>
      <c r="G680" s="242">
        <v>0.22665322580645161</v>
      </c>
      <c r="H680" s="245">
        <v>104.45772556655952</v>
      </c>
    </row>
    <row r="681" spans="1:8">
      <c r="A681" s="86" t="str">
        <v>car_res_email</v>
      </c>
      <c r="B681" s="239">
        <v>680</v>
      </c>
      <c r="C681" s="86" t="s">
        <v>1522</v>
      </c>
      <c r="D681" s="241">
        <f>COUNTIF($C$1:$C681,C681)</f>
        <v>3</v>
      </c>
      <c r="E681" s="241" t="str">
        <f t="shared" si="30"/>
        <v>Research car dealership or manufacturer3</v>
      </c>
      <c r="F681" s="86" t="s">
        <v>1050</v>
      </c>
      <c r="G681" s="242">
        <v>0.18118548387096772</v>
      </c>
      <c r="H681" s="245">
        <v>102.6669690676606</v>
      </c>
    </row>
    <row r="682" spans="1:8">
      <c r="A682" s="86" t="str">
        <v>car_res_f2f</v>
      </c>
      <c r="B682" s="239">
        <v>681</v>
      </c>
      <c r="C682" s="86" t="s">
        <v>1522</v>
      </c>
      <c r="D682" s="241">
        <f>COUNTIF($C$1:$C682,C682)</f>
        <v>4</v>
      </c>
      <c r="E682" s="241" t="str">
        <f t="shared" si="30"/>
        <v>Research car dealership or manufacturer4</v>
      </c>
      <c r="F682" s="86" t="s">
        <v>1498</v>
      </c>
      <c r="G682" s="242">
        <v>0.67716935483870966</v>
      </c>
      <c r="H682" s="245">
        <v>100.31598733131224</v>
      </c>
    </row>
    <row r="683" spans="1:8">
      <c r="A683" s="86" t="str">
        <v>car_res_mail</v>
      </c>
      <c r="B683" s="239">
        <v>682</v>
      </c>
      <c r="C683" s="86" t="s">
        <v>1522</v>
      </c>
      <c r="D683" s="241">
        <f>COUNTIF($C$1:$C683,C683)</f>
        <v>5</v>
      </c>
      <c r="E683" s="241" t="str">
        <f t="shared" si="30"/>
        <v>Research car dealership or manufacturer5</v>
      </c>
      <c r="F683" s="86" t="s">
        <v>1500</v>
      </c>
      <c r="G683" s="242">
        <v>9.2177419354838724E-2</v>
      </c>
      <c r="H683" s="245">
        <v>109.42342844263592</v>
      </c>
    </row>
    <row r="684" spans="1:8">
      <c r="A684" s="86" t="str">
        <v>car_res_txt</v>
      </c>
      <c r="B684" s="239">
        <v>683</v>
      </c>
      <c r="C684" s="86" t="s">
        <v>1522</v>
      </c>
      <c r="D684" s="241">
        <f>COUNTIF($C$1:$C684,C684)</f>
        <v>6</v>
      </c>
      <c r="E684" s="241" t="str">
        <f t="shared" si="30"/>
        <v>Research car dealership or manufacturer6</v>
      </c>
      <c r="F684" s="86" t="s">
        <v>1502</v>
      </c>
      <c r="G684" s="242">
        <v>7.6991935483870969E-2</v>
      </c>
      <c r="H684" s="245">
        <v>121.92019568894348</v>
      </c>
    </row>
    <row r="685" spans="1:8">
      <c r="A685" s="86" t="str">
        <v>car_res_web</v>
      </c>
      <c r="B685" s="239">
        <v>684</v>
      </c>
      <c r="C685" s="86" t="s">
        <v>1522</v>
      </c>
      <c r="D685" s="241">
        <f>COUNTIF($C$1:$C685,C685)</f>
        <v>7</v>
      </c>
      <c r="E685" s="241" t="str">
        <f t="shared" si="30"/>
        <v>Research car dealership or manufacturer7</v>
      </c>
      <c r="F685" s="86" t="s">
        <v>1504</v>
      </c>
      <c r="G685" s="242">
        <v>0.37544354838709676</v>
      </c>
      <c r="H685" s="245">
        <v>97.652862264929837</v>
      </c>
    </row>
    <row r="686" spans="1:8">
      <c r="A686" s="86" t="str">
        <v>hlh_enqc_app</v>
      </c>
      <c r="B686" s="239">
        <v>685</v>
      </c>
      <c r="C686" s="86" t="s">
        <v>1530</v>
      </c>
      <c r="D686" s="241">
        <f>COUNTIF($C$1:$C686,C686)</f>
        <v>1</v>
      </c>
      <c r="E686" s="241" t="str">
        <f t="shared" si="30"/>
        <v>Make enquiry on local health services1</v>
      </c>
      <c r="F686" s="86" t="s">
        <v>1493</v>
      </c>
      <c r="G686" s="242">
        <v>0.12421774193548388</v>
      </c>
      <c r="H686" s="245">
        <v>101.18715729709604</v>
      </c>
    </row>
    <row r="687" spans="1:8">
      <c r="A687" s="86" t="str">
        <v>hlh_enqc_call</v>
      </c>
      <c r="B687" s="239">
        <v>686</v>
      </c>
      <c r="C687" s="86" t="s">
        <v>1530</v>
      </c>
      <c r="D687" s="241">
        <f>COUNTIF($C$1:$C687,C687)</f>
        <v>2</v>
      </c>
      <c r="E687" s="241" t="str">
        <f t="shared" si="30"/>
        <v>Make enquiry on local health services2</v>
      </c>
      <c r="F687" s="86" t="s">
        <v>1495</v>
      </c>
      <c r="G687" s="242">
        <v>0.39345967741935484</v>
      </c>
      <c r="H687" s="245">
        <v>98.683409184000183</v>
      </c>
    </row>
    <row r="688" spans="1:8">
      <c r="A688" s="86" t="str">
        <v>hlh_enqc_email</v>
      </c>
      <c r="B688" s="239">
        <v>687</v>
      </c>
      <c r="C688" s="86" t="s">
        <v>1530</v>
      </c>
      <c r="D688" s="241">
        <f>COUNTIF($C$1:$C688,C688)</f>
        <v>3</v>
      </c>
      <c r="E688" s="241" t="str">
        <f t="shared" si="30"/>
        <v>Make enquiry on local health services3</v>
      </c>
      <c r="F688" s="86" t="s">
        <v>1050</v>
      </c>
      <c r="G688" s="242">
        <v>0.30743548387096775</v>
      </c>
      <c r="H688" s="245">
        <v>98.104005641940603</v>
      </c>
    </row>
    <row r="689" spans="1:8">
      <c r="A689" s="86" t="str">
        <v>hlh_enqc_f2f</v>
      </c>
      <c r="B689" s="239">
        <v>688</v>
      </c>
      <c r="C689" s="86" t="s">
        <v>1530</v>
      </c>
      <c r="D689" s="241">
        <f>COUNTIF($C$1:$C689,C689)</f>
        <v>4</v>
      </c>
      <c r="E689" s="241" t="str">
        <f t="shared" si="30"/>
        <v>Make enquiry on local health services4</v>
      </c>
      <c r="F689" s="86" t="s">
        <v>1498</v>
      </c>
      <c r="G689" s="242">
        <v>0.33949193548387097</v>
      </c>
      <c r="H689" s="245">
        <v>102.51910822319124</v>
      </c>
    </row>
    <row r="690" spans="1:8">
      <c r="A690" s="86" t="str">
        <v>hlh_enqc_mail</v>
      </c>
      <c r="B690" s="239">
        <v>689</v>
      </c>
      <c r="C690" s="86" t="s">
        <v>1530</v>
      </c>
      <c r="D690" s="241">
        <f>COUNTIF($C$1:$C690,C690)</f>
        <v>5</v>
      </c>
      <c r="E690" s="241" t="str">
        <f t="shared" si="30"/>
        <v>Make enquiry on local health services5</v>
      </c>
      <c r="F690" s="86" t="s">
        <v>1500</v>
      </c>
      <c r="G690" s="242">
        <v>0.12515322580645161</v>
      </c>
      <c r="H690" s="245">
        <v>99.901653857751128</v>
      </c>
    </row>
    <row r="691" spans="1:8">
      <c r="A691" s="86" t="str">
        <v>hlh_enqc_txt</v>
      </c>
      <c r="B691" s="239">
        <v>690</v>
      </c>
      <c r="C691" s="86" t="s">
        <v>1530</v>
      </c>
      <c r="D691" s="241">
        <f>COUNTIF($C$1:$C691,C691)</f>
        <v>6</v>
      </c>
      <c r="E691" s="241" t="str">
        <f t="shared" si="30"/>
        <v>Make enquiry on local health services6</v>
      </c>
      <c r="F691" s="86" t="s">
        <v>1502</v>
      </c>
      <c r="G691" s="242">
        <v>8.7661290322580659E-2</v>
      </c>
      <c r="H691" s="245">
        <v>98.074004185303878</v>
      </c>
    </row>
    <row r="692" spans="1:8">
      <c r="A692" s="86" t="str">
        <v>hlh_enqc_web</v>
      </c>
      <c r="B692" s="239">
        <v>691</v>
      </c>
      <c r="C692" s="86" t="s">
        <v>1530</v>
      </c>
      <c r="D692" s="241">
        <f>COUNTIF($C$1:$C692,C692)</f>
        <v>7</v>
      </c>
      <c r="E692" s="241" t="str">
        <f t="shared" si="30"/>
        <v>Make enquiry on local health services7</v>
      </c>
      <c r="F692" s="86" t="s">
        <v>1504</v>
      </c>
      <c r="G692" s="242">
        <v>0.21956451612903227</v>
      </c>
      <c r="H692" s="245">
        <v>98.961653948381894</v>
      </c>
    </row>
    <row r="693" spans="1:8">
      <c r="A693" s="86" t="str">
        <v>hlh_sub_app</v>
      </c>
      <c r="B693" s="239">
        <v>692</v>
      </c>
      <c r="C693" s="86" t="s">
        <v>1538</v>
      </c>
      <c r="D693" s="241">
        <f>COUNTIF($C$1:$C693,C693)</f>
        <v>1</v>
      </c>
      <c r="E693" s="241" t="str">
        <f t="shared" si="30"/>
        <v>Submit info to local health services1</v>
      </c>
      <c r="F693" s="86" t="s">
        <v>1493</v>
      </c>
      <c r="G693" s="242">
        <v>0.16814516129032256</v>
      </c>
      <c r="H693" s="245">
        <v>101.8403679014299</v>
      </c>
    </row>
    <row r="694" spans="1:8">
      <c r="A694" s="86" t="str">
        <v>hlh_sub_call</v>
      </c>
      <c r="B694" s="239">
        <v>693</v>
      </c>
      <c r="C694" s="86" t="s">
        <v>1538</v>
      </c>
      <c r="D694" s="241">
        <f>COUNTIF($C$1:$C694,C694)</f>
        <v>2</v>
      </c>
      <c r="E694" s="241" t="str">
        <f t="shared" si="30"/>
        <v>Submit info to local health services2</v>
      </c>
      <c r="F694" s="86" t="s">
        <v>1495</v>
      </c>
      <c r="G694" s="242">
        <v>0.38014516129032244</v>
      </c>
      <c r="H694" s="245">
        <v>99.458731945130282</v>
      </c>
    </row>
    <row r="695" spans="1:8">
      <c r="A695" s="86" t="str">
        <v>hlh_sub_email</v>
      </c>
      <c r="B695" s="239">
        <v>694</v>
      </c>
      <c r="C695" s="86" t="s">
        <v>1538</v>
      </c>
      <c r="D695" s="241">
        <f>COUNTIF($C$1:$C695,C695)</f>
        <v>3</v>
      </c>
      <c r="E695" s="241" t="str">
        <f t="shared" si="30"/>
        <v>Submit info to local health services3</v>
      </c>
      <c r="F695" s="86" t="s">
        <v>1050</v>
      </c>
      <c r="G695" s="242">
        <v>0.27449193548387096</v>
      </c>
      <c r="H695" s="245">
        <v>99.178907192460713</v>
      </c>
    </row>
    <row r="696" spans="1:8">
      <c r="A696" s="86" t="str">
        <v>hlh_sub_f2f</v>
      </c>
      <c r="B696" s="239">
        <v>695</v>
      </c>
      <c r="C696" s="86" t="s">
        <v>1538</v>
      </c>
      <c r="D696" s="241">
        <f>COUNTIF($C$1:$C696,C696)</f>
        <v>4</v>
      </c>
      <c r="E696" s="241" t="str">
        <f t="shared" si="30"/>
        <v>Submit info to local health services4</v>
      </c>
      <c r="F696" s="86" t="s">
        <v>1498</v>
      </c>
      <c r="G696" s="242">
        <v>0.41465322580645164</v>
      </c>
      <c r="H696" s="245">
        <v>102.89929432621443</v>
      </c>
    </row>
    <row r="697" spans="1:8">
      <c r="A697" s="86" t="str">
        <v>hlh_sub_mail</v>
      </c>
      <c r="B697" s="239">
        <v>696</v>
      </c>
      <c r="C697" s="86" t="s">
        <v>1538</v>
      </c>
      <c r="D697" s="241">
        <f>COUNTIF($C$1:$C697,C697)</f>
        <v>5</v>
      </c>
      <c r="E697" s="241" t="str">
        <f t="shared" si="30"/>
        <v>Submit info to local health services5</v>
      </c>
      <c r="F697" s="86" t="s">
        <v>1500</v>
      </c>
      <c r="G697" s="242">
        <v>0.12287096774193546</v>
      </c>
      <c r="H697" s="245">
        <v>102.82263508788321</v>
      </c>
    </row>
    <row r="698" spans="1:8">
      <c r="A698" s="86" t="str">
        <v>hlh_sub_txt</v>
      </c>
      <c r="B698" s="239">
        <v>697</v>
      </c>
      <c r="C698" s="86" t="s">
        <v>1538</v>
      </c>
      <c r="D698" s="241">
        <f>COUNTIF($C$1:$C698,C698)</f>
        <v>6</v>
      </c>
      <c r="E698" s="241" t="str">
        <f t="shared" si="30"/>
        <v>Submit info to local health services6</v>
      </c>
      <c r="F698" s="86" t="s">
        <v>1502</v>
      </c>
      <c r="G698" s="242">
        <v>0.11336290322580646</v>
      </c>
      <c r="H698" s="245">
        <v>107.85780702818546</v>
      </c>
    </row>
    <row r="699" spans="1:8">
      <c r="A699" s="86" t="str">
        <v>hlh_sub_web</v>
      </c>
      <c r="B699" s="239">
        <v>698</v>
      </c>
      <c r="C699" s="86" t="s">
        <v>1538</v>
      </c>
      <c r="D699" s="241">
        <f>COUNTIF($C$1:$C699,C699)</f>
        <v>7</v>
      </c>
      <c r="E699" s="241" t="str">
        <f t="shared" si="30"/>
        <v>Submit info to local health services7</v>
      </c>
      <c r="F699" s="86" t="s">
        <v>1504</v>
      </c>
      <c r="G699" s="242">
        <v>0.25937096774193547</v>
      </c>
      <c r="H699" s="245">
        <v>96.816905313926014</v>
      </c>
    </row>
    <row r="700" spans="1:8">
      <c r="A700" s="86" t="str">
        <v>hlh_mark_app</v>
      </c>
      <c r="B700" s="239">
        <v>699</v>
      </c>
      <c r="C700" s="86" t="s">
        <v>1546</v>
      </c>
      <c r="D700" s="241">
        <f>COUNTIF($C$1:$C700,C700)</f>
        <v>1</v>
      </c>
      <c r="E700" s="241" t="str">
        <f t="shared" si="30"/>
        <v>Get info/marketing on local health services1</v>
      </c>
      <c r="F700" s="86" t="s">
        <v>1493</v>
      </c>
      <c r="G700" s="242">
        <v>0.14878225806451614</v>
      </c>
      <c r="H700" s="245">
        <v>109.19988791196755</v>
      </c>
    </row>
    <row r="701" spans="1:8">
      <c r="A701" s="86" t="str">
        <v>hlh_mark_call</v>
      </c>
      <c r="B701" s="239">
        <v>700</v>
      </c>
      <c r="C701" s="86" t="s">
        <v>1546</v>
      </c>
      <c r="D701" s="241">
        <f>COUNTIF($C$1:$C701,C701)</f>
        <v>2</v>
      </c>
      <c r="E701" s="241" t="str">
        <f t="shared" si="30"/>
        <v>Get info/marketing on local health services2</v>
      </c>
      <c r="F701" s="86" t="s">
        <v>1495</v>
      </c>
      <c r="G701" s="242">
        <v>0.26179838709677422</v>
      </c>
      <c r="H701" s="245">
        <v>101.0745120938289</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99.999999999999972</v>
      </c>
    </row>
    <row r="703" spans="1:8">
      <c r="A703" s="86" t="str">
        <v>hlh_mark_f2f</v>
      </c>
      <c r="B703" s="239">
        <v>702</v>
      </c>
      <c r="C703" s="86" t="s">
        <v>1546</v>
      </c>
      <c r="D703" s="241">
        <f>COUNTIF($C$1:$C703,C703)</f>
        <v>4</v>
      </c>
      <c r="E703" s="241" t="str">
        <f t="shared" si="30"/>
        <v>Get info/marketing on local health services4</v>
      </c>
      <c r="F703" s="86" t="s">
        <v>1498</v>
      </c>
      <c r="G703" s="242">
        <v>0.27991129032258061</v>
      </c>
      <c r="H703" s="245">
        <v>106.54613534013646</v>
      </c>
    </row>
    <row r="704" spans="1:8">
      <c r="A704" s="86" t="str">
        <v>hlh_mark_mail</v>
      </c>
      <c r="B704" s="239">
        <v>703</v>
      </c>
      <c r="C704" s="86" t="s">
        <v>1546</v>
      </c>
      <c r="D704" s="241">
        <f>COUNTIF($C$1:$C704,C704)</f>
        <v>5</v>
      </c>
      <c r="E704" s="241" t="str">
        <f t="shared" si="30"/>
        <v>Get info/marketing on local health services5</v>
      </c>
      <c r="F704" s="86" t="s">
        <v>1500</v>
      </c>
      <c r="G704" s="242">
        <v>0.19367741935483876</v>
      </c>
      <c r="H704" s="245">
        <v>108.14180824769369</v>
      </c>
    </row>
    <row r="705" spans="1:8">
      <c r="A705" s="86" t="str">
        <v>hlh_mark_txt</v>
      </c>
      <c r="B705" s="239">
        <v>704</v>
      </c>
      <c r="C705" s="86" t="s">
        <v>1546</v>
      </c>
      <c r="D705" s="241">
        <f>COUNTIF($C$1:$C705,C705)</f>
        <v>6</v>
      </c>
      <c r="E705" s="241" t="str">
        <f t="shared" si="30"/>
        <v>Get info/marketing on local health services6</v>
      </c>
      <c r="F705" s="86" t="s">
        <v>1502</v>
      </c>
      <c r="G705" s="242">
        <v>0.14293548387096774</v>
      </c>
      <c r="H705" s="245">
        <v>102.90086099224503</v>
      </c>
    </row>
    <row r="706" spans="1:8">
      <c r="A706" s="86" t="str">
        <v>hlh_mark_web</v>
      </c>
      <c r="B706" s="239">
        <v>705</v>
      </c>
      <c r="C706" s="86" t="s">
        <v>1546</v>
      </c>
      <c r="D706" s="241">
        <f>COUNTIF($C$1:$C706,C706)</f>
        <v>7</v>
      </c>
      <c r="E706" s="241" t="str">
        <f t="shared" si="30"/>
        <v>Get info/marketing on local health services7</v>
      </c>
      <c r="F706" s="86" t="s">
        <v>1504</v>
      </c>
      <c r="G706" s="242">
        <v>0.25063709677419355</v>
      </c>
      <c r="H706" s="245">
        <v>95.781862076591622</v>
      </c>
    </row>
    <row r="707" spans="1:8">
      <c r="A707" s="86" t="str">
        <v>hlh_res_app</v>
      </c>
      <c r="B707" s="239">
        <v>706</v>
      </c>
      <c r="C707" s="86" t="s">
        <v>1554</v>
      </c>
      <c r="D707" s="241">
        <f>COUNTIF($C$1:$C707,C707)</f>
        <v>1</v>
      </c>
      <c r="E707" s="241" t="str">
        <f t="shared" ref="E707:E770" si="31">C707&amp;D707</f>
        <v>Research local health services1</v>
      </c>
      <c r="F707" s="86" t="s">
        <v>1493</v>
      </c>
      <c r="G707" s="242">
        <v>0.15880645161290322</v>
      </c>
      <c r="H707" s="245">
        <v>121.84239974663811</v>
      </c>
    </row>
    <row r="708" spans="1:8">
      <c r="A708" s="86" t="str">
        <v>hlh_res_call</v>
      </c>
      <c r="B708" s="239">
        <v>707</v>
      </c>
      <c r="C708" s="86" t="s">
        <v>1554</v>
      </c>
      <c r="D708" s="241">
        <f>COUNTIF($C$1:$C708,C708)</f>
        <v>2</v>
      </c>
      <c r="E708" s="241" t="str">
        <f t="shared" si="31"/>
        <v>Research local health services2</v>
      </c>
      <c r="F708" s="86" t="s">
        <v>1495</v>
      </c>
      <c r="G708" s="242">
        <v>0.32231451612903228</v>
      </c>
      <c r="H708" s="245">
        <v>99.89129216230495</v>
      </c>
    </row>
    <row r="709" spans="1:8">
      <c r="A709" s="86" t="str">
        <v>hlh_res_email</v>
      </c>
      <c r="B709" s="239">
        <v>708</v>
      </c>
      <c r="C709" s="86" t="s">
        <v>1554</v>
      </c>
      <c r="D709" s="241">
        <f>COUNTIF($C$1:$C709,C709)</f>
        <v>3</v>
      </c>
      <c r="E709" s="241" t="str">
        <f t="shared" si="31"/>
        <v>Research local health services3</v>
      </c>
      <c r="F709" s="86" t="s">
        <v>1050</v>
      </c>
      <c r="G709" s="242">
        <v>0.21217741935483872</v>
      </c>
      <c r="H709" s="245">
        <v>103.80248406581404</v>
      </c>
    </row>
    <row r="710" spans="1:8">
      <c r="A710" s="86" t="str">
        <v>hlh_res_f2f</v>
      </c>
      <c r="B710" s="239">
        <v>709</v>
      </c>
      <c r="C710" s="86" t="s">
        <v>1554</v>
      </c>
      <c r="D710" s="241">
        <f>COUNTIF($C$1:$C710,C710)</f>
        <v>4</v>
      </c>
      <c r="E710" s="241" t="str">
        <f t="shared" si="31"/>
        <v>Research local health services4</v>
      </c>
      <c r="F710" s="86" t="s">
        <v>1498</v>
      </c>
      <c r="G710" s="242">
        <v>0.31313709677419355</v>
      </c>
      <c r="H710" s="245">
        <v>106.1846369076668</v>
      </c>
    </row>
    <row r="711" spans="1:8">
      <c r="A711" s="86" t="str">
        <v>hlh_res_mail</v>
      </c>
      <c r="B711" s="239">
        <v>710</v>
      </c>
      <c r="C711" s="86" t="s">
        <v>1554</v>
      </c>
      <c r="D711" s="241">
        <f>COUNTIF($C$1:$C711,C711)</f>
        <v>5</v>
      </c>
      <c r="E711" s="241" t="str">
        <f t="shared" si="31"/>
        <v>Research local health services5</v>
      </c>
      <c r="F711" s="86" t="s">
        <v>1500</v>
      </c>
      <c r="G711" s="242">
        <v>9.1411290322580649E-2</v>
      </c>
      <c r="H711" s="245">
        <v>118.8669728618332</v>
      </c>
    </row>
    <row r="712" spans="1:8">
      <c r="A712" s="86" t="str">
        <v>hlh_res_txt</v>
      </c>
      <c r="B712" s="239">
        <v>711</v>
      </c>
      <c r="C712" s="86" t="s">
        <v>1554</v>
      </c>
      <c r="D712" s="241">
        <f>COUNTIF($C$1:$C712,C712)</f>
        <v>6</v>
      </c>
      <c r="E712" s="241" t="str">
        <f t="shared" si="31"/>
        <v>Research local health services6</v>
      </c>
      <c r="F712" s="86" t="s">
        <v>1502</v>
      </c>
      <c r="G712" s="242">
        <v>9.0395161290322573E-2</v>
      </c>
      <c r="H712" s="245">
        <v>105.1238114259081</v>
      </c>
    </row>
    <row r="713" spans="1:8">
      <c r="A713" s="86" t="str">
        <v>hlh_res_web</v>
      </c>
      <c r="B713" s="239">
        <v>712</v>
      </c>
      <c r="C713" s="86" t="s">
        <v>1554</v>
      </c>
      <c r="D713" s="241">
        <f>COUNTIF($C$1:$C713,C713)</f>
        <v>7</v>
      </c>
      <c r="E713" s="241" t="str">
        <f t="shared" si="31"/>
        <v>Research local health services7</v>
      </c>
      <c r="F713" s="86" t="s">
        <v>1504</v>
      </c>
      <c r="G713" s="242">
        <v>0.32140322580645159</v>
      </c>
      <c r="H713" s="245">
        <v>96.694269352462072</v>
      </c>
    </row>
    <row r="714" spans="1:8">
      <c r="A714" s="86" t="str">
        <v>loc_enqc_app</v>
      </c>
      <c r="B714" s="239">
        <v>713</v>
      </c>
      <c r="C714" s="86" t="s">
        <v>1562</v>
      </c>
      <c r="D714" s="241">
        <f>COUNTIF($C$1:$C714,C714)</f>
        <v>1</v>
      </c>
      <c r="E714" s="241" t="str">
        <f t="shared" si="31"/>
        <v>Make enquiry on local services, events, news1</v>
      </c>
      <c r="F714" s="86" t="s">
        <v>1493</v>
      </c>
      <c r="G714" s="242">
        <v>0.11469354838709676</v>
      </c>
      <c r="H714" s="245">
        <v>105.49494311067195</v>
      </c>
    </row>
    <row r="715" spans="1:8">
      <c r="A715" s="86" t="str">
        <v>loc_enqc_call</v>
      </c>
      <c r="B715" s="239">
        <v>714</v>
      </c>
      <c r="C715" s="86" t="s">
        <v>1562</v>
      </c>
      <c r="D715" s="241">
        <f>COUNTIF($C$1:$C715,C715)</f>
        <v>2</v>
      </c>
      <c r="E715" s="241" t="str">
        <f t="shared" si="31"/>
        <v>Make enquiry on local services, events, news2</v>
      </c>
      <c r="F715" s="86" t="s">
        <v>1495</v>
      </c>
      <c r="G715" s="242">
        <v>0.34570161290322582</v>
      </c>
      <c r="H715" s="245">
        <v>99.688509419392233</v>
      </c>
    </row>
    <row r="716" spans="1:8">
      <c r="A716" s="86" t="str">
        <v>loc_enqc_email</v>
      </c>
      <c r="B716" s="239">
        <v>715</v>
      </c>
      <c r="C716" s="86" t="s">
        <v>1562</v>
      </c>
      <c r="D716" s="241">
        <f>COUNTIF($C$1:$C716,C716)</f>
        <v>3</v>
      </c>
      <c r="E716" s="241" t="str">
        <f t="shared" si="31"/>
        <v>Make enquiry on local services, events, news3</v>
      </c>
      <c r="F716" s="86" t="s">
        <v>1050</v>
      </c>
      <c r="G716" s="242">
        <v>0.39128225806451622</v>
      </c>
      <c r="H716" s="245">
        <v>97.811880664667441</v>
      </c>
    </row>
    <row r="717" spans="1:8">
      <c r="A717" s="86" t="str">
        <v>loc_enqc_f2f</v>
      </c>
      <c r="B717" s="239">
        <v>716</v>
      </c>
      <c r="C717" s="86" t="s">
        <v>1562</v>
      </c>
      <c r="D717" s="241">
        <f>COUNTIF($C$1:$C717,C717)</f>
        <v>4</v>
      </c>
      <c r="E717" s="241" t="str">
        <f t="shared" si="31"/>
        <v>Make enquiry on local services, events, news4</v>
      </c>
      <c r="F717" s="86" t="s">
        <v>1498</v>
      </c>
      <c r="G717" s="242">
        <v>0.21371774193548379</v>
      </c>
      <c r="H717" s="245">
        <v>109.42310784680419</v>
      </c>
    </row>
    <row r="718" spans="1:8">
      <c r="A718" s="86" t="str">
        <v>loc_enqc_mail</v>
      </c>
      <c r="B718" s="239">
        <v>717</v>
      </c>
      <c r="C718" s="86" t="s">
        <v>1562</v>
      </c>
      <c r="D718" s="241">
        <f>COUNTIF($C$1:$C718,C718)</f>
        <v>5</v>
      </c>
      <c r="E718" s="241" t="str">
        <f t="shared" si="31"/>
        <v>Make enquiry on local services, events, news5</v>
      </c>
      <c r="F718" s="86" t="s">
        <v>1500</v>
      </c>
      <c r="G718" s="242">
        <v>0.11613709677419357</v>
      </c>
      <c r="H718" s="245">
        <v>98.038740156239257</v>
      </c>
    </row>
    <row r="719" spans="1:8">
      <c r="A719" s="86" t="str">
        <v>loc_enqc_txt</v>
      </c>
      <c r="B719" s="239">
        <v>718</v>
      </c>
      <c r="C719" s="86" t="s">
        <v>1562</v>
      </c>
      <c r="D719" s="241">
        <f>COUNTIF($C$1:$C719,C719)</f>
        <v>6</v>
      </c>
      <c r="E719" s="241" t="str">
        <f t="shared" si="31"/>
        <v>Make enquiry on local services, events, news6</v>
      </c>
      <c r="F719" s="86" t="s">
        <v>1502</v>
      </c>
      <c r="G719" s="242">
        <v>6.9185483870967748E-2</v>
      </c>
      <c r="H719" s="245">
        <v>107.46656683564835</v>
      </c>
    </row>
    <row r="720" spans="1:8">
      <c r="A720" s="86" t="str">
        <v>loc_enqc_web</v>
      </c>
      <c r="B720" s="239">
        <v>719</v>
      </c>
      <c r="C720" s="86" t="s">
        <v>1562</v>
      </c>
      <c r="D720" s="241">
        <f>COUNTIF($C$1:$C720,C720)</f>
        <v>7</v>
      </c>
      <c r="E720" s="241" t="str">
        <f t="shared" si="31"/>
        <v>Make enquiry on local services, events, news7</v>
      </c>
      <c r="F720" s="86" t="s">
        <v>1504</v>
      </c>
      <c r="G720" s="242">
        <v>0.24752419354838712</v>
      </c>
      <c r="H720" s="245">
        <v>99.082468756497875</v>
      </c>
    </row>
    <row r="721" spans="1:8">
      <c r="A721" s="86" t="str">
        <v>loc_sub_app</v>
      </c>
      <c r="B721" s="239">
        <v>720</v>
      </c>
      <c r="C721" s="86" t="s">
        <v>1570</v>
      </c>
      <c r="D721" s="241">
        <f>COUNTIF($C$1:$C721,C721)</f>
        <v>1</v>
      </c>
      <c r="E721" s="241" t="str">
        <f t="shared" si="31"/>
        <v>Submit info to local services, events, news1</v>
      </c>
      <c r="F721" s="86" t="s">
        <v>1493</v>
      </c>
      <c r="G721" s="242">
        <v>0.16868548387096768</v>
      </c>
      <c r="H721" s="245">
        <v>116.25514992354458</v>
      </c>
    </row>
    <row r="722" spans="1:8">
      <c r="A722" s="86" t="str">
        <v>loc_sub_call</v>
      </c>
      <c r="B722" s="239">
        <v>721</v>
      </c>
      <c r="C722" s="86" t="s">
        <v>1570</v>
      </c>
      <c r="D722" s="241">
        <f>COUNTIF($C$1:$C722,C722)</f>
        <v>2</v>
      </c>
      <c r="E722" s="241" t="str">
        <f t="shared" si="31"/>
        <v>Submit info to local services, events, news2</v>
      </c>
      <c r="F722" s="86" t="s">
        <v>1495</v>
      </c>
      <c r="G722" s="242">
        <v>0.19389516129032264</v>
      </c>
      <c r="H722" s="245">
        <v>104.4386693805441</v>
      </c>
    </row>
    <row r="723" spans="1:8">
      <c r="A723" s="86" t="str">
        <v>loc_sub_email</v>
      </c>
      <c r="B723" s="239">
        <v>722</v>
      </c>
      <c r="C723" s="86" t="s">
        <v>1570</v>
      </c>
      <c r="D723" s="241">
        <f>COUNTIF($C$1:$C723,C723)</f>
        <v>3</v>
      </c>
      <c r="E723" s="241" t="str">
        <f t="shared" si="31"/>
        <v>Submit info to local services, events, news3</v>
      </c>
      <c r="F723" s="86" t="s">
        <v>1050</v>
      </c>
      <c r="G723" s="242">
        <v>0.32933870967741935</v>
      </c>
      <c r="H723" s="245">
        <v>99.76895087287771</v>
      </c>
    </row>
    <row r="724" spans="1:8">
      <c r="A724" s="86" t="str">
        <v>loc_sub_f2f</v>
      </c>
      <c r="B724" s="239">
        <v>723</v>
      </c>
      <c r="C724" s="86" t="s">
        <v>1570</v>
      </c>
      <c r="D724" s="241">
        <f>COUNTIF($C$1:$C724,C724)</f>
        <v>4</v>
      </c>
      <c r="E724" s="241" t="str">
        <f t="shared" si="31"/>
        <v>Submit info to local services, events, news4</v>
      </c>
      <c r="F724" s="86" t="s">
        <v>1498</v>
      </c>
      <c r="G724" s="242">
        <v>0.17208870967741938</v>
      </c>
      <c r="H724" s="245">
        <v>107.71656107053968</v>
      </c>
    </row>
    <row r="725" spans="1:8">
      <c r="A725" s="86" t="str">
        <v>loc_sub_mail</v>
      </c>
      <c r="B725" s="239">
        <v>724</v>
      </c>
      <c r="C725" s="86" t="s">
        <v>1570</v>
      </c>
      <c r="D725" s="241">
        <f>COUNTIF($C$1:$C725,C725)</f>
        <v>5</v>
      </c>
      <c r="E725" s="241" t="str">
        <f t="shared" si="31"/>
        <v>Submit info to local services, events, news5</v>
      </c>
      <c r="F725" s="86" t="s">
        <v>1500</v>
      </c>
      <c r="G725" s="242">
        <v>0.13158064516129034</v>
      </c>
      <c r="H725" s="245">
        <v>105.33931249204997</v>
      </c>
    </row>
    <row r="726" spans="1:8">
      <c r="A726" s="86" t="str">
        <v>loc_sub_txt</v>
      </c>
      <c r="B726" s="239">
        <v>725</v>
      </c>
      <c r="C726" s="86" t="s">
        <v>1570</v>
      </c>
      <c r="D726" s="241">
        <f>COUNTIF($C$1:$C726,C726)</f>
        <v>6</v>
      </c>
      <c r="E726" s="241" t="str">
        <f t="shared" si="31"/>
        <v>Submit info to local services, events, news6</v>
      </c>
      <c r="F726" s="86" t="s">
        <v>1502</v>
      </c>
      <c r="G726" s="242">
        <v>9.8943548387096791E-2</v>
      </c>
      <c r="H726" s="245">
        <v>117.87465846375025</v>
      </c>
    </row>
    <row r="727" spans="1:8">
      <c r="A727" s="86" t="str">
        <v>loc_sub_web</v>
      </c>
      <c r="B727" s="239">
        <v>726</v>
      </c>
      <c r="C727" s="86" t="s">
        <v>1570</v>
      </c>
      <c r="D727" s="241">
        <f>COUNTIF($C$1:$C727,C727)</f>
        <v>7</v>
      </c>
      <c r="E727" s="241" t="str">
        <f t="shared" si="31"/>
        <v>Submit info to local services, events, news7</v>
      </c>
      <c r="F727" s="86" t="s">
        <v>1504</v>
      </c>
      <c r="G727" s="242">
        <v>0.2793145161290323</v>
      </c>
      <c r="H727" s="245">
        <v>98.659281156123697</v>
      </c>
    </row>
    <row r="728" spans="1:8">
      <c r="A728" s="86" t="str">
        <v>loc_mark_app</v>
      </c>
      <c r="B728" s="239">
        <v>727</v>
      </c>
      <c r="C728" s="86" t="s">
        <v>1578</v>
      </c>
      <c r="D728" s="241">
        <f>COUNTIF($C$1:$C728,C728)</f>
        <v>1</v>
      </c>
      <c r="E728" s="241" t="str">
        <f t="shared" si="31"/>
        <v>Get info/marketing on local services, events, news1</v>
      </c>
      <c r="F728" s="86" t="s">
        <v>1493</v>
      </c>
      <c r="G728" s="242">
        <v>0.1473306451612903</v>
      </c>
      <c r="H728" s="245">
        <v>111.05392590372807</v>
      </c>
    </row>
    <row r="729" spans="1:8">
      <c r="A729" s="86" t="str">
        <v>loc_mark_call</v>
      </c>
      <c r="B729" s="239">
        <v>728</v>
      </c>
      <c r="C729" s="86" t="s">
        <v>1578</v>
      </c>
      <c r="D729" s="241">
        <f>COUNTIF($C$1:$C729,C729)</f>
        <v>2</v>
      </c>
      <c r="E729" s="241" t="str">
        <f t="shared" si="31"/>
        <v>Get info/marketing on local services, events, news2</v>
      </c>
      <c r="F729" s="86" t="s">
        <v>1495</v>
      </c>
      <c r="G729" s="242">
        <v>0.15750806451612906</v>
      </c>
      <c r="H729" s="245">
        <v>99.737493776231219</v>
      </c>
    </row>
    <row r="730" spans="1:8">
      <c r="A730" s="86" t="str">
        <v>loc_mark_email</v>
      </c>
      <c r="B730" s="239">
        <v>729</v>
      </c>
      <c r="C730" s="86" t="s">
        <v>1578</v>
      </c>
      <c r="D730" s="241">
        <f>COUNTIF($C$1:$C730,C730)</f>
        <v>3</v>
      </c>
      <c r="E730" s="241" t="str">
        <f t="shared" si="31"/>
        <v>Get info/marketing on local services, events, news3</v>
      </c>
      <c r="F730" s="86" t="s">
        <v>1050</v>
      </c>
      <c r="G730" s="242">
        <v>0.34537096774193549</v>
      </c>
      <c r="H730" s="245">
        <v>101.37669142677413</v>
      </c>
    </row>
    <row r="731" spans="1:8">
      <c r="A731" s="86" t="str">
        <v>loc_mark_f2f</v>
      </c>
      <c r="B731" s="239">
        <v>730</v>
      </c>
      <c r="C731" s="86" t="s">
        <v>1578</v>
      </c>
      <c r="D731" s="241">
        <f>COUNTIF($C$1:$C731,C731)</f>
        <v>4</v>
      </c>
      <c r="E731" s="241" t="str">
        <f t="shared" si="31"/>
        <v>Get info/marketing on local services, events, news4</v>
      </c>
      <c r="F731" s="86" t="s">
        <v>1498</v>
      </c>
      <c r="G731" s="242">
        <v>0.14695967741935484</v>
      </c>
      <c r="H731" s="245">
        <v>108.6762907751835</v>
      </c>
    </row>
    <row r="732" spans="1:8">
      <c r="A732" s="86" t="str">
        <v>loc_mark_mail</v>
      </c>
      <c r="B732" s="239">
        <v>731</v>
      </c>
      <c r="C732" s="86" t="s">
        <v>1578</v>
      </c>
      <c r="D732" s="241">
        <f>COUNTIF($C$1:$C732,C732)</f>
        <v>5</v>
      </c>
      <c r="E732" s="241" t="str">
        <f t="shared" si="31"/>
        <v>Get info/marketing on local services, events, news5</v>
      </c>
      <c r="F732" s="86" t="s">
        <v>1500</v>
      </c>
      <c r="G732" s="242">
        <v>0.15475</v>
      </c>
      <c r="H732" s="245">
        <v>98.252234595124506</v>
      </c>
    </row>
    <row r="733" spans="1:8">
      <c r="A733" s="86" t="str">
        <v>loc_mark_txt</v>
      </c>
      <c r="B733" s="239">
        <v>732</v>
      </c>
      <c r="C733" s="86" t="s">
        <v>1578</v>
      </c>
      <c r="D733" s="241">
        <f>COUNTIF($C$1:$C733,C733)</f>
        <v>6</v>
      </c>
      <c r="E733" s="241" t="str">
        <f t="shared" si="31"/>
        <v>Get info/marketing on local services, events, news6</v>
      </c>
      <c r="F733" s="86" t="s">
        <v>1502</v>
      </c>
      <c r="G733" s="242">
        <v>0.12085483870967741</v>
      </c>
      <c r="H733" s="245">
        <v>115.07301120479076</v>
      </c>
    </row>
    <row r="734" spans="1:8">
      <c r="A734" s="86" t="str">
        <v>loc_mark_web</v>
      </c>
      <c r="B734" s="239">
        <v>733</v>
      </c>
      <c r="C734" s="86" t="s">
        <v>1578</v>
      </c>
      <c r="D734" s="241">
        <f>COUNTIF($C$1:$C734,C734)</f>
        <v>7</v>
      </c>
      <c r="E734" s="241" t="str">
        <f t="shared" si="31"/>
        <v>Get info/marketing on local services, events, news7</v>
      </c>
      <c r="F734" s="86" t="s">
        <v>1504</v>
      </c>
      <c r="G734" s="242">
        <v>0.24593548387096772</v>
      </c>
      <c r="H734" s="245">
        <v>100.17646934569075</v>
      </c>
    </row>
    <row r="735" spans="1:8">
      <c r="A735" s="86" t="str">
        <v>loc_res_app</v>
      </c>
      <c r="B735" s="239">
        <v>734</v>
      </c>
      <c r="C735" s="86" t="s">
        <v>1586</v>
      </c>
      <c r="D735" s="241">
        <f>COUNTIF($C$1:$C735,C735)</f>
        <v>1</v>
      </c>
      <c r="E735" s="241" t="str">
        <f t="shared" si="31"/>
        <v>Research local services, events, news1</v>
      </c>
      <c r="F735" s="86" t="s">
        <v>1493</v>
      </c>
      <c r="G735" s="242">
        <v>0.14017741935483871</v>
      </c>
      <c r="H735" s="245">
        <v>113.84253248986533</v>
      </c>
    </row>
    <row r="736" spans="1:8">
      <c r="A736" s="86" t="str">
        <v>loc_res_call</v>
      </c>
      <c r="B736" s="239">
        <v>735</v>
      </c>
      <c r="C736" s="86" t="s">
        <v>1586</v>
      </c>
      <c r="D736" s="241">
        <f>COUNTIF($C$1:$C736,C736)</f>
        <v>2</v>
      </c>
      <c r="E736" s="241" t="str">
        <f t="shared" si="31"/>
        <v>Research local services, events, news2</v>
      </c>
      <c r="F736" s="86" t="s">
        <v>1495</v>
      </c>
      <c r="G736" s="242">
        <v>0.1660241935483871</v>
      </c>
      <c r="H736" s="245">
        <v>101.44863058488487</v>
      </c>
    </row>
    <row r="737" spans="1:8">
      <c r="A737" s="86" t="str">
        <v>loc_res_email</v>
      </c>
      <c r="B737" s="239">
        <v>736</v>
      </c>
      <c r="C737" s="86" t="s">
        <v>1586</v>
      </c>
      <c r="D737" s="241">
        <f>COUNTIF($C$1:$C737,C737)</f>
        <v>3</v>
      </c>
      <c r="E737" s="241" t="str">
        <f t="shared" si="31"/>
        <v>Research local services, events, news3</v>
      </c>
      <c r="F737" s="86" t="s">
        <v>1050</v>
      </c>
      <c r="G737" s="242">
        <v>0.25924193548387098</v>
      </c>
      <c r="H737" s="245">
        <v>101.50659024432902</v>
      </c>
    </row>
    <row r="738" spans="1:8">
      <c r="A738" s="86" t="str">
        <v>loc_res_f2f</v>
      </c>
      <c r="B738" s="239">
        <v>737</v>
      </c>
      <c r="C738" s="86" t="s">
        <v>1586</v>
      </c>
      <c r="D738" s="241">
        <f>COUNTIF($C$1:$C738,C738)</f>
        <v>4</v>
      </c>
      <c r="E738" s="241" t="str">
        <f t="shared" si="31"/>
        <v>Research local services, events, news4</v>
      </c>
      <c r="F738" s="86" t="s">
        <v>1498</v>
      </c>
      <c r="G738" s="242">
        <v>0.12041129032258063</v>
      </c>
      <c r="H738" s="245">
        <v>105.65028900640183</v>
      </c>
    </row>
    <row r="739" spans="1:8">
      <c r="A739" s="86" t="str">
        <v>loc_res_mail</v>
      </c>
      <c r="B739" s="239">
        <v>738</v>
      </c>
      <c r="C739" s="86" t="s">
        <v>1586</v>
      </c>
      <c r="D739" s="241">
        <f>COUNTIF($C$1:$C739,C739)</f>
        <v>5</v>
      </c>
      <c r="E739" s="241" t="str">
        <f t="shared" si="31"/>
        <v>Research local services, events, news5</v>
      </c>
      <c r="F739" s="86" t="s">
        <v>1500</v>
      </c>
      <c r="G739" s="242">
        <v>8.387903225806452E-2</v>
      </c>
      <c r="H739" s="245">
        <v>110.64447752924593</v>
      </c>
    </row>
    <row r="740" spans="1:8">
      <c r="A740" s="86" t="str">
        <v>loc_res_txt</v>
      </c>
      <c r="B740" s="239">
        <v>739</v>
      </c>
      <c r="C740" s="86" t="s">
        <v>1586</v>
      </c>
      <c r="D740" s="241">
        <f>COUNTIF($C$1:$C740,C740)</f>
        <v>6</v>
      </c>
      <c r="E740" s="241" t="str">
        <f t="shared" si="31"/>
        <v>Research local services, events, news6</v>
      </c>
      <c r="F740" s="86" t="s">
        <v>1502</v>
      </c>
      <c r="G740" s="242">
        <v>8.5516129032258081E-2</v>
      </c>
      <c r="H740" s="245">
        <v>128.9070324520182</v>
      </c>
    </row>
    <row r="741" spans="1:8">
      <c r="A741" s="86" t="str">
        <v>loc_res_web</v>
      </c>
      <c r="B741" s="239">
        <v>740</v>
      </c>
      <c r="C741" s="86" t="s">
        <v>1586</v>
      </c>
      <c r="D741" s="241">
        <f>COUNTIF($C$1:$C741,C741)</f>
        <v>7</v>
      </c>
      <c r="E741" s="241" t="str">
        <f t="shared" si="31"/>
        <v>Research local services, events, news7</v>
      </c>
      <c r="F741" s="86" t="s">
        <v>1504</v>
      </c>
      <c r="G741" s="242">
        <v>0.3080806451612903</v>
      </c>
      <c r="H741" s="245">
        <v>98.784697956831252</v>
      </c>
    </row>
    <row r="742" spans="1:8">
      <c r="A742" s="86" t="str">
        <v>utl_enqc_app</v>
      </c>
      <c r="B742" s="239">
        <v>741</v>
      </c>
      <c r="C742" s="86" t="s">
        <v>1594</v>
      </c>
      <c r="D742" s="241">
        <f>COUNTIF($C$1:$C742,C742)</f>
        <v>1</v>
      </c>
      <c r="E742" s="241" t="str">
        <f t="shared" si="31"/>
        <v>Make enquiry on utilities1</v>
      </c>
      <c r="F742" s="86" t="s">
        <v>1493</v>
      </c>
      <c r="G742" s="242">
        <v>0.14733870967741935</v>
      </c>
      <c r="H742" s="245">
        <v>104.6442146872607</v>
      </c>
    </row>
    <row r="743" spans="1:8">
      <c r="A743" s="86" t="str">
        <v>utl_enqc_call</v>
      </c>
      <c r="B743" s="239">
        <v>742</v>
      </c>
      <c r="C743" s="86" t="s">
        <v>1594</v>
      </c>
      <c r="D743" s="241">
        <f>COUNTIF($C$1:$C743,C743)</f>
        <v>2</v>
      </c>
      <c r="E743" s="241" t="str">
        <f t="shared" si="31"/>
        <v>Make enquiry on utilities2</v>
      </c>
      <c r="F743" s="86" t="s">
        <v>1495</v>
      </c>
      <c r="G743" s="242">
        <v>0.35434677419354832</v>
      </c>
      <c r="H743" s="245">
        <v>98.79271504852781</v>
      </c>
    </row>
    <row r="744" spans="1:8">
      <c r="A744" s="86" t="str">
        <v>utl_enqc_email</v>
      </c>
      <c r="B744" s="239">
        <v>743</v>
      </c>
      <c r="C744" s="86" t="s">
        <v>1594</v>
      </c>
      <c r="D744" s="241">
        <f>COUNTIF($C$1:$C744,C744)</f>
        <v>3</v>
      </c>
      <c r="E744" s="241" t="str">
        <f t="shared" si="31"/>
        <v>Make enquiry on utilities3</v>
      </c>
      <c r="F744" s="86" t="s">
        <v>1050</v>
      </c>
      <c r="G744" s="242">
        <v>0.37</v>
      </c>
      <c r="H744" s="245">
        <v>100.0071811320508</v>
      </c>
    </row>
    <row r="745" spans="1:8">
      <c r="A745" s="86" t="str">
        <v>utl_enqc_f2f</v>
      </c>
      <c r="B745" s="239">
        <v>744</v>
      </c>
      <c r="C745" s="86" t="s">
        <v>1594</v>
      </c>
      <c r="D745" s="241">
        <f>COUNTIF($C$1:$C745,C745)</f>
        <v>4</v>
      </c>
      <c r="E745" s="241" t="str">
        <f t="shared" si="31"/>
        <v>Make enquiry on utilities4</v>
      </c>
      <c r="F745" s="86" t="s">
        <v>1498</v>
      </c>
      <c r="G745" s="242">
        <v>0.2066935483870968</v>
      </c>
      <c r="H745" s="245">
        <v>102.30550599769199</v>
      </c>
    </row>
    <row r="746" spans="1:8">
      <c r="A746" s="86" t="str">
        <v>utl_enqc_mail</v>
      </c>
      <c r="B746" s="239">
        <v>745</v>
      </c>
      <c r="C746" s="86" t="s">
        <v>1594</v>
      </c>
      <c r="D746" s="241">
        <f>COUNTIF($C$1:$C746,C746)</f>
        <v>5</v>
      </c>
      <c r="E746" s="241" t="str">
        <f t="shared" si="31"/>
        <v>Make enquiry on utilities5</v>
      </c>
      <c r="F746" s="86" t="s">
        <v>1500</v>
      </c>
      <c r="G746" s="242">
        <v>0.12604838709677421</v>
      </c>
      <c r="H746" s="245">
        <v>91.886593747633114</v>
      </c>
    </row>
    <row r="747" spans="1:8">
      <c r="A747" s="86" t="str">
        <v>utl_enqc_txt</v>
      </c>
      <c r="B747" s="239">
        <v>746</v>
      </c>
      <c r="C747" s="86" t="s">
        <v>1594</v>
      </c>
      <c r="D747" s="241">
        <f>COUNTIF($C$1:$C747,C747)</f>
        <v>6</v>
      </c>
      <c r="E747" s="241" t="str">
        <f t="shared" si="31"/>
        <v>Make enquiry on utilities6</v>
      </c>
      <c r="F747" s="86" t="s">
        <v>1502</v>
      </c>
      <c r="G747" s="242">
        <v>8.2653225806451611E-2</v>
      </c>
      <c r="H747" s="245">
        <v>111.35286292332991</v>
      </c>
    </row>
    <row r="748" spans="1:8">
      <c r="A748" s="86" t="str">
        <v>utl_enqc_web</v>
      </c>
      <c r="B748" s="239">
        <v>747</v>
      </c>
      <c r="C748" s="86" t="s">
        <v>1594</v>
      </c>
      <c r="D748" s="241">
        <f>COUNTIF($C$1:$C748,C748)</f>
        <v>7</v>
      </c>
      <c r="E748" s="241" t="str">
        <f t="shared" si="31"/>
        <v>Make enquiry on utilities7</v>
      </c>
      <c r="F748" s="86" t="s">
        <v>1504</v>
      </c>
      <c r="G748" s="242">
        <v>0.29322580645161289</v>
      </c>
      <c r="H748" s="245">
        <v>100.37812713170875</v>
      </c>
    </row>
    <row r="749" spans="1:8">
      <c r="A749" s="86" t="str">
        <v>utl_sub_app</v>
      </c>
      <c r="B749" s="239">
        <v>748</v>
      </c>
      <c r="C749" s="86" t="s">
        <v>1602</v>
      </c>
      <c r="D749" s="241">
        <f>COUNTIF($C$1:$C749,C749)</f>
        <v>1</v>
      </c>
      <c r="E749" s="241" t="str">
        <f t="shared" si="31"/>
        <v>Submit info to on utilities1</v>
      </c>
      <c r="F749" s="86" t="s">
        <v>1493</v>
      </c>
      <c r="G749" s="242">
        <v>0.20254838709677422</v>
      </c>
      <c r="H749" s="245">
        <v>104.5235295180575</v>
      </c>
    </row>
    <row r="750" spans="1:8">
      <c r="A750" s="86" t="str">
        <v>utl_sub_call</v>
      </c>
      <c r="B750" s="239">
        <v>749</v>
      </c>
      <c r="C750" s="86" t="s">
        <v>1602</v>
      </c>
      <c r="D750" s="241">
        <f>COUNTIF($C$1:$C750,C750)</f>
        <v>2</v>
      </c>
      <c r="E750" s="241" t="str">
        <f t="shared" si="31"/>
        <v>Submit info to on utilities2</v>
      </c>
      <c r="F750" s="86" t="s">
        <v>1495</v>
      </c>
      <c r="G750" s="242">
        <v>0.27466935483870969</v>
      </c>
      <c r="H750" s="245">
        <v>104.58815028372099</v>
      </c>
    </row>
    <row r="751" spans="1:8">
      <c r="A751" s="86" t="str">
        <v>utl_sub_email</v>
      </c>
      <c r="B751" s="239">
        <v>750</v>
      </c>
      <c r="C751" s="86" t="s">
        <v>1602</v>
      </c>
      <c r="D751" s="241">
        <f>COUNTIF($C$1:$C751,C751)</f>
        <v>3</v>
      </c>
      <c r="E751" s="241" t="str">
        <f t="shared" si="31"/>
        <v>Submit info to on utilities3</v>
      </c>
      <c r="F751" s="86" t="s">
        <v>1050</v>
      </c>
      <c r="G751" s="242">
        <v>0.28556451612903228</v>
      </c>
      <c r="H751" s="245">
        <v>99.478508558367366</v>
      </c>
    </row>
    <row r="752" spans="1:8">
      <c r="A752" s="86" t="str">
        <v>utl_sub_f2f</v>
      </c>
      <c r="B752" s="239">
        <v>751</v>
      </c>
      <c r="C752" s="86" t="s">
        <v>1602</v>
      </c>
      <c r="D752" s="241">
        <f>COUNTIF($C$1:$C752,C752)</f>
        <v>4</v>
      </c>
      <c r="E752" s="241" t="str">
        <f t="shared" si="31"/>
        <v>Submit info to on utilities4</v>
      </c>
      <c r="F752" s="86" t="s">
        <v>1498</v>
      </c>
      <c r="G752" s="242">
        <v>0.194491935483871</v>
      </c>
      <c r="H752" s="245">
        <v>102.17479377100649</v>
      </c>
    </row>
    <row r="753" spans="1:8">
      <c r="A753" s="86" t="str">
        <v>utl_sub_mail</v>
      </c>
      <c r="B753" s="239">
        <v>752</v>
      </c>
      <c r="C753" s="86" t="s">
        <v>1602</v>
      </c>
      <c r="D753" s="241">
        <f>COUNTIF($C$1:$C753,C753)</f>
        <v>5</v>
      </c>
      <c r="E753" s="241" t="str">
        <f t="shared" si="31"/>
        <v>Submit info to on utilities5</v>
      </c>
      <c r="F753" s="86" t="s">
        <v>1500</v>
      </c>
      <c r="G753" s="242">
        <v>0.12476612903225806</v>
      </c>
      <c r="H753" s="245">
        <v>100.57723624642388</v>
      </c>
    </row>
    <row r="754" spans="1:8">
      <c r="A754" s="86" t="str">
        <v>utl_sub_txt</v>
      </c>
      <c r="B754" s="239">
        <v>753</v>
      </c>
      <c r="C754" s="86" t="s">
        <v>1602</v>
      </c>
      <c r="D754" s="241">
        <f>COUNTIF($C$1:$C754,C754)</f>
        <v>6</v>
      </c>
      <c r="E754" s="241" t="str">
        <f t="shared" si="31"/>
        <v>Submit info to on utilities6</v>
      </c>
      <c r="F754" s="86" t="s">
        <v>1502</v>
      </c>
      <c r="G754" s="242">
        <v>9.2258064516129029E-2</v>
      </c>
      <c r="H754" s="245">
        <v>110.51546612386025</v>
      </c>
    </row>
    <row r="755" spans="1:8">
      <c r="A755" s="86" t="str">
        <v>utl_sub_web</v>
      </c>
      <c r="B755" s="239">
        <v>754</v>
      </c>
      <c r="C755" s="86" t="s">
        <v>1602</v>
      </c>
      <c r="D755" s="241">
        <f>COUNTIF($C$1:$C755,C755)</f>
        <v>7</v>
      </c>
      <c r="E755" s="241" t="str">
        <f t="shared" si="31"/>
        <v>Submit info to on utilities7</v>
      </c>
      <c r="F755" s="86" t="s">
        <v>1504</v>
      </c>
      <c r="G755" s="242">
        <v>0.32589516129032248</v>
      </c>
      <c r="H755" s="245">
        <v>98.702388585621577</v>
      </c>
    </row>
    <row r="756" spans="1:8">
      <c r="A756" s="86" t="str">
        <v>utl_mark_app</v>
      </c>
      <c r="B756" s="239">
        <v>755</v>
      </c>
      <c r="C756" s="86" t="s">
        <v>1610</v>
      </c>
      <c r="D756" s="241">
        <f>COUNTIF($C$1:$C756,C756)</f>
        <v>1</v>
      </c>
      <c r="E756" s="241" t="str">
        <f t="shared" si="31"/>
        <v>Get info/marketing on utilities1</v>
      </c>
      <c r="F756" s="86" t="s">
        <v>1493</v>
      </c>
      <c r="G756" s="242">
        <v>0.16291129032258067</v>
      </c>
      <c r="H756" s="245">
        <v>106.54666997279638</v>
      </c>
    </row>
    <row r="757" spans="1:8">
      <c r="A757" s="86" t="str">
        <v>utl_mark_call</v>
      </c>
      <c r="B757" s="239">
        <v>756</v>
      </c>
      <c r="C757" s="86" t="s">
        <v>1610</v>
      </c>
      <c r="D757" s="241">
        <f>COUNTIF($C$1:$C757,C757)</f>
        <v>2</v>
      </c>
      <c r="E757" s="241" t="str">
        <f t="shared" si="31"/>
        <v>Get info/marketing on utilities2</v>
      </c>
      <c r="F757" s="86" t="s">
        <v>1495</v>
      </c>
      <c r="G757" s="242">
        <v>0.22964516129032256</v>
      </c>
      <c r="H757" s="245">
        <v>106.3060350777437</v>
      </c>
    </row>
    <row r="758" spans="1:8">
      <c r="A758" s="86" t="str">
        <v>utl_mark_email</v>
      </c>
      <c r="B758" s="239">
        <v>757</v>
      </c>
      <c r="C758" s="86" t="s">
        <v>1610</v>
      </c>
      <c r="D758" s="241">
        <f>COUNTIF($C$1:$C758,C758)</f>
        <v>3</v>
      </c>
      <c r="E758" s="241" t="str">
        <f t="shared" si="31"/>
        <v>Get info/marketing on utilities3</v>
      </c>
      <c r="F758" s="86" t="s">
        <v>1050</v>
      </c>
      <c r="G758" s="242">
        <v>0.34198387096774197</v>
      </c>
      <c r="H758" s="245">
        <v>104.6719854873097</v>
      </c>
    </row>
    <row r="759" spans="1:8">
      <c r="A759" s="86" t="str">
        <v>utl_mark_f2f</v>
      </c>
      <c r="B759" s="239">
        <v>758</v>
      </c>
      <c r="C759" s="86" t="s">
        <v>1610</v>
      </c>
      <c r="D759" s="241">
        <f>COUNTIF($C$1:$C759,C759)</f>
        <v>4</v>
      </c>
      <c r="E759" s="241" t="str">
        <f t="shared" si="31"/>
        <v>Get info/marketing on utilities4</v>
      </c>
      <c r="F759" s="86" t="s">
        <v>1498</v>
      </c>
      <c r="G759" s="242">
        <v>0.17604032258064517</v>
      </c>
      <c r="H759" s="245">
        <v>105.74936521351029</v>
      </c>
    </row>
    <row r="760" spans="1:8">
      <c r="A760" s="86" t="str">
        <v>utl_mark_mail</v>
      </c>
      <c r="B760" s="239">
        <v>759</v>
      </c>
      <c r="C760" s="86" t="s">
        <v>1610</v>
      </c>
      <c r="D760" s="241">
        <f>COUNTIF($C$1:$C760,C760)</f>
        <v>5</v>
      </c>
      <c r="E760" s="241" t="str">
        <f t="shared" si="31"/>
        <v>Get info/marketing on utilities5</v>
      </c>
      <c r="F760" s="86" t="s">
        <v>1500</v>
      </c>
      <c r="G760" s="242">
        <v>0.19216935483870967</v>
      </c>
      <c r="H760" s="245">
        <v>99.355472452182298</v>
      </c>
    </row>
    <row r="761" spans="1:8">
      <c r="A761" s="86" t="str">
        <v>utl_mark_txt</v>
      </c>
      <c r="B761" s="239">
        <v>760</v>
      </c>
      <c r="C761" s="86" t="s">
        <v>1610</v>
      </c>
      <c r="D761" s="241">
        <f>COUNTIF($C$1:$C761,C761)</f>
        <v>6</v>
      </c>
      <c r="E761" s="241" t="str">
        <f t="shared" si="31"/>
        <v>Get info/marketing on utilities6</v>
      </c>
      <c r="F761" s="86" t="s">
        <v>1502</v>
      </c>
      <c r="G761" s="242">
        <v>9.3830645161290305E-2</v>
      </c>
      <c r="H761" s="245">
        <v>105.88668758899836</v>
      </c>
    </row>
    <row r="762" spans="1:8">
      <c r="A762" s="86" t="str">
        <v>utl_mark_web</v>
      </c>
      <c r="B762" s="239">
        <v>761</v>
      </c>
      <c r="C762" s="86" t="s">
        <v>1610</v>
      </c>
      <c r="D762" s="241">
        <f>COUNTIF($C$1:$C762,C762)</f>
        <v>7</v>
      </c>
      <c r="E762" s="241" t="str">
        <f t="shared" si="31"/>
        <v>Get info/marketing on utilities7</v>
      </c>
      <c r="F762" s="86" t="s">
        <v>1504</v>
      </c>
      <c r="G762" s="242">
        <v>0.31011290322580648</v>
      </c>
      <c r="H762" s="245">
        <v>99.852768753401151</v>
      </c>
    </row>
    <row r="763" spans="1:8">
      <c r="A763" s="86" t="str">
        <v>utl_res_app</v>
      </c>
      <c r="B763" s="239">
        <v>762</v>
      </c>
      <c r="C763" s="86" t="s">
        <v>1618</v>
      </c>
      <c r="D763" s="241">
        <f>COUNTIF($C$1:$C763,C763)</f>
        <v>1</v>
      </c>
      <c r="E763" s="241" t="str">
        <f t="shared" si="31"/>
        <v>Research utilities1</v>
      </c>
      <c r="F763" s="86" t="s">
        <v>1493</v>
      </c>
      <c r="G763" s="242">
        <v>0.16188709677419355</v>
      </c>
      <c r="H763" s="245">
        <v>113.48528772088326</v>
      </c>
    </row>
    <row r="764" spans="1:8">
      <c r="A764" s="86" t="str">
        <v>utl_res_call</v>
      </c>
      <c r="B764" s="239">
        <v>763</v>
      </c>
      <c r="C764" s="86" t="s">
        <v>1618</v>
      </c>
      <c r="D764" s="241">
        <f>COUNTIF($C$1:$C764,C764)</f>
        <v>2</v>
      </c>
      <c r="E764" s="241" t="str">
        <f t="shared" si="31"/>
        <v>Research utilities2</v>
      </c>
      <c r="F764" s="86" t="s">
        <v>1495</v>
      </c>
      <c r="G764" s="242">
        <v>0.24318548387096772</v>
      </c>
      <c r="H764" s="245">
        <v>108.41289697350878</v>
      </c>
    </row>
    <row r="765" spans="1:8">
      <c r="A765" s="86" t="str">
        <v>utl_res_email</v>
      </c>
      <c r="B765" s="239">
        <v>764</v>
      </c>
      <c r="C765" s="86" t="s">
        <v>1618</v>
      </c>
      <c r="D765" s="241">
        <f>COUNTIF($C$1:$C765,C765)</f>
        <v>3</v>
      </c>
      <c r="E765" s="241" t="str">
        <f t="shared" si="31"/>
        <v>Research utilities3</v>
      </c>
      <c r="F765" s="86" t="s">
        <v>1050</v>
      </c>
      <c r="G765" s="242">
        <v>0.2334516129032258</v>
      </c>
      <c r="H765" s="245">
        <v>101.1601503134211</v>
      </c>
    </row>
    <row r="766" spans="1:8">
      <c r="A766" s="86" t="str">
        <v>utl_res_f2f</v>
      </c>
      <c r="B766" s="239">
        <v>765</v>
      </c>
      <c r="C766" s="86" t="s">
        <v>1618</v>
      </c>
      <c r="D766" s="241">
        <f>COUNTIF($C$1:$C766,C766)</f>
        <v>4</v>
      </c>
      <c r="E766" s="241" t="str">
        <f t="shared" si="31"/>
        <v>Research utilities4</v>
      </c>
      <c r="F766" s="86" t="s">
        <v>1498</v>
      </c>
      <c r="G766" s="242">
        <v>0.13953225806451613</v>
      </c>
      <c r="H766" s="245">
        <v>105.61945601756312</v>
      </c>
    </row>
    <row r="767" spans="1:8">
      <c r="A767" s="86" t="str">
        <v>utl_res_mail</v>
      </c>
      <c r="B767" s="239">
        <v>766</v>
      </c>
      <c r="C767" s="86" t="s">
        <v>1618</v>
      </c>
      <c r="D767" s="241">
        <f>COUNTIF($C$1:$C767,C767)</f>
        <v>5</v>
      </c>
      <c r="E767" s="241" t="str">
        <f t="shared" si="31"/>
        <v>Research utilities5</v>
      </c>
      <c r="F767" s="86" t="s">
        <v>1500</v>
      </c>
      <c r="G767" s="242">
        <v>8.7749999999999981E-2</v>
      </c>
      <c r="H767" s="245">
        <v>106.49394645356092</v>
      </c>
    </row>
    <row r="768" spans="1:8">
      <c r="A768" s="86" t="str">
        <v>utl_res_txt</v>
      </c>
      <c r="B768" s="239">
        <v>767</v>
      </c>
      <c r="C768" s="86" t="s">
        <v>1618</v>
      </c>
      <c r="D768" s="241">
        <f>COUNTIF($C$1:$C768,C768)</f>
        <v>6</v>
      </c>
      <c r="E768" s="241" t="str">
        <f t="shared" si="31"/>
        <v>Research utilities6</v>
      </c>
      <c r="F768" s="86" t="s">
        <v>1502</v>
      </c>
      <c r="G768" s="242">
        <v>7.3846774193548376E-2</v>
      </c>
      <c r="H768" s="245">
        <v>108.9779344433571</v>
      </c>
    </row>
    <row r="769" spans="1:8">
      <c r="A769" s="86" t="str">
        <v>utl_res_web</v>
      </c>
      <c r="B769" s="239">
        <v>768</v>
      </c>
      <c r="C769" s="86" t="s">
        <v>1618</v>
      </c>
      <c r="D769" s="241">
        <f>COUNTIF($C$1:$C769,C769)</f>
        <v>7</v>
      </c>
      <c r="E769" s="241" t="str">
        <f t="shared" si="31"/>
        <v>Research utilities7</v>
      </c>
      <c r="F769" s="86" t="s">
        <v>1504</v>
      </c>
      <c r="G769" s="242">
        <v>0.41395967741935485</v>
      </c>
      <c r="H769" s="245">
        <v>98.768080846199865</v>
      </c>
    </row>
    <row r="770" spans="1:8">
      <c r="A770" s="86" t="str">
        <v>retles_enqc_app</v>
      </c>
      <c r="B770" s="239">
        <v>769</v>
      </c>
      <c r="C770" s="86" t="s">
        <v>1626</v>
      </c>
      <c r="D770" s="241">
        <f>COUNTIF($C$1:$C770,C770)</f>
        <v>1</v>
      </c>
      <c r="E770" s="241" t="str">
        <f t="shared" si="31"/>
        <v>Make enquiry on retail and leisure1</v>
      </c>
      <c r="F770" s="86" t="s">
        <v>1493</v>
      </c>
      <c r="G770" s="242">
        <v>0.21670967741935479</v>
      </c>
      <c r="H770" s="245">
        <v>111.32914589074376</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0.39802419354838708</v>
      </c>
      <c r="H771" s="245">
        <v>99.645795945766906</v>
      </c>
    </row>
    <row r="772" spans="1:8">
      <c r="A772" s="86" t="str">
        <v>retles_enqc_eml</v>
      </c>
      <c r="B772" s="239">
        <v>771</v>
      </c>
      <c r="C772" s="86" t="s">
        <v>1626</v>
      </c>
      <c r="D772" s="241">
        <f>COUNTIF($C$1:$C772,C772)</f>
        <v>3</v>
      </c>
      <c r="E772" s="241" t="str">
        <f t="shared" si="32"/>
        <v>Make enquiry on retail and leisure3</v>
      </c>
      <c r="F772" s="86" t="s">
        <v>1050</v>
      </c>
      <c r="G772" s="242">
        <v>0.46323387096774193</v>
      </c>
      <c r="H772" s="245">
        <v>100.24018082556687</v>
      </c>
    </row>
    <row r="773" spans="1:8">
      <c r="A773" s="86" t="str">
        <v>retles_enqc_f2f</v>
      </c>
      <c r="B773" s="239">
        <v>772</v>
      </c>
      <c r="C773" s="86" t="s">
        <v>1626</v>
      </c>
      <c r="D773" s="241">
        <f>COUNTIF($C$1:$C773,C773)</f>
        <v>4</v>
      </c>
      <c r="E773" s="241" t="str">
        <f t="shared" si="32"/>
        <v>Make enquiry on retail and leisure4</v>
      </c>
      <c r="F773" s="86" t="s">
        <v>1498</v>
      </c>
      <c r="G773" s="242">
        <v>0.39648387096774196</v>
      </c>
      <c r="H773" s="245">
        <v>103.40056390808118</v>
      </c>
    </row>
    <row r="774" spans="1:8">
      <c r="A774" s="86" t="str">
        <v>retles_enqc_mail</v>
      </c>
      <c r="B774" s="239">
        <v>773</v>
      </c>
      <c r="C774" s="86" t="s">
        <v>1626</v>
      </c>
      <c r="D774" s="241">
        <f>COUNTIF($C$1:$C774,C774)</f>
        <v>5</v>
      </c>
      <c r="E774" s="241" t="str">
        <f t="shared" si="32"/>
        <v>Make enquiry on retail and leisure5</v>
      </c>
      <c r="F774" s="86" t="s">
        <v>1500</v>
      </c>
      <c r="G774" s="242">
        <v>0.17420967741935484</v>
      </c>
      <c r="H774" s="245">
        <v>105.83205686434152</v>
      </c>
    </row>
    <row r="775" spans="1:8">
      <c r="A775" s="86" t="str">
        <v>retles_enqc_txt</v>
      </c>
      <c r="B775" s="239">
        <v>774</v>
      </c>
      <c r="C775" s="86" t="s">
        <v>1626</v>
      </c>
      <c r="D775" s="241">
        <f>COUNTIF($C$1:$C775,C775)</f>
        <v>6</v>
      </c>
      <c r="E775" s="241" t="str">
        <f t="shared" si="32"/>
        <v>Make enquiry on retail and leisure6</v>
      </c>
      <c r="F775" s="86" t="s">
        <v>1502</v>
      </c>
      <c r="G775" s="242">
        <v>0.13158870967741937</v>
      </c>
      <c r="H775" s="245">
        <v>116.55449989669322</v>
      </c>
    </row>
    <row r="776" spans="1:8">
      <c r="A776" s="86" t="str">
        <v>retles_enqc_web</v>
      </c>
      <c r="B776" s="239">
        <v>775</v>
      </c>
      <c r="C776" s="86" t="s">
        <v>1626</v>
      </c>
      <c r="D776" s="241">
        <f>COUNTIF($C$1:$C776,C776)</f>
        <v>7</v>
      </c>
      <c r="E776" s="241" t="str">
        <f t="shared" si="32"/>
        <v>Make enquiry on retail and leisure7</v>
      </c>
      <c r="F776" s="86" t="s">
        <v>1504</v>
      </c>
      <c r="G776" s="242">
        <v>0.38656451612903225</v>
      </c>
      <c r="H776" s="245">
        <v>99.558543638886263</v>
      </c>
    </row>
    <row r="777" spans="1:8">
      <c r="A777" s="86" t="str">
        <v>retles_sub_app</v>
      </c>
      <c r="B777" s="239">
        <v>776</v>
      </c>
      <c r="C777" s="86" t="s">
        <v>1634</v>
      </c>
      <c r="D777" s="241">
        <f>COUNTIF($C$1:$C777,C777)</f>
        <v>1</v>
      </c>
      <c r="E777" s="241" t="str">
        <f t="shared" si="32"/>
        <v>Submit info to retail and leisure1</v>
      </c>
      <c r="F777" s="86" t="s">
        <v>1493</v>
      </c>
      <c r="G777" s="242">
        <v>0.26909677419354838</v>
      </c>
      <c r="H777" s="245">
        <v>104.06325018212988</v>
      </c>
    </row>
    <row r="778" spans="1:8">
      <c r="A778" s="86" t="str">
        <v>retles_sub_call</v>
      </c>
      <c r="B778" s="239">
        <v>777</v>
      </c>
      <c r="C778" s="86" t="s">
        <v>1634</v>
      </c>
      <c r="D778" s="241">
        <f>COUNTIF($C$1:$C778,C778)</f>
        <v>2</v>
      </c>
      <c r="E778" s="241" t="str">
        <f t="shared" si="32"/>
        <v>Submit info to retail and leisure2</v>
      </c>
      <c r="F778" s="86" t="s">
        <v>1495</v>
      </c>
      <c r="G778" s="242">
        <v>0.37358870967741931</v>
      </c>
      <c r="H778" s="245">
        <v>99.98555718604301</v>
      </c>
    </row>
    <row r="779" spans="1:8">
      <c r="A779" s="86" t="str">
        <v>retles_sub_eml</v>
      </c>
      <c r="B779" s="239">
        <v>778</v>
      </c>
      <c r="C779" s="86" t="s">
        <v>1634</v>
      </c>
      <c r="D779" s="241">
        <f>COUNTIF($C$1:$C779,C779)</f>
        <v>3</v>
      </c>
      <c r="E779" s="241" t="str">
        <f t="shared" si="32"/>
        <v>Submit info to retail and leisure3</v>
      </c>
      <c r="F779" s="86" t="s">
        <v>1050</v>
      </c>
      <c r="G779" s="242">
        <v>0.36741935483870963</v>
      </c>
      <c r="H779" s="245">
        <v>99.691635090097805</v>
      </c>
    </row>
    <row r="780" spans="1:8">
      <c r="A780" s="86" t="str">
        <v>retles_sub_f2f</v>
      </c>
      <c r="B780" s="239">
        <v>779</v>
      </c>
      <c r="C780" s="86" t="s">
        <v>1634</v>
      </c>
      <c r="D780" s="241">
        <f>COUNTIF($C$1:$C780,C780)</f>
        <v>4</v>
      </c>
      <c r="E780" s="241" t="str">
        <f t="shared" si="32"/>
        <v>Submit info to retail and leisure4</v>
      </c>
      <c r="F780" s="86" t="s">
        <v>1498</v>
      </c>
      <c r="G780" s="242">
        <v>0.39923387096774199</v>
      </c>
      <c r="H780" s="245">
        <v>101.61179696332914</v>
      </c>
    </row>
    <row r="781" spans="1:8">
      <c r="A781" s="86" t="str">
        <v>retles_sub_mail</v>
      </c>
      <c r="B781" s="239">
        <v>780</v>
      </c>
      <c r="C781" s="86" t="s">
        <v>1634</v>
      </c>
      <c r="D781" s="241">
        <f>COUNTIF($C$1:$C781,C781)</f>
        <v>5</v>
      </c>
      <c r="E781" s="241" t="str">
        <f t="shared" si="32"/>
        <v>Submit info to retail and leisure5</v>
      </c>
      <c r="F781" s="86" t="s">
        <v>1500</v>
      </c>
      <c r="G781" s="242">
        <v>0.13265322580645161</v>
      </c>
      <c r="H781" s="245">
        <v>104.36082059746916</v>
      </c>
    </row>
    <row r="782" spans="1:8">
      <c r="A782" s="86" t="str">
        <v>retles_sub_txt</v>
      </c>
      <c r="B782" s="239">
        <v>781</v>
      </c>
      <c r="C782" s="86" t="s">
        <v>1634</v>
      </c>
      <c r="D782" s="241">
        <f>COUNTIF($C$1:$C782,C782)</f>
        <v>6</v>
      </c>
      <c r="E782" s="241" t="str">
        <f t="shared" si="32"/>
        <v>Submit info to retail and leisure6</v>
      </c>
      <c r="F782" s="86" t="s">
        <v>1502</v>
      </c>
      <c r="G782" s="242">
        <v>0.12901612903225806</v>
      </c>
      <c r="H782" s="245">
        <v>110.51962133269801</v>
      </c>
    </row>
    <row r="783" spans="1:8">
      <c r="A783" s="86" t="str">
        <v>retles_sub_web</v>
      </c>
      <c r="B783" s="239">
        <v>782</v>
      </c>
      <c r="C783" s="86" t="s">
        <v>1634</v>
      </c>
      <c r="D783" s="241">
        <f>COUNTIF($C$1:$C783,C783)</f>
        <v>7</v>
      </c>
      <c r="E783" s="241" t="str">
        <f t="shared" si="32"/>
        <v>Submit info to retail and leisure7</v>
      </c>
      <c r="F783" s="86" t="s">
        <v>1504</v>
      </c>
      <c r="G783" s="242">
        <v>0.43391129032258052</v>
      </c>
      <c r="H783" s="245">
        <v>98.904943317462795</v>
      </c>
    </row>
    <row r="784" spans="1:8">
      <c r="A784" s="86" t="str">
        <v>retles_mark_app</v>
      </c>
      <c r="B784" s="239">
        <v>783</v>
      </c>
      <c r="C784" s="86" t="s">
        <v>1642</v>
      </c>
      <c r="D784" s="241">
        <f>COUNTIF($C$1:$C784,C784)</f>
        <v>1</v>
      </c>
      <c r="E784" s="241" t="str">
        <f t="shared" si="32"/>
        <v>Get info/marketing on retail and leisure1</v>
      </c>
      <c r="F784" s="86" t="s">
        <v>1493</v>
      </c>
      <c r="G784" s="242">
        <v>0.21875</v>
      </c>
      <c r="H784" s="245">
        <v>100.39163409896032</v>
      </c>
    </row>
    <row r="785" spans="1:8">
      <c r="A785" s="86" t="str">
        <v>retles_mark_call</v>
      </c>
      <c r="B785" s="239">
        <v>784</v>
      </c>
      <c r="C785" s="86" t="s">
        <v>1642</v>
      </c>
      <c r="D785" s="241">
        <f>COUNTIF($C$1:$C785,C785)</f>
        <v>2</v>
      </c>
      <c r="E785" s="241" t="str">
        <f t="shared" si="32"/>
        <v>Get info/marketing on retail and leisure2</v>
      </c>
      <c r="F785" s="86" t="s">
        <v>1495</v>
      </c>
      <c r="G785" s="242">
        <v>0.22637096774193546</v>
      </c>
      <c r="H785" s="245">
        <v>103.28698987262467</v>
      </c>
    </row>
    <row r="786" spans="1:8">
      <c r="A786" s="86" t="str">
        <v>retles_mark_eml</v>
      </c>
      <c r="B786" s="239">
        <v>785</v>
      </c>
      <c r="C786" s="86" t="s">
        <v>1642</v>
      </c>
      <c r="D786" s="241">
        <f>COUNTIF($C$1:$C786,C786)</f>
        <v>3</v>
      </c>
      <c r="E786" s="241" t="str">
        <f t="shared" si="32"/>
        <v>Get info/marketing on retail and leisure3</v>
      </c>
      <c r="F786" s="86" t="s">
        <v>1050</v>
      </c>
      <c r="G786" s="242">
        <v>0.38684677419354835</v>
      </c>
      <c r="H786" s="245">
        <v>101.20562130536423</v>
      </c>
    </row>
    <row r="787" spans="1:8">
      <c r="A787" s="86" t="str">
        <v>retles_mark_f2f</v>
      </c>
      <c r="B787" s="239">
        <v>786</v>
      </c>
      <c r="C787" s="86" t="s">
        <v>1642</v>
      </c>
      <c r="D787" s="241">
        <f>COUNTIF($C$1:$C787,C787)</f>
        <v>4</v>
      </c>
      <c r="E787" s="241" t="str">
        <f t="shared" si="32"/>
        <v>Get info/marketing on retail and leisure4</v>
      </c>
      <c r="F787" s="86" t="s">
        <v>1498</v>
      </c>
      <c r="G787" s="242">
        <v>0.31695967741935488</v>
      </c>
      <c r="H787" s="245">
        <v>103.96497467954219</v>
      </c>
    </row>
    <row r="788" spans="1:8">
      <c r="A788" s="86" t="str">
        <v>retles_mark_mail</v>
      </c>
      <c r="B788" s="239">
        <v>787</v>
      </c>
      <c r="C788" s="86" t="s">
        <v>1642</v>
      </c>
      <c r="D788" s="241">
        <f>COUNTIF($C$1:$C788,C788)</f>
        <v>5</v>
      </c>
      <c r="E788" s="241" t="str">
        <f t="shared" si="32"/>
        <v>Get info/marketing on retail and leisure5</v>
      </c>
      <c r="F788" s="86" t="s">
        <v>1500</v>
      </c>
      <c r="G788" s="242">
        <v>0.20410483870967744</v>
      </c>
      <c r="H788" s="247">
        <v>100.37987042229118</v>
      </c>
    </row>
    <row r="789" spans="1:8">
      <c r="A789" s="86" t="str">
        <v>retles_mark_txt</v>
      </c>
      <c r="B789" s="239">
        <v>788</v>
      </c>
      <c r="C789" s="86" t="s">
        <v>1642</v>
      </c>
      <c r="D789" s="241">
        <f>COUNTIF($C$1:$C789,C789)</f>
        <v>6</v>
      </c>
      <c r="E789" s="241" t="str">
        <f t="shared" si="32"/>
        <v>Get info/marketing on retail and leisure6</v>
      </c>
      <c r="F789" s="86" t="s">
        <v>1502</v>
      </c>
      <c r="G789" s="242">
        <v>0.13145967741935485</v>
      </c>
      <c r="H789" s="247">
        <v>107.0493797948413</v>
      </c>
    </row>
    <row r="790" spans="1:8">
      <c r="A790" s="86" t="str">
        <v>retles_mark_web</v>
      </c>
      <c r="B790" s="239">
        <v>789</v>
      </c>
      <c r="C790" s="86" t="s">
        <v>1642</v>
      </c>
      <c r="D790" s="241">
        <f>COUNTIF($C$1:$C790,C790)</f>
        <v>7</v>
      </c>
      <c r="E790" s="241" t="str">
        <f t="shared" si="32"/>
        <v>Get info/marketing on retail and leisure7</v>
      </c>
      <c r="F790" s="86" t="s">
        <v>1504</v>
      </c>
      <c r="G790" s="242">
        <v>0.37577419354838715</v>
      </c>
      <c r="H790" s="247">
        <v>99.847406342097017</v>
      </c>
    </row>
    <row r="791" spans="1:8">
      <c r="A791" s="86" t="str">
        <v>retles_res_app</v>
      </c>
      <c r="B791" s="239">
        <v>790</v>
      </c>
      <c r="C791" s="86" t="s">
        <v>1650</v>
      </c>
      <c r="D791" s="241">
        <f>COUNTIF($C$1:$C791,C791)</f>
        <v>1</v>
      </c>
      <c r="E791" s="241" t="str">
        <f t="shared" si="32"/>
        <v>Research retail and leisure1</v>
      </c>
      <c r="F791" s="86" t="s">
        <v>1493</v>
      </c>
      <c r="G791" s="242">
        <v>0.24402419354838706</v>
      </c>
      <c r="H791" s="247">
        <v>104.52642243541071</v>
      </c>
    </row>
    <row r="792" spans="1:8">
      <c r="A792" s="86" t="str">
        <v>retles_res_call</v>
      </c>
      <c r="B792" s="239">
        <v>791</v>
      </c>
      <c r="C792" s="86" t="s">
        <v>1650</v>
      </c>
      <c r="D792" s="241">
        <f>COUNTIF($C$1:$C792,C792)</f>
        <v>2</v>
      </c>
      <c r="E792" s="241" t="str">
        <f t="shared" si="32"/>
        <v>Research retail and leisure2</v>
      </c>
      <c r="F792" s="86" t="s">
        <v>1495</v>
      </c>
      <c r="G792" s="242">
        <v>0.22773387096774195</v>
      </c>
      <c r="H792" s="247">
        <v>100.91898862463719</v>
      </c>
    </row>
    <row r="793" spans="1:8">
      <c r="A793" s="86" t="str">
        <v>retles_res_eml</v>
      </c>
      <c r="B793" s="239">
        <v>792</v>
      </c>
      <c r="C793" s="86" t="s">
        <v>1650</v>
      </c>
      <c r="D793" s="241">
        <f>COUNTIF($C$1:$C793,C793)</f>
        <v>3</v>
      </c>
      <c r="E793" s="241" t="str">
        <f t="shared" si="32"/>
        <v>Research retail and leisure3</v>
      </c>
      <c r="F793" s="86" t="s">
        <v>1050</v>
      </c>
      <c r="G793" s="242">
        <v>0.25873387096774192</v>
      </c>
      <c r="H793" s="247">
        <v>101.11902520458993</v>
      </c>
    </row>
    <row r="794" spans="1:8">
      <c r="A794" s="86" t="str">
        <v>retles_res_f2f</v>
      </c>
      <c r="B794" s="239">
        <v>793</v>
      </c>
      <c r="C794" s="86" t="s">
        <v>1650</v>
      </c>
      <c r="D794" s="241">
        <f>COUNTIF($C$1:$C794,C794)</f>
        <v>4</v>
      </c>
      <c r="E794" s="241" t="str">
        <f t="shared" si="32"/>
        <v>Research retail and leisure4</v>
      </c>
      <c r="F794" s="86" t="s">
        <v>1498</v>
      </c>
      <c r="G794" s="242">
        <v>0.38679838709677422</v>
      </c>
      <c r="H794" s="247">
        <v>101.23789488107558</v>
      </c>
    </row>
    <row r="795" spans="1:8">
      <c r="A795" s="86" t="str">
        <v>retles_res_mail</v>
      </c>
      <c r="B795" s="239">
        <v>794</v>
      </c>
      <c r="C795" s="86" t="s">
        <v>1650</v>
      </c>
      <c r="D795" s="241">
        <f>COUNTIF($C$1:$C795,C795)</f>
        <v>5</v>
      </c>
      <c r="E795" s="241" t="str">
        <f t="shared" si="32"/>
        <v>Research retail and leisure5</v>
      </c>
      <c r="F795" s="86" t="s">
        <v>1500</v>
      </c>
      <c r="G795" s="242">
        <v>0.11322580645161291</v>
      </c>
      <c r="H795" s="247">
        <v>112.02060207704581</v>
      </c>
    </row>
    <row r="796" spans="1:8">
      <c r="A796" s="86" t="str">
        <v>retles_res_txt</v>
      </c>
      <c r="B796" s="240">
        <v>795</v>
      </c>
      <c r="C796" s="86" t="s">
        <v>1650</v>
      </c>
      <c r="D796" s="241">
        <f>COUNTIF($C$1:$C796,C796)</f>
        <v>6</v>
      </c>
      <c r="E796" s="241" t="str">
        <f t="shared" si="32"/>
        <v>Research retail and leisure6</v>
      </c>
      <c r="F796" s="86" t="s">
        <v>1502</v>
      </c>
      <c r="G796" s="244">
        <v>0.10307258064516128</v>
      </c>
      <c r="H796" s="248">
        <v>121.99980794877203</v>
      </c>
    </row>
    <row r="797" spans="1:8">
      <c r="A797" s="86" t="str">
        <v>retles_res_web</v>
      </c>
      <c r="B797" s="1">
        <v>796</v>
      </c>
      <c r="C797" s="86" t="s">
        <v>1650</v>
      </c>
      <c r="D797" s="241">
        <f>COUNTIF($C$1:$C797,C797)</f>
        <v>7</v>
      </c>
      <c r="E797" s="241" t="str">
        <f t="shared" si="32"/>
        <v>Research retail and leisure7</v>
      </c>
      <c r="F797" s="86" t="s">
        <v>1504</v>
      </c>
      <c r="G797" s="68">
        <v>0.50158064516129042</v>
      </c>
      <c r="H797" s="70">
        <v>97.832549706021794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E20BB-A56A-4CB4-9F6D-DBAC61BA703F}">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Westminster Ward</v>
      </c>
      <c r="C7" s="1" t="str">
        <f>BASE_PROFILE_DESC</f>
        <v>Associated Base - Cheshire West and Chester</v>
      </c>
      <c r="E7" s="1" t="str">
        <f>"Profile Title: "&amp;B7</f>
        <v>Profile Title: Ward: Westminster Ward</v>
      </c>
      <c r="F7" s="1" t="str">
        <f>"Base Title: "&amp;C7</f>
        <v>Base Title: Associated Base - Cheshire West and Chester</v>
      </c>
    </row>
    <row r="8" spans="1:6">
      <c r="A8" s="1">
        <v>1</v>
      </c>
      <c r="B8" s="1">
        <v>7</v>
      </c>
      <c r="C8" s="1">
        <v>3787</v>
      </c>
      <c r="D8" s="1">
        <v>1</v>
      </c>
    </row>
    <row r="9" spans="1:6">
      <c r="A9" s="1">
        <v>2</v>
      </c>
      <c r="B9" s="1">
        <v>10</v>
      </c>
      <c r="C9" s="1">
        <v>11136</v>
      </c>
      <c r="D9" s="1">
        <v>2</v>
      </c>
    </row>
    <row r="10" spans="1:6">
      <c r="A10" s="1">
        <v>3</v>
      </c>
      <c r="B10" s="1">
        <v>16</v>
      </c>
      <c r="C10" s="1">
        <v>17099</v>
      </c>
      <c r="D10" s="1">
        <v>3</v>
      </c>
    </row>
    <row r="11" spans="1:6">
      <c r="A11" s="1">
        <v>4</v>
      </c>
      <c r="B11" s="1">
        <v>1</v>
      </c>
      <c r="C11" s="1">
        <v>14210</v>
      </c>
      <c r="D11" s="1">
        <v>4</v>
      </c>
    </row>
    <row r="12" spans="1:6">
      <c r="A12" s="1">
        <v>5</v>
      </c>
      <c r="B12" s="1">
        <v>0</v>
      </c>
      <c r="C12" s="1">
        <v>12098</v>
      </c>
      <c r="D12" s="1">
        <v>5</v>
      </c>
    </row>
    <row r="13" spans="1:6">
      <c r="A13" s="1">
        <v>6</v>
      </c>
      <c r="B13" s="1">
        <v>16</v>
      </c>
      <c r="C13" s="1">
        <v>3360</v>
      </c>
      <c r="D13" s="1">
        <v>6</v>
      </c>
    </row>
    <row r="14" spans="1:6">
      <c r="A14" s="1">
        <v>7</v>
      </c>
      <c r="B14" s="1">
        <v>1</v>
      </c>
      <c r="C14" s="1">
        <v>7077</v>
      </c>
      <c r="D14" s="1">
        <v>7</v>
      </c>
    </row>
    <row r="15" spans="1:6">
      <c r="A15" s="1">
        <v>8</v>
      </c>
      <c r="B15" s="1">
        <v>0</v>
      </c>
      <c r="C15" s="1">
        <v>0</v>
      </c>
      <c r="D15" s="1">
        <v>8</v>
      </c>
    </row>
    <row r="16" spans="1:6">
      <c r="A16" s="1">
        <v>9</v>
      </c>
      <c r="B16" s="1">
        <v>11</v>
      </c>
      <c r="C16" s="1">
        <v>16337</v>
      </c>
      <c r="D16" s="1">
        <v>9</v>
      </c>
    </row>
    <row r="17" spans="1:4">
      <c r="A17" s="1">
        <v>10</v>
      </c>
      <c r="B17" s="1">
        <v>15</v>
      </c>
      <c r="C17" s="1">
        <v>12048</v>
      </c>
      <c r="D17" s="1">
        <v>10</v>
      </c>
    </row>
    <row r="18" spans="1:4">
      <c r="A18" s="1">
        <v>11</v>
      </c>
      <c r="B18" s="1">
        <v>7</v>
      </c>
      <c r="C18" s="1">
        <v>6926</v>
      </c>
      <c r="D18" s="1">
        <v>11</v>
      </c>
    </row>
    <row r="19" spans="1:4">
      <c r="A19" s="1">
        <v>12</v>
      </c>
      <c r="B19" s="1">
        <v>2</v>
      </c>
      <c r="C19" s="1">
        <v>6282</v>
      </c>
      <c r="D19" s="1">
        <v>12</v>
      </c>
    </row>
    <row r="20" spans="1:4">
      <c r="A20" s="1">
        <v>13</v>
      </c>
      <c r="B20" s="1">
        <v>3</v>
      </c>
      <c r="C20" s="1">
        <v>7412</v>
      </c>
      <c r="D20" s="1">
        <v>13</v>
      </c>
    </row>
    <row r="21" spans="1:4">
      <c r="A21" s="1">
        <v>14</v>
      </c>
      <c r="B21" s="1">
        <v>11</v>
      </c>
      <c r="C21" s="1">
        <v>13105</v>
      </c>
      <c r="D21" s="1">
        <v>14</v>
      </c>
    </row>
    <row r="22" spans="1:4">
      <c r="A22" s="1">
        <v>15</v>
      </c>
      <c r="B22" s="1">
        <v>13</v>
      </c>
      <c r="C22" s="1">
        <v>15117</v>
      </c>
      <c r="D22" s="1">
        <v>15</v>
      </c>
    </row>
    <row r="23" spans="1:4">
      <c r="A23" s="1">
        <v>16</v>
      </c>
      <c r="B23" s="1">
        <v>9</v>
      </c>
      <c r="C23" s="1">
        <v>22417</v>
      </c>
      <c r="D23" s="1">
        <v>16</v>
      </c>
    </row>
    <row r="24" spans="1:4">
      <c r="A24" s="1">
        <v>17</v>
      </c>
      <c r="B24" s="1">
        <v>0</v>
      </c>
      <c r="C24" s="1">
        <v>26453</v>
      </c>
      <c r="D24" s="1">
        <v>17</v>
      </c>
    </row>
    <row r="25" spans="1:4">
      <c r="A25" s="1">
        <v>18</v>
      </c>
      <c r="B25" s="1">
        <v>0</v>
      </c>
      <c r="C25" s="1">
        <v>106</v>
      </c>
      <c r="D25" s="1">
        <v>18</v>
      </c>
    </row>
    <row r="26" spans="1:4">
      <c r="A26" s="1">
        <v>19</v>
      </c>
      <c r="B26" s="1">
        <v>0</v>
      </c>
      <c r="C26" s="1">
        <v>48853</v>
      </c>
      <c r="D26" s="1">
        <v>19</v>
      </c>
    </row>
    <row r="27" spans="1:4">
      <c r="A27" s="1">
        <v>20</v>
      </c>
      <c r="B27" s="1">
        <v>0</v>
      </c>
      <c r="C27" s="1">
        <v>25084</v>
      </c>
      <c r="D27" s="1">
        <v>20</v>
      </c>
    </row>
    <row r="28" spans="1:4">
      <c r="A28" s="1">
        <v>21</v>
      </c>
      <c r="B28" s="1">
        <v>0</v>
      </c>
      <c r="C28" s="1">
        <v>5253</v>
      </c>
      <c r="D28" s="1">
        <v>21</v>
      </c>
    </row>
    <row r="29" spans="1:4">
      <c r="A29" s="1">
        <v>22</v>
      </c>
      <c r="B29" s="1">
        <v>0</v>
      </c>
      <c r="C29" s="1">
        <v>1307</v>
      </c>
      <c r="D29" s="1">
        <v>22</v>
      </c>
    </row>
    <row r="30" spans="1:4">
      <c r="A30" s="1">
        <v>23</v>
      </c>
      <c r="B30" s="1">
        <v>2</v>
      </c>
      <c r="C30" s="1">
        <v>15264</v>
      </c>
      <c r="D30" s="1">
        <v>23</v>
      </c>
    </row>
    <row r="31" spans="1:4">
      <c r="A31" s="1">
        <v>24</v>
      </c>
      <c r="B31" s="1">
        <v>0</v>
      </c>
      <c r="C31" s="1">
        <v>30382</v>
      </c>
      <c r="D31" s="1">
        <v>24</v>
      </c>
    </row>
    <row r="32" spans="1:4">
      <c r="A32" s="1">
        <v>25</v>
      </c>
      <c r="B32" s="1">
        <v>0</v>
      </c>
      <c r="C32" s="1">
        <v>23245</v>
      </c>
      <c r="D32" s="1">
        <v>25</v>
      </c>
    </row>
    <row r="33" spans="1:4">
      <c r="A33" s="1">
        <v>26</v>
      </c>
      <c r="B33" s="1">
        <v>0</v>
      </c>
      <c r="C33" s="1">
        <v>237</v>
      </c>
      <c r="D33" s="1">
        <v>26</v>
      </c>
    </row>
    <row r="34" spans="1:4">
      <c r="A34" s="1">
        <v>27</v>
      </c>
      <c r="B34" s="1">
        <v>0</v>
      </c>
      <c r="C34" s="1">
        <v>3786</v>
      </c>
      <c r="D34" s="1">
        <v>27</v>
      </c>
    </row>
    <row r="35" spans="1:4">
      <c r="A35" s="1">
        <v>28</v>
      </c>
      <c r="B35" s="1">
        <v>0</v>
      </c>
      <c r="C35" s="1">
        <v>0</v>
      </c>
      <c r="D35" s="1">
        <v>28</v>
      </c>
    </row>
    <row r="37" spans="1:4">
      <c r="B37" s="1">
        <f>SUM(B8:B35)</f>
        <v>124</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35016512-2567-4287-81A3-5577BFF2DDFF}"/>
</file>

<file path=customXml/itemProps2.xml><?xml version="1.0" encoding="utf-8"?>
<ds:datastoreItem xmlns:ds="http://schemas.openxmlformats.org/officeDocument/2006/customXml" ds:itemID="{0B5FA7A2-68B0-47AD-A4B3-D8D418F79037}"/>
</file>

<file path=customXml/itemProps3.xml><?xml version="1.0" encoding="utf-8"?>
<ds:datastoreItem xmlns:ds="http://schemas.openxmlformats.org/officeDocument/2006/customXml" ds:itemID="{894FB14B-D06E-4A39-99DD-01D98247BC1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Westminster Wellbeing Ward Profile</dc:title>
  <dc:creator>HUXLEY, Lee</dc:creator>
  <cp:lastModifiedBy>HUXLEY, Lee</cp:lastModifiedBy>
  <dcterms:created xsi:type="dcterms:W3CDTF">2022-07-27T09:01:10Z</dcterms:created>
  <dcterms:modified xsi:type="dcterms:W3CDTF">2022-07-27T09:01:31Z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