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51053E99-A38E-4B16-80C7-17CC4847FD40}" xr6:coauthVersionLast="47" xr6:coauthVersionMax="47" xr10:uidLastSave="{E71DB958-F1C3-4E24-8C29-FD3BFF01373E}"/>
  <bookViews>
    <workbookView xWindow="1520" yWindow="1520" windowWidth="14400" windowHeight="7360" xr2:uid="{035A37E4-1B87-4395-95FD-2A2AEA7E2162}"/>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E637" i="14"/>
  <c r="D637" i="14"/>
  <c r="D636" i="14"/>
  <c r="E636" i="14" s="1"/>
  <c r="D635" i="14"/>
  <c r="E635" i="14" s="1"/>
  <c r="D634" i="14"/>
  <c r="E634" i="14" s="1"/>
  <c r="E633" i="14"/>
  <c r="D633" i="14"/>
  <c r="D632" i="14"/>
  <c r="E632" i="14" s="1"/>
  <c r="D631" i="14"/>
  <c r="E631" i="14" s="1"/>
  <c r="D630" i="14"/>
  <c r="E630" i="14" s="1"/>
  <c r="E629" i="14"/>
  <c r="D629" i="14"/>
  <c r="D628" i="14"/>
  <c r="E628" i="14" s="1"/>
  <c r="E627" i="14"/>
  <c r="D627" i="14"/>
  <c r="D626" i="14"/>
  <c r="E626" i="14" s="1"/>
  <c r="E625" i="14"/>
  <c r="D625" i="14"/>
  <c r="D624" i="14"/>
  <c r="E624" i="14" s="1"/>
  <c r="D623" i="14"/>
  <c r="E623" i="14" s="1"/>
  <c r="D622" i="14"/>
  <c r="E622" i="14" s="1"/>
  <c r="D621" i="14"/>
  <c r="E621" i="14" s="1"/>
  <c r="D620" i="14"/>
  <c r="E620" i="14" s="1"/>
  <c r="E619" i="14"/>
  <c r="D619" i="14"/>
  <c r="D618" i="14"/>
  <c r="E618" i="14" s="1"/>
  <c r="E617" i="14"/>
  <c r="D617" i="14"/>
  <c r="D616" i="14"/>
  <c r="E616" i="14" s="1"/>
  <c r="D615" i="14"/>
  <c r="E615" i="14" s="1"/>
  <c r="D614" i="14"/>
  <c r="E614" i="14" s="1"/>
  <c r="E613" i="14"/>
  <c r="D613" i="14"/>
  <c r="D612" i="14"/>
  <c r="E612" i="14" s="1"/>
  <c r="E611" i="14"/>
  <c r="D611" i="14"/>
  <c r="D610" i="14"/>
  <c r="E610" i="14" s="1"/>
  <c r="E609" i="14"/>
  <c r="D609" i="14"/>
  <c r="D608" i="14"/>
  <c r="E608" i="14" s="1"/>
  <c r="D607" i="14"/>
  <c r="E607" i="14" s="1"/>
  <c r="D606" i="14"/>
  <c r="E606" i="14" s="1"/>
  <c r="E605" i="14"/>
  <c r="D605" i="14"/>
  <c r="D604" i="14"/>
  <c r="E604" i="14" s="1"/>
  <c r="E603" i="14"/>
  <c r="D603" i="14"/>
  <c r="D602" i="14"/>
  <c r="E602" i="14" s="1"/>
  <c r="E601" i="14"/>
  <c r="D601" i="14"/>
  <c r="D600" i="14"/>
  <c r="E600" i="14" s="1"/>
  <c r="D599" i="14"/>
  <c r="E599" i="14" s="1"/>
  <c r="D598" i="14"/>
  <c r="E598" i="14" s="1"/>
  <c r="E597" i="14"/>
  <c r="D597" i="14"/>
  <c r="D596" i="14"/>
  <c r="E596" i="14" s="1"/>
  <c r="E595" i="14"/>
  <c r="D595" i="14"/>
  <c r="D594" i="14"/>
  <c r="E594" i="14" s="1"/>
  <c r="E593" i="14"/>
  <c r="D593" i="14"/>
  <c r="D592" i="14"/>
  <c r="E592" i="14" s="1"/>
  <c r="D591" i="14"/>
  <c r="E591" i="14" s="1"/>
  <c r="D590" i="14"/>
  <c r="E590" i="14" s="1"/>
  <c r="E589" i="14"/>
  <c r="D589" i="14"/>
  <c r="D588" i="14"/>
  <c r="E588" i="14" s="1"/>
  <c r="E587" i="14"/>
  <c r="D587" i="14"/>
  <c r="D586" i="14"/>
  <c r="E586" i="14" s="1"/>
  <c r="E585" i="14"/>
  <c r="D585" i="14"/>
  <c r="D584" i="14"/>
  <c r="E584" i="14" s="1"/>
  <c r="D583" i="14"/>
  <c r="E583" i="14" s="1"/>
  <c r="D582" i="14"/>
  <c r="E582" i="14" s="1"/>
  <c r="E581" i="14"/>
  <c r="D581" i="14"/>
  <c r="D580" i="14"/>
  <c r="E580" i="14" s="1"/>
  <c r="E579" i="14"/>
  <c r="D579" i="14"/>
  <c r="D578" i="14"/>
  <c r="E578" i="14" s="1"/>
  <c r="E577" i="14"/>
  <c r="D577" i="14"/>
  <c r="D576" i="14"/>
  <c r="E576" i="14" s="1"/>
  <c r="D575" i="14"/>
  <c r="E575" i="14" s="1"/>
  <c r="D574" i="14"/>
  <c r="E574" i="14" s="1"/>
  <c r="E573" i="14"/>
  <c r="D573" i="14"/>
  <c r="D572" i="14"/>
  <c r="E572" i="14" s="1"/>
  <c r="E571" i="14"/>
  <c r="D571" i="14"/>
  <c r="D570" i="14"/>
  <c r="E570" i="14" s="1"/>
  <c r="E569" i="14"/>
  <c r="D569" i="14"/>
  <c r="D568" i="14"/>
  <c r="E568" i="14" s="1"/>
  <c r="D567" i="14"/>
  <c r="E567" i="14" s="1"/>
  <c r="D566" i="14"/>
  <c r="E566" i="14" s="1"/>
  <c r="E565" i="14"/>
  <c r="D565" i="14"/>
  <c r="D564" i="14"/>
  <c r="E564" i="14" s="1"/>
  <c r="E563" i="14"/>
  <c r="D563" i="14"/>
  <c r="D562" i="14"/>
  <c r="E562" i="14" s="1"/>
  <c r="E561" i="14"/>
  <c r="D561" i="14"/>
  <c r="D560" i="14"/>
  <c r="E560" i="14" s="1"/>
  <c r="D559" i="14"/>
  <c r="E559" i="14" s="1"/>
  <c r="D558" i="14"/>
  <c r="E558" i="14" s="1"/>
  <c r="E557" i="14"/>
  <c r="D557" i="14"/>
  <c r="D556" i="14"/>
  <c r="E556" i="14" s="1"/>
  <c r="E555" i="14"/>
  <c r="D555" i="14"/>
  <c r="D554" i="14"/>
  <c r="E554" i="14" s="1"/>
  <c r="E553" i="14"/>
  <c r="D553" i="14"/>
  <c r="D552" i="14"/>
  <c r="E552" i="14" s="1"/>
  <c r="D551" i="14"/>
  <c r="E551" i="14" s="1"/>
  <c r="D550" i="14"/>
  <c r="E550" i="14" s="1"/>
  <c r="E549" i="14"/>
  <c r="D549" i="14"/>
  <c r="D548" i="14"/>
  <c r="E548" i="14" s="1"/>
  <c r="E547" i="14"/>
  <c r="D547" i="14"/>
  <c r="D546" i="14"/>
  <c r="E546" i="14" s="1"/>
  <c r="E545" i="14"/>
  <c r="D545" i="14"/>
  <c r="D544" i="14"/>
  <c r="E544" i="14" s="1"/>
  <c r="D543" i="14"/>
  <c r="E543" i="14" s="1"/>
  <c r="D542" i="14"/>
  <c r="E542" i="14" s="1"/>
  <c r="E541" i="14"/>
  <c r="D541" i="14"/>
  <c r="D540" i="14"/>
  <c r="E540" i="14" s="1"/>
  <c r="E539" i="14"/>
  <c r="D539" i="14"/>
  <c r="D538" i="14"/>
  <c r="E538" i="14" s="1"/>
  <c r="E537" i="14"/>
  <c r="D537" i="14"/>
  <c r="D536" i="14"/>
  <c r="E536" i="14" s="1"/>
  <c r="D535" i="14"/>
  <c r="E535" i="14" s="1"/>
  <c r="D534" i="14"/>
  <c r="E534" i="14" s="1"/>
  <c r="E533" i="14"/>
  <c r="D533" i="14"/>
  <c r="D532" i="14"/>
  <c r="E532" i="14" s="1"/>
  <c r="E531" i="14"/>
  <c r="D531" i="14"/>
  <c r="D530" i="14"/>
  <c r="E530" i="14" s="1"/>
  <c r="E529" i="14"/>
  <c r="D529" i="14"/>
  <c r="D528" i="14"/>
  <c r="E528" i="14" s="1"/>
  <c r="D527" i="14"/>
  <c r="E527" i="14" s="1"/>
  <c r="D526" i="14"/>
  <c r="E526" i="14" s="1"/>
  <c r="E525" i="14"/>
  <c r="D525" i="14"/>
  <c r="D524" i="14"/>
  <c r="E524" i="14" s="1"/>
  <c r="E523" i="14"/>
  <c r="D523" i="14"/>
  <c r="D522" i="14"/>
  <c r="E522" i="14" s="1"/>
  <c r="E521" i="14"/>
  <c r="D521" i="14"/>
  <c r="D520" i="14"/>
  <c r="E520" i="14" s="1"/>
  <c r="D519" i="14"/>
  <c r="E519" i="14" s="1"/>
  <c r="D518" i="14"/>
  <c r="E518" i="14" s="1"/>
  <c r="E517" i="14"/>
  <c r="D517" i="14"/>
  <c r="D516" i="14"/>
  <c r="E516" i="14" s="1"/>
  <c r="E515" i="14"/>
  <c r="D515" i="14"/>
  <c r="D514" i="14"/>
  <c r="E514" i="14" s="1"/>
  <c r="E513" i="14"/>
  <c r="D513" i="14"/>
  <c r="D512" i="14"/>
  <c r="E512" i="14" s="1"/>
  <c r="D511" i="14"/>
  <c r="E511" i="14" s="1"/>
  <c r="D510" i="14"/>
  <c r="E510" i="14" s="1"/>
  <c r="E509" i="14"/>
  <c r="D509" i="14"/>
  <c r="D508" i="14"/>
  <c r="E508" i="14" s="1"/>
  <c r="E507" i="14"/>
  <c r="D507" i="14"/>
  <c r="D506" i="14"/>
  <c r="E506" i="14" s="1"/>
  <c r="E505" i="14"/>
  <c r="D505" i="14"/>
  <c r="D504" i="14"/>
  <c r="E504" i="14" s="1"/>
  <c r="D503" i="14"/>
  <c r="E503" i="14" s="1"/>
  <c r="D502" i="14"/>
  <c r="E502" i="14" s="1"/>
  <c r="E501" i="14"/>
  <c r="D501" i="14"/>
  <c r="D500" i="14"/>
  <c r="E500" i="14" s="1"/>
  <c r="E499" i="14"/>
  <c r="D499" i="14"/>
  <c r="D498" i="14"/>
  <c r="E498" i="14" s="1"/>
  <c r="E497" i="14"/>
  <c r="D497" i="14"/>
  <c r="D496" i="14"/>
  <c r="E496" i="14" s="1"/>
  <c r="D495" i="14"/>
  <c r="E495" i="14" s="1"/>
  <c r="D494" i="14"/>
  <c r="E494" i="14" s="1"/>
  <c r="E493" i="14"/>
  <c r="D493" i="14"/>
  <c r="D492" i="14"/>
  <c r="E492" i="14" s="1"/>
  <c r="E491" i="14"/>
  <c r="D491" i="14"/>
  <c r="D490" i="14"/>
  <c r="E490" i="14" s="1"/>
  <c r="E489" i="14"/>
  <c r="D489" i="14"/>
  <c r="D488" i="14"/>
  <c r="E488" i="14" s="1"/>
  <c r="D487" i="14"/>
  <c r="E487" i="14" s="1"/>
  <c r="D486" i="14"/>
  <c r="E486" i="14" s="1"/>
  <c r="E485" i="14"/>
  <c r="D485" i="14"/>
  <c r="D484" i="14"/>
  <c r="E484" i="14" s="1"/>
  <c r="E483" i="14"/>
  <c r="D483" i="14"/>
  <c r="D482" i="14"/>
  <c r="E482" i="14" s="1"/>
  <c r="E481" i="14"/>
  <c r="D481" i="14"/>
  <c r="D480" i="14"/>
  <c r="E480" i="14" s="1"/>
  <c r="D479" i="14"/>
  <c r="E479" i="14" s="1"/>
  <c r="D478" i="14"/>
  <c r="E478" i="14" s="1"/>
  <c r="E477" i="14"/>
  <c r="D477" i="14"/>
  <c r="D476" i="14"/>
  <c r="E476" i="14" s="1"/>
  <c r="E475" i="14"/>
  <c r="D475" i="14"/>
  <c r="D474" i="14"/>
  <c r="E474" i="14" s="1"/>
  <c r="E473" i="14"/>
  <c r="D473" i="14"/>
  <c r="D472" i="14"/>
  <c r="E472" i="14" s="1"/>
  <c r="D471" i="14"/>
  <c r="E471" i="14" s="1"/>
  <c r="D470" i="14"/>
  <c r="E470" i="14" s="1"/>
  <c r="E469" i="14"/>
  <c r="D469" i="14"/>
  <c r="D468" i="14"/>
  <c r="E468" i="14" s="1"/>
  <c r="E467" i="14"/>
  <c r="D467" i="14"/>
  <c r="D466" i="14"/>
  <c r="E466" i="14" s="1"/>
  <c r="E465" i="14"/>
  <c r="D465" i="14"/>
  <c r="D464" i="14"/>
  <c r="E464" i="14" s="1"/>
  <c r="D463" i="14"/>
  <c r="E463" i="14" s="1"/>
  <c r="D462" i="14"/>
  <c r="E462" i="14" s="1"/>
  <c r="E461" i="14"/>
  <c r="D461" i="14"/>
  <c r="D460" i="14"/>
  <c r="E460" i="14" s="1"/>
  <c r="E459" i="14"/>
  <c r="D459" i="14"/>
  <c r="D458" i="14"/>
  <c r="E458" i="14" s="1"/>
  <c r="E457" i="14"/>
  <c r="D457" i="14"/>
  <c r="D456" i="14"/>
  <c r="E456" i="14" s="1"/>
  <c r="D455" i="14"/>
  <c r="E455" i="14" s="1"/>
  <c r="D454" i="14"/>
  <c r="E454" i="14" s="1"/>
  <c r="D453" i="14"/>
  <c r="E453" i="14" s="1"/>
  <c r="E452" i="14"/>
  <c r="D452" i="14"/>
  <c r="D451" i="14"/>
  <c r="E451" i="14" s="1"/>
  <c r="E450" i="14"/>
  <c r="D450" i="14"/>
  <c r="D449" i="14"/>
  <c r="E449" i="14" s="1"/>
  <c r="D448" i="14"/>
  <c r="E448" i="14" s="1"/>
  <c r="D447" i="14"/>
  <c r="E447" i="14" s="1"/>
  <c r="D446" i="14"/>
  <c r="E446" i="14" s="1"/>
  <c r="D445" i="14"/>
  <c r="E445" i="14" s="1"/>
  <c r="E444" i="14"/>
  <c r="D444" i="14"/>
  <c r="D443" i="14"/>
  <c r="E443" i="14" s="1"/>
  <c r="E442" i="14"/>
  <c r="D442" i="14"/>
  <c r="D441" i="14"/>
  <c r="E441" i="14" s="1"/>
  <c r="D440" i="14"/>
  <c r="E440" i="14" s="1"/>
  <c r="D439" i="14"/>
  <c r="E439" i="14" s="1"/>
  <c r="D438" i="14"/>
  <c r="E438" i="14" s="1"/>
  <c r="D437" i="14"/>
  <c r="E437" i="14" s="1"/>
  <c r="E436" i="14"/>
  <c r="D436" i="14"/>
  <c r="D435" i="14"/>
  <c r="E435" i="14" s="1"/>
  <c r="E434" i="14"/>
  <c r="D434" i="14"/>
  <c r="D433" i="14"/>
  <c r="E433" i="14" s="1"/>
  <c r="D432" i="14"/>
  <c r="E432" i="14" s="1"/>
  <c r="D431" i="14"/>
  <c r="E431" i="14" s="1"/>
  <c r="D430" i="14"/>
  <c r="E430" i="14" s="1"/>
  <c r="D429" i="14"/>
  <c r="E429" i="14" s="1"/>
  <c r="E428" i="14"/>
  <c r="D428" i="14"/>
  <c r="D427" i="14"/>
  <c r="E427" i="14" s="1"/>
  <c r="E426" i="14"/>
  <c r="D426" i="14"/>
  <c r="D425" i="14"/>
  <c r="E425" i="14" s="1"/>
  <c r="D424" i="14"/>
  <c r="E424" i="14" s="1"/>
  <c r="D423" i="14"/>
  <c r="E423" i="14" s="1"/>
  <c r="D422" i="14"/>
  <c r="E422" i="14" s="1"/>
  <c r="D421" i="14"/>
  <c r="E421" i="14" s="1"/>
  <c r="E420" i="14"/>
  <c r="D420" i="14"/>
  <c r="D419" i="14"/>
  <c r="E419" i="14" s="1"/>
  <c r="E418" i="14"/>
  <c r="D418" i="14"/>
  <c r="D417" i="14"/>
  <c r="E417" i="14" s="1"/>
  <c r="D416" i="14"/>
  <c r="E416" i="14" s="1"/>
  <c r="D415" i="14"/>
  <c r="E415" i="14" s="1"/>
  <c r="D414" i="14"/>
  <c r="E414" i="14" s="1"/>
  <c r="D413" i="14"/>
  <c r="E413" i="14" s="1"/>
  <c r="E412" i="14"/>
  <c r="D412" i="14"/>
  <c r="D411" i="14"/>
  <c r="E411" i="14" s="1"/>
  <c r="E410" i="14"/>
  <c r="D410" i="14"/>
  <c r="D409" i="14"/>
  <c r="E409" i="14" s="1"/>
  <c r="D408" i="14"/>
  <c r="E408" i="14" s="1"/>
  <c r="D407" i="14"/>
  <c r="E407" i="14" s="1"/>
  <c r="D406" i="14"/>
  <c r="E406" i="14" s="1"/>
  <c r="D405" i="14"/>
  <c r="E405" i="14" s="1"/>
  <c r="E404" i="14"/>
  <c r="D404" i="14"/>
  <c r="D403" i="14"/>
  <c r="E403" i="14" s="1"/>
  <c r="E402" i="14"/>
  <c r="D402" i="14"/>
  <c r="D401" i="14"/>
  <c r="E401" i="14" s="1"/>
  <c r="D400" i="14"/>
  <c r="E400" i="14" s="1"/>
  <c r="D399" i="14"/>
  <c r="E399" i="14" s="1"/>
  <c r="D398" i="14"/>
  <c r="E398" i="14" s="1"/>
  <c r="D397" i="14"/>
  <c r="E397" i="14" s="1"/>
  <c r="E396" i="14"/>
  <c r="D396" i="14"/>
  <c r="D395" i="14"/>
  <c r="E395" i="14" s="1"/>
  <c r="E394" i="14"/>
  <c r="D394" i="14"/>
  <c r="D393" i="14"/>
  <c r="E393" i="14" s="1"/>
  <c r="D392" i="14"/>
  <c r="E392" i="14" s="1"/>
  <c r="D391" i="14"/>
  <c r="E391" i="14" s="1"/>
  <c r="D390" i="14"/>
  <c r="E390" i="14" s="1"/>
  <c r="D389" i="14"/>
  <c r="E389" i="14" s="1"/>
  <c r="E388" i="14"/>
  <c r="D388" i="14"/>
  <c r="D387" i="14"/>
  <c r="E387" i="14" s="1"/>
  <c r="E386" i="14"/>
  <c r="D386" i="14"/>
  <c r="D385" i="14"/>
  <c r="E385" i="14" s="1"/>
  <c r="D384" i="14"/>
  <c r="E384" i="14" s="1"/>
  <c r="D383" i="14"/>
  <c r="E383" i="14" s="1"/>
  <c r="D382" i="14"/>
  <c r="E382" i="14" s="1"/>
  <c r="D381" i="14"/>
  <c r="E381" i="14" s="1"/>
  <c r="E380" i="14"/>
  <c r="D380" i="14"/>
  <c r="D379" i="14"/>
  <c r="E379" i="14" s="1"/>
  <c r="E378" i="14"/>
  <c r="D378" i="14"/>
  <c r="D377" i="14"/>
  <c r="E377" i="14" s="1"/>
  <c r="D376" i="14"/>
  <c r="E376" i="14" s="1"/>
  <c r="D375" i="14"/>
  <c r="E375" i="14" s="1"/>
  <c r="D374" i="14"/>
  <c r="E374" i="14" s="1"/>
  <c r="D373" i="14"/>
  <c r="E373" i="14" s="1"/>
  <c r="E372" i="14"/>
  <c r="D372" i="14"/>
  <c r="D371" i="14"/>
  <c r="E371" i="14" s="1"/>
  <c r="E370" i="14"/>
  <c r="D370" i="14"/>
  <c r="D369" i="14"/>
  <c r="E369" i="14" s="1"/>
  <c r="D368" i="14"/>
  <c r="E368" i="14" s="1"/>
  <c r="D367" i="14"/>
  <c r="E367" i="14" s="1"/>
  <c r="D366" i="14"/>
  <c r="E366" i="14" s="1"/>
  <c r="D365" i="14"/>
  <c r="E365" i="14" s="1"/>
  <c r="E364" i="14"/>
  <c r="D364" i="14"/>
  <c r="D363" i="14"/>
  <c r="E363" i="14" s="1"/>
  <c r="E362" i="14"/>
  <c r="D362" i="14"/>
  <c r="D361" i="14"/>
  <c r="E361" i="14" s="1"/>
  <c r="D360" i="14"/>
  <c r="E360" i="14" s="1"/>
  <c r="D359" i="14"/>
  <c r="E359" i="14" s="1"/>
  <c r="D358" i="14"/>
  <c r="E358" i="14" s="1"/>
  <c r="D357" i="14"/>
  <c r="E357" i="14" s="1"/>
  <c r="E356" i="14"/>
  <c r="D356" i="14"/>
  <c r="D355" i="14"/>
  <c r="E355" i="14" s="1"/>
  <c r="E354" i="14"/>
  <c r="D354" i="14"/>
  <c r="D353" i="14"/>
  <c r="E353" i="14" s="1"/>
  <c r="D352" i="14"/>
  <c r="E352" i="14" s="1"/>
  <c r="D351" i="14"/>
  <c r="E351" i="14" s="1"/>
  <c r="D350" i="14"/>
  <c r="E350" i="14" s="1"/>
  <c r="D349" i="14"/>
  <c r="E349" i="14" s="1"/>
  <c r="E348" i="14"/>
  <c r="D348" i="14"/>
  <c r="D347" i="14"/>
  <c r="E347" i="14" s="1"/>
  <c r="E346" i="14"/>
  <c r="D346" i="14"/>
  <c r="D345" i="14"/>
  <c r="E345" i="14" s="1"/>
  <c r="D344" i="14"/>
  <c r="E344" i="14" s="1"/>
  <c r="D343" i="14"/>
  <c r="E343" i="14" s="1"/>
  <c r="D342" i="14"/>
  <c r="E342" i="14" s="1"/>
  <c r="D341" i="14"/>
  <c r="E341" i="14" s="1"/>
  <c r="E340" i="14"/>
  <c r="D340" i="14"/>
  <c r="D339" i="14"/>
  <c r="E339" i="14" s="1"/>
  <c r="E338" i="14"/>
  <c r="D338" i="14"/>
  <c r="D337" i="14"/>
  <c r="E337" i="14" s="1"/>
  <c r="D336" i="14"/>
  <c r="E336" i="14" s="1"/>
  <c r="D335" i="14"/>
  <c r="E335" i="14" s="1"/>
  <c r="D334" i="14"/>
  <c r="E334" i="14" s="1"/>
  <c r="D333" i="14"/>
  <c r="E333" i="14" s="1"/>
  <c r="E332" i="14"/>
  <c r="D332" i="14"/>
  <c r="D331" i="14"/>
  <c r="E331" i="14" s="1"/>
  <c r="E330" i="14"/>
  <c r="D330" i="14"/>
  <c r="D329" i="14"/>
  <c r="E329" i="14" s="1"/>
  <c r="D328" i="14"/>
  <c r="E328" i="14" s="1"/>
  <c r="D327" i="14"/>
  <c r="E327" i="14" s="1"/>
  <c r="D326" i="14"/>
  <c r="E326" i="14" s="1"/>
  <c r="D325" i="14"/>
  <c r="E325" i="14" s="1"/>
  <c r="E324" i="14"/>
  <c r="D324" i="14"/>
  <c r="D323" i="14"/>
  <c r="E323" i="14" s="1"/>
  <c r="E322" i="14"/>
  <c r="D322" i="14"/>
  <c r="D321" i="14"/>
  <c r="E321" i="14" s="1"/>
  <c r="D320" i="14"/>
  <c r="E320" i="14" s="1"/>
  <c r="D319" i="14"/>
  <c r="E319" i="14" s="1"/>
  <c r="D318" i="14"/>
  <c r="E318" i="14" s="1"/>
  <c r="D317" i="14"/>
  <c r="E317" i="14" s="1"/>
  <c r="E316" i="14"/>
  <c r="D316" i="14"/>
  <c r="D315" i="14"/>
  <c r="E315" i="14" s="1"/>
  <c r="E314" i="14"/>
  <c r="D314" i="14"/>
  <c r="D313" i="14"/>
  <c r="E313" i="14" s="1"/>
  <c r="D312" i="14"/>
  <c r="E312" i="14" s="1"/>
  <c r="D311" i="14"/>
  <c r="E311" i="14" s="1"/>
  <c r="D310" i="14"/>
  <c r="E310" i="14" s="1"/>
  <c r="D309" i="14"/>
  <c r="E309" i="14" s="1"/>
  <c r="E308" i="14"/>
  <c r="D308" i="14"/>
  <c r="D307" i="14"/>
  <c r="E307" i="14" s="1"/>
  <c r="E306" i="14"/>
  <c r="D306" i="14"/>
  <c r="D305" i="14"/>
  <c r="E305" i="14" s="1"/>
  <c r="D304" i="14"/>
  <c r="E304" i="14" s="1"/>
  <c r="D303" i="14"/>
  <c r="E303" i="14" s="1"/>
  <c r="D302" i="14"/>
  <c r="E302" i="14" s="1"/>
  <c r="D301" i="14"/>
  <c r="E301" i="14" s="1"/>
  <c r="E300" i="14"/>
  <c r="D300" i="14"/>
  <c r="D299" i="14"/>
  <c r="E299" i="14" s="1"/>
  <c r="E298" i="14"/>
  <c r="D298" i="14"/>
  <c r="D297" i="14"/>
  <c r="E297" i="14" s="1"/>
  <c r="D296" i="14"/>
  <c r="E296" i="14" s="1"/>
  <c r="D295" i="14"/>
  <c r="E295" i="14" s="1"/>
  <c r="D294" i="14"/>
  <c r="E294" i="14" s="1"/>
  <c r="D293" i="14"/>
  <c r="E293" i="14" s="1"/>
  <c r="E292" i="14"/>
  <c r="D292" i="14"/>
  <c r="D291" i="14"/>
  <c r="E291" i="14" s="1"/>
  <c r="E290" i="14"/>
  <c r="D290" i="14"/>
  <c r="D289" i="14"/>
  <c r="E289" i="14" s="1"/>
  <c r="E288" i="14"/>
  <c r="D288" i="14"/>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D94" i="14"/>
  <c r="E94" i="14" s="1"/>
  <c r="J93" i="14"/>
  <c r="E93" i="14"/>
  <c r="D93" i="14"/>
  <c r="J92" i="14"/>
  <c r="D92" i="14"/>
  <c r="E92" i="14" s="1"/>
  <c r="J91" i="14"/>
  <c r="E91" i="14"/>
  <c r="D91" i="14"/>
  <c r="J90" i="14"/>
  <c r="D90" i="14"/>
  <c r="E90" i="14" s="1"/>
  <c r="J89" i="14"/>
  <c r="E89" i="14"/>
  <c r="D89" i="14"/>
  <c r="J88" i="14"/>
  <c r="D88" i="14"/>
  <c r="E88" i="14" s="1"/>
  <c r="J87" i="14"/>
  <c r="E87" i="14"/>
  <c r="D87" i="14"/>
  <c r="J86" i="14"/>
  <c r="D86" i="14"/>
  <c r="E86" i="14" s="1"/>
  <c r="J85" i="14"/>
  <c r="E85" i="14"/>
  <c r="D85" i="14"/>
  <c r="J84" i="14"/>
  <c r="D84" i="14"/>
  <c r="E84" i="14" s="1"/>
  <c r="J83" i="14"/>
  <c r="D83" i="14"/>
  <c r="E83" i="14" s="1"/>
  <c r="J82" i="14"/>
  <c r="D82" i="14"/>
  <c r="E82" i="14" s="1"/>
  <c r="J81" i="14"/>
  <c r="D81" i="14"/>
  <c r="E81" i="14" s="1"/>
  <c r="J80" i="14"/>
  <c r="D80" i="14"/>
  <c r="E80" i="14" s="1"/>
  <c r="J79" i="14"/>
  <c r="E79" i="14"/>
  <c r="D79" i="14"/>
  <c r="J78" i="14"/>
  <c r="D78" i="14"/>
  <c r="E78" i="14" s="1"/>
  <c r="J77" i="14"/>
  <c r="E77" i="14"/>
  <c r="D77" i="14"/>
  <c r="J76" i="14"/>
  <c r="D76" i="14"/>
  <c r="E76" i="14" s="1"/>
  <c r="J75" i="14"/>
  <c r="D75" i="14"/>
  <c r="E75" i="14" s="1"/>
  <c r="J74" i="14"/>
  <c r="D74" i="14"/>
  <c r="E74" i="14" s="1"/>
  <c r="J73" i="14"/>
  <c r="D73" i="14"/>
  <c r="E73" i="14" s="1"/>
  <c r="J72" i="14"/>
  <c r="D72" i="14"/>
  <c r="E72" i="14" s="1"/>
  <c r="J71" i="14"/>
  <c r="E71" i="14"/>
  <c r="D71" i="14"/>
  <c r="J70" i="14"/>
  <c r="D70" i="14"/>
  <c r="E70" i="14" s="1"/>
  <c r="J69" i="14"/>
  <c r="E69" i="14"/>
  <c r="D69" i="14"/>
  <c r="J68" i="14"/>
  <c r="D68" i="14"/>
  <c r="E68" i="14" s="1"/>
  <c r="J67" i="14"/>
  <c r="E67" i="14"/>
  <c r="D67" i="14"/>
  <c r="J66" i="14"/>
  <c r="D66" i="14"/>
  <c r="E66" i="14" s="1"/>
  <c r="J65" i="14"/>
  <c r="E65" i="14"/>
  <c r="D65" i="14"/>
  <c r="J64" i="14"/>
  <c r="D64" i="14"/>
  <c r="E64" i="14" s="1"/>
  <c r="J63" i="14"/>
  <c r="E63" i="14"/>
  <c r="D63" i="14"/>
  <c r="J62" i="14"/>
  <c r="D62" i="14"/>
  <c r="E62" i="14" s="1"/>
  <c r="J61" i="14"/>
  <c r="E61" i="14"/>
  <c r="D61" i="14"/>
  <c r="J60" i="14"/>
  <c r="D60" i="14"/>
  <c r="E60" i="14" s="1"/>
  <c r="J59" i="14"/>
  <c r="E59" i="14"/>
  <c r="D59" i="14"/>
  <c r="J58" i="14"/>
  <c r="D58" i="14"/>
  <c r="E58" i="14" s="1"/>
  <c r="J57" i="14"/>
  <c r="E57" i="14"/>
  <c r="D57" i="14"/>
  <c r="J56" i="14"/>
  <c r="D56" i="14"/>
  <c r="E56" i="14" s="1"/>
  <c r="J55" i="14"/>
  <c r="E55" i="14"/>
  <c r="D55" i="14"/>
  <c r="J54" i="14"/>
  <c r="D54" i="14"/>
  <c r="E54" i="14" s="1"/>
  <c r="J53" i="14"/>
  <c r="E53" i="14"/>
  <c r="D53" i="14"/>
  <c r="J52" i="14"/>
  <c r="D52" i="14"/>
  <c r="E52" i="14" s="1"/>
  <c r="J51" i="14"/>
  <c r="E51" i="14"/>
  <c r="D51" i="14"/>
  <c r="J50" i="14"/>
  <c r="D50" i="14"/>
  <c r="E50" i="14" s="1"/>
  <c r="J49" i="14"/>
  <c r="E49" i="14"/>
  <c r="D49" i="14"/>
  <c r="J48" i="14"/>
  <c r="D48" i="14"/>
  <c r="E48" i="14" s="1"/>
  <c r="J47" i="14"/>
  <c r="E47" i="14"/>
  <c r="D47" i="14"/>
  <c r="J46" i="14"/>
  <c r="D46" i="14"/>
  <c r="E46" i="14" s="1"/>
  <c r="J45" i="14"/>
  <c r="E45" i="14"/>
  <c r="D45" i="14"/>
  <c r="J44" i="14"/>
  <c r="D44" i="14"/>
  <c r="E44" i="14" s="1"/>
  <c r="J43" i="14"/>
  <c r="E43" i="14"/>
  <c r="D43" i="14"/>
  <c r="J42" i="14"/>
  <c r="D42" i="14"/>
  <c r="E42" i="14" s="1"/>
  <c r="J41" i="14"/>
  <c r="E41" i="14"/>
  <c r="D41" i="14"/>
  <c r="J40" i="14"/>
  <c r="D40" i="14"/>
  <c r="E40" i="14" s="1"/>
  <c r="O39" i="14"/>
  <c r="J39" i="14"/>
  <c r="E39" i="14"/>
  <c r="D39" i="14"/>
  <c r="J38" i="14"/>
  <c r="D38" i="14"/>
  <c r="E38" i="14" s="1"/>
  <c r="O37" i="14"/>
  <c r="J37" i="14"/>
  <c r="E37" i="14"/>
  <c r="D37" i="14"/>
  <c r="J36" i="14"/>
  <c r="D36" i="14"/>
  <c r="E36" i="14" s="1"/>
  <c r="O35" i="14"/>
  <c r="J35" i="14"/>
  <c r="E35" i="14"/>
  <c r="D35" i="14"/>
  <c r="J34" i="14"/>
  <c r="D34" i="14"/>
  <c r="E34" i="14" s="1"/>
  <c r="O33" i="14"/>
  <c r="J33" i="14"/>
  <c r="E33" i="14"/>
  <c r="D33" i="14"/>
  <c r="J32" i="14"/>
  <c r="D32" i="14"/>
  <c r="E32" i="14" s="1"/>
  <c r="O31" i="14"/>
  <c r="J31" i="14"/>
  <c r="E31" i="14"/>
  <c r="D31" i="14"/>
  <c r="J30" i="14"/>
  <c r="D30" i="14"/>
  <c r="E30" i="14" s="1"/>
  <c r="O29" i="14"/>
  <c r="J29" i="14"/>
  <c r="E29" i="14"/>
  <c r="D29" i="14"/>
  <c r="J28" i="14"/>
  <c r="D28" i="14"/>
  <c r="E28" i="14" s="1"/>
  <c r="O27" i="14"/>
  <c r="J27" i="14"/>
  <c r="E27" i="14"/>
  <c r="D27" i="14"/>
  <c r="J26" i="14"/>
  <c r="D26" i="14"/>
  <c r="E26" i="14" s="1"/>
  <c r="O25" i="14"/>
  <c r="J25" i="14"/>
  <c r="E25" i="14"/>
  <c r="D25" i="14"/>
  <c r="J24" i="14"/>
  <c r="D24" i="14"/>
  <c r="E24" i="14" s="1"/>
  <c r="J23" i="14"/>
  <c r="D23" i="14"/>
  <c r="E23" i="14" s="1"/>
  <c r="J22" i="14"/>
  <c r="D22" i="14"/>
  <c r="E22" i="14" s="1"/>
  <c r="J21" i="14"/>
  <c r="E21" i="14"/>
  <c r="D21" i="14"/>
  <c r="J20" i="14"/>
  <c r="E20" i="14"/>
  <c r="D20" i="14"/>
  <c r="O19" i="14"/>
  <c r="J19" i="14"/>
  <c r="E19" i="14"/>
  <c r="D19" i="14"/>
  <c r="J18" i="14"/>
  <c r="D18" i="14"/>
  <c r="E18" i="14" s="1"/>
  <c r="O17" i="14"/>
  <c r="J17" i="14"/>
  <c r="E17" i="14"/>
  <c r="D17" i="14"/>
  <c r="AH16" i="14"/>
  <c r="AF16" i="14"/>
  <c r="AD16" i="14"/>
  <c r="O16" i="14"/>
  <c r="J16" i="14"/>
  <c r="E16" i="14"/>
  <c r="D16" i="14"/>
  <c r="J15" i="14"/>
  <c r="E15" i="14"/>
  <c r="D15" i="14"/>
  <c r="J14" i="14"/>
  <c r="D14" i="14"/>
  <c r="E14" i="14" s="1"/>
  <c r="J13" i="14"/>
  <c r="D13" i="14"/>
  <c r="E13" i="14" s="1"/>
  <c r="O12" i="14"/>
  <c r="J12" i="14"/>
  <c r="E12" i="14"/>
  <c r="D12" i="14"/>
  <c r="J11" i="14"/>
  <c r="E11" i="14"/>
  <c r="D11" i="14"/>
  <c r="J10" i="14"/>
  <c r="D10" i="14"/>
  <c r="E10" i="14" s="1"/>
  <c r="J9" i="14"/>
  <c r="D9" i="14"/>
  <c r="E9" i="14" s="1"/>
  <c r="O8" i="14"/>
  <c r="J8" i="14"/>
  <c r="E8" i="14"/>
  <c r="D8" i="14"/>
  <c r="J7" i="14"/>
  <c r="E7" i="14"/>
  <c r="D7" i="14"/>
  <c r="J6" i="14"/>
  <c r="D6" i="14"/>
  <c r="E6" i="14" s="1"/>
  <c r="O5" i="14"/>
  <c r="J5" i="14"/>
  <c r="D5" i="14"/>
  <c r="E5" i="14" s="1"/>
  <c r="O4" i="14"/>
  <c r="J4" i="14"/>
  <c r="E4" i="14"/>
  <c r="D4" i="14"/>
  <c r="J3" i="14"/>
  <c r="E3" i="14"/>
  <c r="D3" i="14"/>
  <c r="Y2" i="14"/>
  <c r="X2" i="14"/>
  <c r="W2" i="14"/>
  <c r="R2" i="14"/>
  <c r="R2" i="14" a="1"/>
  <c r="Q2" i="14" a="1"/>
  <c r="Q2" i="14" s="1"/>
  <c r="N2" i="14"/>
  <c r="O2" i="14" s="1"/>
  <c r="N2" i="14" a="1"/>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E72" i="8"/>
  <c r="D72" i="8"/>
  <c r="F72" i="8" s="1"/>
  <c r="C72" i="8"/>
  <c r="B72" i="8"/>
  <c r="F71" i="8"/>
  <c r="D71" i="8"/>
  <c r="C71" i="8"/>
  <c r="E71" i="8" s="1"/>
  <c r="B71" i="8"/>
  <c r="D70" i="8"/>
  <c r="F70" i="8" s="1"/>
  <c r="C70" i="8"/>
  <c r="E70" i="8" s="1"/>
  <c r="B70" i="8"/>
  <c r="D69" i="8"/>
  <c r="F69" i="8" s="1"/>
  <c r="C69" i="8"/>
  <c r="E69" i="8" s="1"/>
  <c r="B69" i="8"/>
  <c r="E68" i="8"/>
  <c r="D68" i="8"/>
  <c r="F68" i="8" s="1"/>
  <c r="C68" i="8"/>
  <c r="B68" i="8"/>
  <c r="F67" i="8"/>
  <c r="D67" i="8"/>
  <c r="C67" i="8"/>
  <c r="E67" i="8" s="1"/>
  <c r="B67" i="8"/>
  <c r="D66" i="8"/>
  <c r="F66" i="8" s="1"/>
  <c r="C66" i="8"/>
  <c r="E66" i="8" s="1"/>
  <c r="B66" i="8"/>
  <c r="D65" i="8"/>
  <c r="F65" i="8" s="1"/>
  <c r="C65" i="8"/>
  <c r="E65" i="8" s="1"/>
  <c r="B65" i="8"/>
  <c r="E64" i="8"/>
  <c r="D64" i="8"/>
  <c r="F64" i="8" s="1"/>
  <c r="C64" i="8"/>
  <c r="B64" i="8"/>
  <c r="F63" i="8"/>
  <c r="D63" i="8"/>
  <c r="C63" i="8"/>
  <c r="E63" i="8" s="1"/>
  <c r="B63" i="8"/>
  <c r="D62" i="8"/>
  <c r="F62" i="8" s="1"/>
  <c r="C62" i="8"/>
  <c r="E62" i="8" s="1"/>
  <c r="B62" i="8"/>
  <c r="E61" i="8"/>
  <c r="D61" i="8"/>
  <c r="F61" i="8" s="1"/>
  <c r="C61" i="8"/>
  <c r="B61" i="8"/>
  <c r="F60" i="8"/>
  <c r="E60" i="8"/>
  <c r="D60" i="8"/>
  <c r="C60" i="8"/>
  <c r="B60" i="8"/>
  <c r="F59" i="8"/>
  <c r="D59" i="8"/>
  <c r="C59" i="8"/>
  <c r="E59" i="8" s="1"/>
  <c r="B59" i="8"/>
  <c r="D58" i="8"/>
  <c r="F58" i="8" s="1"/>
  <c r="C58" i="8"/>
  <c r="E58" i="8" s="1"/>
  <c r="B58" i="8"/>
  <c r="E57" i="8"/>
  <c r="D57" i="8"/>
  <c r="F57" i="8" s="1"/>
  <c r="C57" i="8"/>
  <c r="B57" i="8"/>
  <c r="F56" i="8"/>
  <c r="E56" i="8"/>
  <c r="D56" i="8"/>
  <c r="C56" i="8"/>
  <c r="B56" i="8"/>
  <c r="F55" i="8"/>
  <c r="D55" i="8"/>
  <c r="C55" i="8"/>
  <c r="E55" i="8" s="1"/>
  <c r="B55" i="8"/>
  <c r="D54" i="8"/>
  <c r="F54" i="8" s="1"/>
  <c r="C54" i="8"/>
  <c r="E54" i="8" s="1"/>
  <c r="B54" i="8"/>
  <c r="E53" i="8"/>
  <c r="D53" i="8"/>
  <c r="F53" i="8" s="1"/>
  <c r="C53" i="8"/>
  <c r="B53" i="8"/>
  <c r="F52" i="8"/>
  <c r="E52" i="8"/>
  <c r="D52" i="8"/>
  <c r="C52" i="8"/>
  <c r="B52" i="8"/>
  <c r="F51" i="8"/>
  <c r="D51" i="8"/>
  <c r="C51" i="8"/>
  <c r="E51" i="8" s="1"/>
  <c r="B51" i="8"/>
  <c r="D50" i="8"/>
  <c r="F50" i="8" s="1"/>
  <c r="C50" i="8"/>
  <c r="E50" i="8" s="1"/>
  <c r="B50" i="8"/>
  <c r="E49" i="8"/>
  <c r="D49" i="8"/>
  <c r="F49" i="8" s="1"/>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c r="L803" i="6" a="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c r="P802" i="6" a="1"/>
  <c r="O802" i="6" a="1"/>
  <c r="O802" i="6" s="1"/>
  <c r="N802" i="6" a="1"/>
  <c r="N802" i="6" s="1"/>
  <c r="M802" i="6" a="1"/>
  <c r="M802" i="6" s="1"/>
  <c r="L802" i="6" a="1"/>
  <c r="L802" i="6" s="1"/>
  <c r="K802" i="6" a="1"/>
  <c r="K802" i="6" s="1"/>
  <c r="AI801" i="6" a="1"/>
  <c r="AI801" i="6" s="1"/>
  <c r="AH801" i="6"/>
  <c r="AH801" i="6" a="1"/>
  <c r="AG801" i="6" a="1"/>
  <c r="AG801" i="6" s="1"/>
  <c r="AF801" i="6" a="1"/>
  <c r="AF801" i="6" s="1"/>
  <c r="AE801" i="6" a="1"/>
  <c r="AE801" i="6" s="1"/>
  <c r="AD801" i="6" a="1"/>
  <c r="AD801" i="6" s="1"/>
  <c r="AC801" i="6" a="1"/>
  <c r="AC801" i="6" s="1"/>
  <c r="AB801" i="6"/>
  <c r="AB801" i="6" a="1"/>
  <c r="AA801" i="6" a="1"/>
  <c r="AA801" i="6" s="1"/>
  <c r="Z801" i="6" a="1"/>
  <c r="Z801" i="6" s="1"/>
  <c r="Y801" i="6" a="1"/>
  <c r="Y801" i="6" s="1"/>
  <c r="X801" i="6" a="1"/>
  <c r="X801" i="6" s="1"/>
  <c r="W801" i="6" a="1"/>
  <c r="W801" i="6" s="1"/>
  <c r="V801" i="6" a="1"/>
  <c r="V801" i="6" s="1"/>
  <c r="U801" i="6" a="1"/>
  <c r="U801" i="6" s="1"/>
  <c r="T801" i="6" a="1"/>
  <c r="T801" i="6" s="1"/>
  <c r="S801" i="6" a="1"/>
  <c r="S801" i="6" s="1"/>
  <c r="R801" i="6"/>
  <c r="R801" i="6" a="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c r="AD800" i="6" a="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c r="N800" i="6" a="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c r="AB799" i="6" a="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c r="AC798" i="6" a="1"/>
  <c r="AB798" i="6" a="1"/>
  <c r="AB798" i="6" s="1"/>
  <c r="AA798" i="6" a="1"/>
  <c r="AA798" i="6" s="1"/>
  <c r="Z798" i="6" a="1"/>
  <c r="Z798" i="6" s="1"/>
  <c r="Y798" i="6" a="1"/>
  <c r="Y798" i="6" s="1"/>
  <c r="X798" i="6" a="1"/>
  <c r="X798" i="6" s="1"/>
  <c r="W798" i="6" a="1"/>
  <c r="W798" i="6" s="1"/>
  <c r="V798" i="6" a="1"/>
  <c r="V798" i="6" s="1"/>
  <c r="U798" i="6" a="1"/>
  <c r="U798" i="6" s="1"/>
  <c r="T798" i="6" a="1"/>
  <c r="T798" i="6" s="1"/>
  <c r="S798" i="6"/>
  <c r="S798" i="6" a="1"/>
  <c r="R798" i="6" a="1"/>
  <c r="R798" i="6" s="1"/>
  <c r="Q798" i="6" a="1"/>
  <c r="Q798" i="6" s="1"/>
  <c r="P798" i="6" a="1"/>
  <c r="P798" i="6" s="1"/>
  <c r="O798" i="6" a="1"/>
  <c r="O798" i="6" s="1"/>
  <c r="N798" i="6" a="1"/>
  <c r="N798" i="6" s="1"/>
  <c r="M798" i="6"/>
  <c r="M798" i="6" a="1"/>
  <c r="L798" i="6" a="1"/>
  <c r="L798" i="6" s="1"/>
  <c r="K798" i="6"/>
  <c r="K798" i="6" a="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c r="W797" i="6" a="1"/>
  <c r="V797" i="6" a="1"/>
  <c r="V797" i="6" s="1"/>
  <c r="U797" i="6" a="1"/>
  <c r="U797" i="6" s="1"/>
  <c r="T797" i="6" a="1"/>
  <c r="T797" i="6" s="1"/>
  <c r="S797" i="6" a="1"/>
  <c r="S797" i="6" s="1"/>
  <c r="R797" i="6" a="1"/>
  <c r="R797" i="6" s="1"/>
  <c r="Q797" i="6"/>
  <c r="Q797" i="6" a="1"/>
  <c r="P797" i="6" a="1"/>
  <c r="P797" i="6" s="1"/>
  <c r="O797" i="6" a="1"/>
  <c r="O797" i="6" s="1"/>
  <c r="N797" i="6" a="1"/>
  <c r="N797" i="6" s="1"/>
  <c r="M797" i="6" a="1"/>
  <c r="M797" i="6" s="1"/>
  <c r="L797" i="6" a="1"/>
  <c r="L797" i="6" s="1"/>
  <c r="K797" i="6" a="1"/>
  <c r="K797" i="6" s="1"/>
  <c r="AI796" i="6"/>
  <c r="AI796" i="6" a="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c r="U796" i="6" a="1"/>
  <c r="T796" i="6" a="1"/>
  <c r="T796" i="6" s="1"/>
  <c r="S796" i="6"/>
  <c r="S796" i="6" a="1"/>
  <c r="R796" i="6" a="1"/>
  <c r="R796" i="6" s="1"/>
  <c r="Q796" i="6" a="1"/>
  <c r="Q796" i="6" s="1"/>
  <c r="P796" i="6" a="1"/>
  <c r="P796" i="6" s="1"/>
  <c r="O796" i="6"/>
  <c r="O796" i="6" a="1"/>
  <c r="N796" i="6" a="1"/>
  <c r="N796" i="6" s="1"/>
  <c r="M796" i="6"/>
  <c r="M796" i="6" a="1"/>
  <c r="L796" i="6" a="1"/>
  <c r="L796" i="6" s="1"/>
  <c r="K796" i="6" a="1"/>
  <c r="K796" i="6" s="1"/>
  <c r="AI795" i="6" a="1"/>
  <c r="AI795" i="6" s="1"/>
  <c r="AH795" i="6" a="1"/>
  <c r="AH795" i="6" s="1"/>
  <c r="AG795" i="6" a="1"/>
  <c r="AG795" i="6" s="1"/>
  <c r="AF795" i="6" a="1"/>
  <c r="AF795" i="6" s="1"/>
  <c r="AE795" i="6"/>
  <c r="AE795" i="6" a="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c r="Q795" i="6" a="1"/>
  <c r="P795" i="6" a="1"/>
  <c r="P795" i="6" s="1"/>
  <c r="O795" i="6"/>
  <c r="O795" i="6" a="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c r="Z794" i="6" a="1"/>
  <c r="Y794" i="6" a="1"/>
  <c r="Y794" i="6" s="1"/>
  <c r="X794" i="6" a="1"/>
  <c r="X794" i="6" s="1"/>
  <c r="W794" i="6" a="1"/>
  <c r="W794" i="6" s="1"/>
  <c r="V794" i="6" a="1"/>
  <c r="V794" i="6" s="1"/>
  <c r="U794" i="6" a="1"/>
  <c r="U794" i="6" s="1"/>
  <c r="T794" i="6"/>
  <c r="T794" i="6" a="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c r="AF793" i="6" a="1"/>
  <c r="AE793" i="6" a="1"/>
  <c r="AE793" i="6" s="1"/>
  <c r="AD793" i="6" a="1"/>
  <c r="AD793" i="6" s="1"/>
  <c r="AC793" i="6" a="1"/>
  <c r="AC793" i="6" s="1"/>
  <c r="AB793" i="6" a="1"/>
  <c r="AB793" i="6" s="1"/>
  <c r="AA793" i="6" a="1"/>
  <c r="AA793" i="6" s="1"/>
  <c r="Z793" i="6" a="1"/>
  <c r="Z793" i="6" s="1"/>
  <c r="Y793" i="6" a="1"/>
  <c r="Y793" i="6" s="1"/>
  <c r="X793" i="6" a="1"/>
  <c r="X793" i="6" s="1"/>
  <c r="W793" i="6" a="1"/>
  <c r="W793" i="6" s="1"/>
  <c r="V793" i="6"/>
  <c r="V793" i="6" a="1"/>
  <c r="U793" i="6" a="1"/>
  <c r="U793" i="6" s="1"/>
  <c r="T793" i="6" a="1"/>
  <c r="T793" i="6" s="1"/>
  <c r="S793" i="6" a="1"/>
  <c r="S793" i="6" s="1"/>
  <c r="R793" i="6" a="1"/>
  <c r="R793" i="6" s="1"/>
  <c r="Q793" i="6" a="1"/>
  <c r="Q793" i="6" s="1"/>
  <c r="P793" i="6"/>
  <c r="P793" i="6" a="1"/>
  <c r="O793" i="6" a="1"/>
  <c r="O793" i="6" s="1"/>
  <c r="N793" i="6" a="1"/>
  <c r="N793" i="6" s="1"/>
  <c r="M793" i="6" a="1"/>
  <c r="M793" i="6" s="1"/>
  <c r="L793" i="6" a="1"/>
  <c r="L793" i="6" s="1"/>
  <c r="K793" i="6" a="1"/>
  <c r="K793" i="6" s="1"/>
  <c r="AI792" i="6" a="1"/>
  <c r="AI792" i="6" s="1"/>
  <c r="AH792" i="6"/>
  <c r="AH792" i="6" a="1"/>
  <c r="AG792" i="6" a="1"/>
  <c r="AG792" i="6" s="1"/>
  <c r="AF792" i="6" a="1"/>
  <c r="AF792" i="6" s="1"/>
  <c r="AE792" i="6" a="1"/>
  <c r="AE792" i="6" s="1"/>
  <c r="AD792" i="6" a="1"/>
  <c r="AD792" i="6" s="1"/>
  <c r="AC792" i="6" a="1"/>
  <c r="AC792" i="6" s="1"/>
  <c r="AB792" i="6"/>
  <c r="AB792" i="6" a="1"/>
  <c r="AA792" i="6" a="1"/>
  <c r="AA792" i="6" s="1"/>
  <c r="Z792" i="6" a="1"/>
  <c r="Z792" i="6" s="1"/>
  <c r="Y792" i="6" a="1"/>
  <c r="Y792" i="6" s="1"/>
  <c r="X792" i="6" a="1"/>
  <c r="X792" i="6" s="1"/>
  <c r="W792" i="6" a="1"/>
  <c r="W792" i="6" s="1"/>
  <c r="V792" i="6" a="1"/>
  <c r="V792" i="6" s="1"/>
  <c r="U792" i="6" a="1"/>
  <c r="U792" i="6" s="1"/>
  <c r="T792" i="6" a="1"/>
  <c r="T792" i="6" s="1"/>
  <c r="S792" i="6" a="1"/>
  <c r="S792" i="6" s="1"/>
  <c r="R792" i="6"/>
  <c r="R792" i="6" a="1"/>
  <c r="Q792" i="6" a="1"/>
  <c r="Q792" i="6" s="1"/>
  <c r="P792" i="6" a="1"/>
  <c r="P792" i="6" s="1"/>
  <c r="O792" i="6" a="1"/>
  <c r="O792" i="6" s="1"/>
  <c r="N792" i="6" a="1"/>
  <c r="N792" i="6" s="1"/>
  <c r="M792" i="6" a="1"/>
  <c r="M792" i="6" s="1"/>
  <c r="L792" i="6"/>
  <c r="L792" i="6" a="1"/>
  <c r="K792" i="6" a="1"/>
  <c r="K792" i="6" s="1"/>
  <c r="AI791" i="6" a="1"/>
  <c r="AI791" i="6" s="1"/>
  <c r="AH791" i="6" a="1"/>
  <c r="AH791" i="6" s="1"/>
  <c r="AG791" i="6" a="1"/>
  <c r="AG791" i="6" s="1"/>
  <c r="AF791" i="6" a="1"/>
  <c r="AF791" i="6" s="1"/>
  <c r="AE791" i="6" a="1"/>
  <c r="AE791" i="6" s="1"/>
  <c r="AD791" i="6"/>
  <c r="AD791" i="6" a="1"/>
  <c r="AC791" i="6" a="1"/>
  <c r="AC791" i="6" s="1"/>
  <c r="AB791" i="6" a="1"/>
  <c r="AB791" i="6" s="1"/>
  <c r="AA791" i="6" a="1"/>
  <c r="AA791" i="6" s="1"/>
  <c r="Z791" i="6" a="1"/>
  <c r="Z791" i="6" s="1"/>
  <c r="Y791" i="6" a="1"/>
  <c r="Y791" i="6" s="1"/>
  <c r="X791" i="6"/>
  <c r="X791" i="6" a="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c r="T790" i="6" a="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c r="W789" i="6" a="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c r="K788" i="6" a="1"/>
  <c r="AI787" i="6" a="1"/>
  <c r="AI787" i="6" s="1"/>
  <c r="AH787" i="6" a="1"/>
  <c r="AH787" i="6" s="1"/>
  <c r="AG787" i="6"/>
  <c r="AG787" i="6" a="1"/>
  <c r="AF787" i="6" a="1"/>
  <c r="AF787" i="6" s="1"/>
  <c r="AE787" i="6"/>
  <c r="AE787" i="6" a="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c r="O787" i="6" a="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c r="Y786" i="6" a="1"/>
  <c r="X786" i="6" a="1"/>
  <c r="X786" i="6" s="1"/>
  <c r="W786" i="6" a="1"/>
  <c r="W786" i="6" s="1"/>
  <c r="V786" i="6" a="1"/>
  <c r="V786" i="6" s="1"/>
  <c r="U786" i="6" a="1"/>
  <c r="U786" i="6" s="1"/>
  <c r="T786" i="6" a="1"/>
  <c r="T786" i="6" s="1"/>
  <c r="S786" i="6"/>
  <c r="S786" i="6" a="1"/>
  <c r="R786" i="6" a="1"/>
  <c r="R786" i="6" s="1"/>
  <c r="Q786" i="6"/>
  <c r="Q786" i="6" a="1"/>
  <c r="P786" i="6" a="1"/>
  <c r="P786" i="6" s="1"/>
  <c r="O786" i="6" a="1"/>
  <c r="O786" i="6" s="1"/>
  <c r="N786" i="6" a="1"/>
  <c r="N786" i="6" s="1"/>
  <c r="M786" i="6" a="1"/>
  <c r="M786" i="6" s="1"/>
  <c r="L786" i="6" a="1"/>
  <c r="L786" i="6" s="1"/>
  <c r="K786" i="6"/>
  <c r="K786" i="6" a="1"/>
  <c r="AI785" i="6" a="1"/>
  <c r="AI785" i="6" s="1"/>
  <c r="AH785" i="6" a="1"/>
  <c r="AH785" i="6" s="1"/>
  <c r="AG785" i="6"/>
  <c r="AG785" i="6" a="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c r="U785" i="6" a="1"/>
  <c r="T785" i="6" a="1"/>
  <c r="T785" i="6" s="1"/>
  <c r="S785" i="6" a="1"/>
  <c r="S785" i="6" s="1"/>
  <c r="R785" i="6" a="1"/>
  <c r="R785" i="6" s="1"/>
  <c r="Q785" i="6" a="1"/>
  <c r="Q785" i="6" s="1"/>
  <c r="P785" i="6" a="1"/>
  <c r="P785" i="6" s="1"/>
  <c r="O785" i="6"/>
  <c r="O785" i="6" a="1"/>
  <c r="N785" i="6" a="1"/>
  <c r="N785" i="6" s="1"/>
  <c r="M785" i="6"/>
  <c r="M785" i="6" a="1"/>
  <c r="L785" i="6" a="1"/>
  <c r="L785" i="6" s="1"/>
  <c r="K785" i="6" a="1"/>
  <c r="K785" i="6" s="1"/>
  <c r="AI784" i="6"/>
  <c r="AI784" i="6" a="1"/>
  <c r="AH784" i="6" a="1"/>
  <c r="AH784" i="6" s="1"/>
  <c r="AG784" i="6" a="1"/>
  <c r="AG784" i="6" s="1"/>
  <c r="AF784" i="6" a="1"/>
  <c r="AF784" i="6" s="1"/>
  <c r="AE784" i="6" a="1"/>
  <c r="AE784" i="6" s="1"/>
  <c r="AD784" i="6" a="1"/>
  <c r="AD784" i="6" s="1"/>
  <c r="AC784" i="6"/>
  <c r="AC784" i="6" a="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c r="Q784" i="6" a="1"/>
  <c r="P784" i="6" a="1"/>
  <c r="P784" i="6" s="1"/>
  <c r="O784" i="6" a="1"/>
  <c r="O784" i="6" s="1"/>
  <c r="N784" i="6" a="1"/>
  <c r="N784" i="6" s="1"/>
  <c r="M784" i="6" a="1"/>
  <c r="M784" i="6" s="1"/>
  <c r="L784" i="6" a="1"/>
  <c r="L784" i="6" s="1"/>
  <c r="K784" i="6"/>
  <c r="K784" i="6" a="1"/>
  <c r="AI783" i="6" a="1"/>
  <c r="AI783" i="6" s="1"/>
  <c r="AH783" i="6" a="1"/>
  <c r="AH783" i="6" s="1"/>
  <c r="AG783" i="6"/>
  <c r="AG783" i="6" a="1"/>
  <c r="AF783" i="6" a="1"/>
  <c r="AF783" i="6" s="1"/>
  <c r="AE783" i="6"/>
  <c r="AE783" i="6" a="1"/>
  <c r="AD783" i="6" a="1"/>
  <c r="AD783" i="6" s="1"/>
  <c r="AC783" i="6" a="1"/>
  <c r="AC783" i="6" s="1"/>
  <c r="AB783" i="6" a="1"/>
  <c r="AB783" i="6" s="1"/>
  <c r="AA783" i="6" a="1"/>
  <c r="AA783" i="6" s="1"/>
  <c r="Z783" i="6" a="1"/>
  <c r="Z783" i="6" s="1"/>
  <c r="Y783" i="6"/>
  <c r="Y783" i="6" a="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c r="M783" i="6" a="1"/>
  <c r="L783" i="6" a="1"/>
  <c r="L783" i="6" s="1"/>
  <c r="K783" i="6" a="1"/>
  <c r="K783" i="6" s="1"/>
  <c r="AI782" i="6" a="1"/>
  <c r="AI782" i="6" s="1"/>
  <c r="AH782" i="6" a="1"/>
  <c r="AH782" i="6" s="1"/>
  <c r="AG782" i="6"/>
  <c r="AG782" i="6" a="1"/>
  <c r="AF782" i="6" a="1"/>
  <c r="AF782" i="6" s="1"/>
  <c r="AE782" i="6" a="1"/>
  <c r="AE782" i="6" s="1"/>
  <c r="AD782" i="6" a="1"/>
  <c r="AD782" i="6" s="1"/>
  <c r="AC782" i="6" a="1"/>
  <c r="AC782" i="6" s="1"/>
  <c r="AB782" i="6" a="1"/>
  <c r="AB782" i="6" s="1"/>
  <c r="AA782" i="6"/>
  <c r="AA782" i="6" a="1"/>
  <c r="Z782" i="6" a="1"/>
  <c r="Z782" i="6" s="1"/>
  <c r="Y782" i="6" a="1"/>
  <c r="Y782" i="6" s="1"/>
  <c r="X782" i="6" a="1"/>
  <c r="X782" i="6" s="1"/>
  <c r="W782" i="6" a="1"/>
  <c r="W782" i="6" s="1"/>
  <c r="V782" i="6" a="1"/>
  <c r="V782" i="6" s="1"/>
  <c r="U782" i="6"/>
  <c r="U782" i="6" a="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c r="AE781" i="6" a="1"/>
  <c r="AD781" i="6" a="1"/>
  <c r="AD781" i="6" s="1"/>
  <c r="AC781" i="6"/>
  <c r="AC781" i="6" a="1"/>
  <c r="AB781" i="6" a="1"/>
  <c r="AB781" i="6" s="1"/>
  <c r="AA781" i="6" a="1"/>
  <c r="AA781" i="6" s="1"/>
  <c r="Z781" i="6" a="1"/>
  <c r="Z781" i="6" s="1"/>
  <c r="Y781" i="6"/>
  <c r="Y781" i="6" a="1"/>
  <c r="X781" i="6" a="1"/>
  <c r="X781" i="6" s="1"/>
  <c r="W781" i="6"/>
  <c r="W781" i="6" a="1"/>
  <c r="V781" i="6" a="1"/>
  <c r="V781" i="6" s="1"/>
  <c r="U781" i="6" a="1"/>
  <c r="U781" i="6" s="1"/>
  <c r="T781" i="6" a="1"/>
  <c r="T781" i="6" s="1"/>
  <c r="S781" i="6" a="1"/>
  <c r="S781" i="6" s="1"/>
  <c r="R781" i="6" a="1"/>
  <c r="R781" i="6" s="1"/>
  <c r="Q781" i="6"/>
  <c r="Q781" i="6" a="1"/>
  <c r="P781" i="6" a="1"/>
  <c r="P781" i="6" s="1"/>
  <c r="O781" i="6" a="1"/>
  <c r="O781" i="6" s="1"/>
  <c r="N781" i="6" a="1"/>
  <c r="N781" i="6" s="1"/>
  <c r="M781" i="6" a="1"/>
  <c r="M781" i="6" s="1"/>
  <c r="L781" i="6" a="1"/>
  <c r="L781" i="6" s="1"/>
  <c r="K781" i="6" a="1"/>
  <c r="K781" i="6" s="1"/>
  <c r="AI780" i="6" a="1"/>
  <c r="AI780" i="6" s="1"/>
  <c r="AH780" i="6" a="1"/>
  <c r="AH780" i="6" s="1"/>
  <c r="AG780" i="6"/>
  <c r="AG780" i="6" a="1"/>
  <c r="AF780" i="6" a="1"/>
  <c r="AF780" i="6" s="1"/>
  <c r="AE780" i="6" a="1"/>
  <c r="AE780" i="6" s="1"/>
  <c r="AD780" i="6" a="1"/>
  <c r="AD780" i="6" s="1"/>
  <c r="AC780" i="6" a="1"/>
  <c r="AC780" i="6" s="1"/>
  <c r="AB780" i="6" a="1"/>
  <c r="AB780" i="6" s="1"/>
  <c r="AA780" i="6"/>
  <c r="AA780" i="6" a="1"/>
  <c r="Z780" i="6" a="1"/>
  <c r="Z780" i="6" s="1"/>
  <c r="Y780" i="6"/>
  <c r="Y780" i="6" a="1"/>
  <c r="X780" i="6" a="1"/>
  <c r="X780" i="6" s="1"/>
  <c r="W780" i="6" a="1"/>
  <c r="W780" i="6" s="1"/>
  <c r="V780" i="6" a="1"/>
  <c r="V780" i="6" s="1"/>
  <c r="U780" i="6" a="1"/>
  <c r="U780" i="6" s="1"/>
  <c r="T780" i="6" a="1"/>
  <c r="T780" i="6" s="1"/>
  <c r="S780" i="6"/>
  <c r="S780" i="6" a="1"/>
  <c r="R780" i="6" a="1"/>
  <c r="R780" i="6" s="1"/>
  <c r="Q780" i="6"/>
  <c r="Q780" i="6" a="1"/>
  <c r="P780" i="6" a="1"/>
  <c r="P780" i="6" s="1"/>
  <c r="O780" i="6" a="1"/>
  <c r="O780" i="6" s="1"/>
  <c r="N780" i="6" a="1"/>
  <c r="N780" i="6" s="1"/>
  <c r="M780" i="6"/>
  <c r="M780" i="6" a="1"/>
  <c r="L780" i="6" a="1"/>
  <c r="L780" i="6" s="1"/>
  <c r="K780" i="6"/>
  <c r="K780" i="6" a="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c r="V779" i="6" a="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c r="T778" i="6" a="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c r="Z777" i="6" a="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c r="T776" i="6" a="1"/>
  <c r="S776" i="6" a="1"/>
  <c r="S776" i="6" s="1"/>
  <c r="R776" i="6" a="1"/>
  <c r="R776" i="6" s="1"/>
  <c r="Q776" i="6" a="1"/>
  <c r="Q776" i="6" s="1"/>
  <c r="P776" i="6" a="1"/>
  <c r="P776" i="6" s="1"/>
  <c r="O776" i="6" a="1"/>
  <c r="O776" i="6" s="1"/>
  <c r="N776" i="6"/>
  <c r="N776" i="6" a="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c r="P775" i="6" a="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c r="T774" i="6" a="1"/>
  <c r="S774" i="6" a="1"/>
  <c r="S774" i="6" s="1"/>
  <c r="R774" i="6" a="1"/>
  <c r="R774" i="6" s="1"/>
  <c r="Q774" i="6" a="1"/>
  <c r="Q774" i="6" s="1"/>
  <c r="P774" i="6" a="1"/>
  <c r="P774" i="6" s="1"/>
  <c r="O774" i="6" a="1"/>
  <c r="O774" i="6" s="1"/>
  <c r="N774" i="6"/>
  <c r="N774" i="6" a="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c r="P773" i="6" a="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c r="T772" i="6" a="1"/>
  <c r="S772" i="6" a="1"/>
  <c r="S772" i="6" s="1"/>
  <c r="R772" i="6" a="1"/>
  <c r="R772" i="6" s="1"/>
  <c r="Q772" i="6" a="1"/>
  <c r="Q772" i="6" s="1"/>
  <c r="P772" i="6" a="1"/>
  <c r="P772" i="6" s="1"/>
  <c r="O772" i="6" a="1"/>
  <c r="O772" i="6" s="1"/>
  <c r="N772" i="6"/>
  <c r="N772" i="6" a="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c r="T770" i="6" a="1"/>
  <c r="S770" i="6" a="1"/>
  <c r="S770" i="6" s="1"/>
  <c r="R770" i="6" a="1"/>
  <c r="R770" i="6" s="1"/>
  <c r="Q770" i="6" a="1"/>
  <c r="Q770" i="6" s="1"/>
  <c r="P770" i="6" a="1"/>
  <c r="P770" i="6" s="1"/>
  <c r="O770" i="6" a="1"/>
  <c r="O770" i="6" s="1"/>
  <c r="N770" i="6"/>
  <c r="N770" i="6" a="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c r="P769" i="6" a="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a="1"/>
  <c r="P768" i="6" s="1"/>
  <c r="O768" i="6" a="1"/>
  <c r="O768" i="6" s="1"/>
  <c r="N768" i="6"/>
  <c r="N768" i="6" a="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c r="P767" i="6" a="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c r="T766" i="6" a="1"/>
  <c r="S766" i="6" a="1"/>
  <c r="S766" i="6" s="1"/>
  <c r="R766" i="6" a="1"/>
  <c r="R766" i="6" s="1"/>
  <c r="Q766" i="6" a="1"/>
  <c r="Q766" i="6" s="1"/>
  <c r="P766" i="6" a="1"/>
  <c r="P766" i="6" s="1"/>
  <c r="O766" i="6" a="1"/>
  <c r="O766" i="6" s="1"/>
  <c r="N766" i="6"/>
  <c r="N766" i="6" a="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c r="L765" i="6" a="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c r="X764" i="6" a="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c r="L764" i="6" a="1"/>
  <c r="K764" i="6" a="1"/>
  <c r="K764" i="6" s="1"/>
  <c r="AI763" i="6" a="1"/>
  <c r="AI763" i="6" s="1"/>
  <c r="AH763" i="6"/>
  <c r="AH763" i="6" a="1"/>
  <c r="AG763" i="6" a="1"/>
  <c r="AG763" i="6" s="1"/>
  <c r="AF763" i="6" a="1"/>
  <c r="AF763" i="6" s="1"/>
  <c r="AE763" i="6" a="1"/>
  <c r="AE763" i="6" s="1"/>
  <c r="AD763" i="6" a="1"/>
  <c r="AD763" i="6" s="1"/>
  <c r="AC763" i="6" a="1"/>
  <c r="AC763" i="6" s="1"/>
  <c r="AB763" i="6"/>
  <c r="AB763" i="6" a="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c r="P763" i="6" a="1"/>
  <c r="O763" i="6" a="1"/>
  <c r="O763" i="6" s="1"/>
  <c r="N763" i="6" a="1"/>
  <c r="N763" i="6" s="1"/>
  <c r="M763" i="6" a="1"/>
  <c r="M763" i="6" s="1"/>
  <c r="L763" i="6" a="1"/>
  <c r="L763" i="6" s="1"/>
  <c r="K763" i="6" a="1"/>
  <c r="K763" i="6" s="1"/>
  <c r="AI762" i="6" a="1"/>
  <c r="AI762" i="6" s="1"/>
  <c r="AH762" i="6" a="1"/>
  <c r="AH762" i="6" s="1"/>
  <c r="AG762" i="6" a="1"/>
  <c r="AG762" i="6" s="1"/>
  <c r="AF762" i="6"/>
  <c r="AF762" i="6" a="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c r="P762" i="6" a="1"/>
  <c r="O762" i="6" a="1"/>
  <c r="O762" i="6" s="1"/>
  <c r="N762" i="6"/>
  <c r="N762" i="6" a="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c r="AB761" i="6" a="1"/>
  <c r="AA761" i="6" a="1"/>
  <c r="AA761" i="6" s="1"/>
  <c r="Z761" i="6"/>
  <c r="Z761" i="6" a="1"/>
  <c r="Y761" i="6" a="1"/>
  <c r="Y761" i="6" s="1"/>
  <c r="X761" i="6" a="1"/>
  <c r="X761" i="6" s="1"/>
  <c r="W761" i="6" a="1"/>
  <c r="W761" i="6" s="1"/>
  <c r="V761" i="6" a="1"/>
  <c r="V761" i="6" s="1"/>
  <c r="U761" i="6" a="1"/>
  <c r="U761" i="6" s="1"/>
  <c r="T761" i="6" a="1"/>
  <c r="T761" i="6" s="1"/>
  <c r="S761" i="6" a="1"/>
  <c r="S761" i="6" s="1"/>
  <c r="R761" i="6" a="1"/>
  <c r="R761" i="6" s="1"/>
  <c r="Q761" i="6" a="1"/>
  <c r="Q761" i="6" s="1"/>
  <c r="P761" i="6"/>
  <c r="P761" i="6" a="1"/>
  <c r="O761" i="6" a="1"/>
  <c r="O761" i="6" s="1"/>
  <c r="N761" i="6" a="1"/>
  <c r="N761" i="6" s="1"/>
  <c r="M761" i="6" a="1"/>
  <c r="M761" i="6" s="1"/>
  <c r="L761" i="6"/>
  <c r="L761" i="6" a="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c r="R760" i="6" a="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c r="T759" i="6" a="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c r="AF758" i="6" a="1"/>
  <c r="AE758" i="6" a="1"/>
  <c r="AE758" i="6" s="1"/>
  <c r="AD758" i="6" a="1"/>
  <c r="AD758" i="6" s="1"/>
  <c r="AC758" i="6" a="1"/>
  <c r="AC758" i="6" s="1"/>
  <c r="AB758" i="6" a="1"/>
  <c r="AB758" i="6" s="1"/>
  <c r="AA758" i="6" a="1"/>
  <c r="AA758" i="6" s="1"/>
  <c r="Z758" i="6"/>
  <c r="Z758" i="6" a="1"/>
  <c r="Y758" i="6" a="1"/>
  <c r="Y758" i="6" s="1"/>
  <c r="X758" i="6" a="1"/>
  <c r="X758" i="6" s="1"/>
  <c r="W758" i="6" a="1"/>
  <c r="W758" i="6" s="1"/>
  <c r="V758" i="6" a="1"/>
  <c r="V758" i="6" s="1"/>
  <c r="U758" i="6" a="1"/>
  <c r="U758" i="6" s="1"/>
  <c r="T758" i="6"/>
  <c r="T758" i="6" a="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c r="T757" i="6" a="1"/>
  <c r="S757" i="6" a="1"/>
  <c r="S757" i="6" s="1"/>
  <c r="R757" i="6" a="1"/>
  <c r="R757" i="6" s="1"/>
  <c r="Q757" i="6" a="1"/>
  <c r="Q757" i="6" s="1"/>
  <c r="P757" i="6" a="1"/>
  <c r="P757" i="6" s="1"/>
  <c r="O757" i="6" a="1"/>
  <c r="O757" i="6" s="1"/>
  <c r="N757" i="6"/>
  <c r="N757" i="6" a="1"/>
  <c r="M757" i="6" a="1"/>
  <c r="M757" i="6" s="1"/>
  <c r="L757" i="6"/>
  <c r="L757" i="6" a="1"/>
  <c r="K757" i="6" a="1"/>
  <c r="K757" i="6" s="1"/>
  <c r="AI756" i="6" a="1"/>
  <c r="AI756" i="6" s="1"/>
  <c r="AH756" i="6"/>
  <c r="AH756" i="6" a="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c r="AE748" i="6" a="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c r="K748" i="6" a="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c r="W747" i="6" a="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c r="W746" i="6" a="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c r="AE745" i="6" a="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c r="W734" i="6" a="1"/>
  <c r="V734" i="6" a="1"/>
  <c r="V734" i="6" s="1"/>
  <c r="U734" i="6" a="1"/>
  <c r="U734" i="6" s="1"/>
  <c r="T734" i="6" a="1"/>
  <c r="T734" i="6" s="1"/>
  <c r="S734" i="6"/>
  <c r="S734" i="6" a="1"/>
  <c r="R734" i="6" a="1"/>
  <c r="R734" i="6" s="1"/>
  <c r="Q734" i="6" a="1"/>
  <c r="Q734" i="6" s="1"/>
  <c r="P734" i="6" a="1"/>
  <c r="P734" i="6" s="1"/>
  <c r="O734" i="6"/>
  <c r="O734" i="6" a="1"/>
  <c r="N734" i="6" a="1"/>
  <c r="N734" i="6" s="1"/>
  <c r="M734" i="6" a="1"/>
  <c r="M734" i="6" s="1"/>
  <c r="L734" i="6" a="1"/>
  <c r="L734" i="6" s="1"/>
  <c r="K734" i="6"/>
  <c r="K734" i="6" a="1"/>
  <c r="AI733" i="6" a="1"/>
  <c r="AI733" i="6" s="1"/>
  <c r="AH733" i="6" a="1"/>
  <c r="AH733" i="6" s="1"/>
  <c r="AG733" i="6" a="1"/>
  <c r="AG733" i="6" s="1"/>
  <c r="AF733" i="6" a="1"/>
  <c r="AF733" i="6" s="1"/>
  <c r="AE733" i="6"/>
  <c r="AE733" i="6" a="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c r="M729" i="6" a="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c r="Q728" i="6" a="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c r="U725" i="6" a="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c r="Y724" i="6" a="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c r="U723" i="6" a="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c r="Y722" i="6" a="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c r="U721" i="6" a="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c r="Y720" i="6" a="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c r="U719" i="6" a="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c r="Y718" i="6" a="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c r="U717" i="6" a="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c r="Y716" i="6" a="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c r="U715" i="6" a="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c r="Y714" i="6" a="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c r="U713" i="6" a="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c r="Y712" i="6" a="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c r="U711" i="6" a="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c r="AH710" i="6" a="1"/>
  <c r="AG710" i="6" a="1"/>
  <c r="AG710" i="6" s="1"/>
  <c r="AF710" i="6" a="1"/>
  <c r="AF710" i="6" s="1"/>
  <c r="AE710" i="6" a="1"/>
  <c r="AE710" i="6" s="1"/>
  <c r="AD710" i="6"/>
  <c r="AD710" i="6" a="1"/>
  <c r="AC710" i="6" a="1"/>
  <c r="AC710" i="6" s="1"/>
  <c r="AB710" i="6" a="1"/>
  <c r="AB710" i="6" s="1"/>
  <c r="AA710" i="6" a="1"/>
  <c r="AA710" i="6" s="1"/>
  <c r="Z710" i="6"/>
  <c r="Z710" i="6" a="1"/>
  <c r="Y710" i="6" a="1"/>
  <c r="Y710" i="6" s="1"/>
  <c r="X710" i="6" a="1"/>
  <c r="X710" i="6" s="1"/>
  <c r="W710" i="6" a="1"/>
  <c r="W710" i="6" s="1"/>
  <c r="V710" i="6"/>
  <c r="V710" i="6" a="1"/>
  <c r="U710" i="6" a="1"/>
  <c r="U710" i="6" s="1"/>
  <c r="T710" i="6" a="1"/>
  <c r="T710" i="6" s="1"/>
  <c r="S710" i="6" a="1"/>
  <c r="S710" i="6" s="1"/>
  <c r="R710" i="6"/>
  <c r="R710" i="6" a="1"/>
  <c r="Q710" i="6" a="1"/>
  <c r="Q710" i="6" s="1"/>
  <c r="P710" i="6" a="1"/>
  <c r="P710" i="6" s="1"/>
  <c r="O710" i="6" a="1"/>
  <c r="O710" i="6" s="1"/>
  <c r="N710" i="6"/>
  <c r="N710" i="6" a="1"/>
  <c r="M710" i="6" a="1"/>
  <c r="M710" i="6" s="1"/>
  <c r="L710" i="6" a="1"/>
  <c r="L710" i="6" s="1"/>
  <c r="K710" i="6" a="1"/>
  <c r="K710" i="6" s="1"/>
  <c r="AI709" i="6" a="1"/>
  <c r="AI709" i="6" s="1"/>
  <c r="AH709" i="6" a="1"/>
  <c r="AH709" i="6" s="1"/>
  <c r="AG709" i="6" a="1"/>
  <c r="AG709" i="6" s="1"/>
  <c r="AF709" i="6"/>
  <c r="AF709" i="6" a="1"/>
  <c r="AE709" i="6" a="1"/>
  <c r="AE709" i="6" s="1"/>
  <c r="AD709" i="6" a="1"/>
  <c r="AD709" i="6" s="1"/>
  <c r="AC709" i="6" a="1"/>
  <c r="AC709" i="6" s="1"/>
  <c r="AB709" i="6"/>
  <c r="AB709" i="6" a="1"/>
  <c r="AA709" i="6" a="1"/>
  <c r="AA709" i="6" s="1"/>
  <c r="Z709" i="6" a="1"/>
  <c r="Z709" i="6" s="1"/>
  <c r="Y709" i="6" a="1"/>
  <c r="Y709" i="6" s="1"/>
  <c r="X709" i="6"/>
  <c r="X709" i="6" a="1"/>
  <c r="W709" i="6" a="1"/>
  <c r="W709" i="6" s="1"/>
  <c r="V709" i="6" a="1"/>
  <c r="V709" i="6" s="1"/>
  <c r="U709" i="6" a="1"/>
  <c r="U709" i="6" s="1"/>
  <c r="T709" i="6"/>
  <c r="T709" i="6" a="1"/>
  <c r="S709" i="6" a="1"/>
  <c r="S709" i="6" s="1"/>
  <c r="R709" i="6" a="1"/>
  <c r="R709" i="6" s="1"/>
  <c r="Q709" i="6" a="1"/>
  <c r="Q709" i="6" s="1"/>
  <c r="P709" i="6"/>
  <c r="P709" i="6" a="1"/>
  <c r="O709" i="6" a="1"/>
  <c r="O709" i="6" s="1"/>
  <c r="N709" i="6" a="1"/>
  <c r="N709" i="6" s="1"/>
  <c r="M709" i="6" a="1"/>
  <c r="M709" i="6" s="1"/>
  <c r="L709" i="6"/>
  <c r="L709" i="6" a="1"/>
  <c r="K709" i="6" a="1"/>
  <c r="K709" i="6" s="1"/>
  <c r="AI708" i="6" a="1"/>
  <c r="AI708" i="6" s="1"/>
  <c r="AH708" i="6"/>
  <c r="AH708" i="6" a="1"/>
  <c r="AG708" i="6" a="1"/>
  <c r="AG708" i="6" s="1"/>
  <c r="AF708" i="6" a="1"/>
  <c r="AF708" i="6" s="1"/>
  <c r="AE708" i="6" a="1"/>
  <c r="AE708" i="6" s="1"/>
  <c r="AD708" i="6"/>
  <c r="AD708" i="6" a="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c r="AB706" i="6" a="1"/>
  <c r="AA706" i="6" a="1"/>
  <c r="AA706" i="6" s="1"/>
  <c r="Z706" i="6" a="1"/>
  <c r="Z706" i="6" s="1"/>
  <c r="Y706" i="6" a="1"/>
  <c r="Y706" i="6" s="1"/>
  <c r="X706" i="6" a="1"/>
  <c r="X706" i="6" s="1"/>
  <c r="W706" i="6" a="1"/>
  <c r="W706" i="6" s="1"/>
  <c r="V706" i="6" a="1"/>
  <c r="V706" i="6" s="1"/>
  <c r="U706" i="6" a="1"/>
  <c r="U706" i="6" s="1"/>
  <c r="T706" i="6"/>
  <c r="T706" i="6" a="1"/>
  <c r="S706" i="6" a="1"/>
  <c r="S706" i="6" s="1"/>
  <c r="R706" i="6" a="1"/>
  <c r="R706" i="6" s="1"/>
  <c r="Q706" i="6" a="1"/>
  <c r="Q706" i="6" s="1"/>
  <c r="P706" i="6" a="1"/>
  <c r="P706" i="6" s="1"/>
  <c r="O706" i="6" a="1"/>
  <c r="O706" i="6" s="1"/>
  <c r="N706" i="6" a="1"/>
  <c r="N706" i="6" s="1"/>
  <c r="M706" i="6" a="1"/>
  <c r="M706" i="6" s="1"/>
  <c r="L706" i="6"/>
  <c r="L706" i="6" a="1"/>
  <c r="K706" i="6" a="1"/>
  <c r="K706" i="6" s="1"/>
  <c r="AI705" i="6" a="1"/>
  <c r="AI705" i="6" s="1"/>
  <c r="AH705" i="6" a="1"/>
  <c r="AH705" i="6" s="1"/>
  <c r="AG705" i="6" a="1"/>
  <c r="AG705" i="6" s="1"/>
  <c r="AF705" i="6"/>
  <c r="AF705" i="6" a="1"/>
  <c r="AE705" i="6" a="1"/>
  <c r="AE705" i="6" s="1"/>
  <c r="AD705" i="6" a="1"/>
  <c r="AD705" i="6" s="1"/>
  <c r="AC705" i="6" a="1"/>
  <c r="AC705" i="6" s="1"/>
  <c r="AB705" i="6" a="1"/>
  <c r="AB705" i="6" s="1"/>
  <c r="AA705" i="6" a="1"/>
  <c r="AA705" i="6" s="1"/>
  <c r="Z705" i="6" a="1"/>
  <c r="Z705" i="6" s="1"/>
  <c r="Y705" i="6" a="1"/>
  <c r="Y705" i="6" s="1"/>
  <c r="X705" i="6"/>
  <c r="X705" i="6" a="1"/>
  <c r="W705" i="6" a="1"/>
  <c r="W705" i="6" s="1"/>
  <c r="V705" i="6" a="1"/>
  <c r="V705" i="6" s="1"/>
  <c r="U705" i="6" a="1"/>
  <c r="U705" i="6" s="1"/>
  <c r="T705" i="6" a="1"/>
  <c r="T705" i="6" s="1"/>
  <c r="S705" i="6" a="1"/>
  <c r="S705" i="6" s="1"/>
  <c r="R705" i="6" a="1"/>
  <c r="R705" i="6" s="1"/>
  <c r="Q705" i="6" a="1"/>
  <c r="Q705" i="6" s="1"/>
  <c r="P705" i="6"/>
  <c r="P705" i="6" a="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c r="AB704" i="6" a="1"/>
  <c r="AA704" i="6" a="1"/>
  <c r="AA704" i="6" s="1"/>
  <c r="Z704" i="6" a="1"/>
  <c r="Z704" i="6" s="1"/>
  <c r="Y704" i="6" a="1"/>
  <c r="Y704" i="6" s="1"/>
  <c r="X704" i="6" a="1"/>
  <c r="X704" i="6" s="1"/>
  <c r="W704" i="6" a="1"/>
  <c r="W704" i="6" s="1"/>
  <c r="V704" i="6" a="1"/>
  <c r="V704" i="6" s="1"/>
  <c r="U704" i="6" a="1"/>
  <c r="U704" i="6" s="1"/>
  <c r="T704" i="6"/>
  <c r="T704" i="6" a="1"/>
  <c r="S704" i="6" a="1"/>
  <c r="S704" i="6" s="1"/>
  <c r="R704" i="6" a="1"/>
  <c r="R704" i="6" s="1"/>
  <c r="Q704" i="6" a="1"/>
  <c r="Q704" i="6" s="1"/>
  <c r="P704" i="6" a="1"/>
  <c r="P704" i="6" s="1"/>
  <c r="O704" i="6" a="1"/>
  <c r="O704" i="6" s="1"/>
  <c r="N704" i="6" a="1"/>
  <c r="N704" i="6" s="1"/>
  <c r="M704" i="6" a="1"/>
  <c r="M704" i="6" s="1"/>
  <c r="L704" i="6"/>
  <c r="L704" i="6" a="1"/>
  <c r="K704" i="6" a="1"/>
  <c r="K704" i="6" s="1"/>
  <c r="AI703" i="6" a="1"/>
  <c r="AI703" i="6" s="1"/>
  <c r="AH703" i="6" a="1"/>
  <c r="AH703" i="6" s="1"/>
  <c r="AG703" i="6" a="1"/>
  <c r="AG703" i="6" s="1"/>
  <c r="AF703" i="6"/>
  <c r="AF703" i="6" a="1"/>
  <c r="AE703" i="6" a="1"/>
  <c r="AE703" i="6" s="1"/>
  <c r="AD703" i="6" a="1"/>
  <c r="AD703" i="6" s="1"/>
  <c r="AC703" i="6" a="1"/>
  <c r="AC703" i="6" s="1"/>
  <c r="AB703" i="6" a="1"/>
  <c r="AB703" i="6" s="1"/>
  <c r="AA703" i="6" a="1"/>
  <c r="AA703" i="6" s="1"/>
  <c r="Z703" i="6" a="1"/>
  <c r="Z703" i="6" s="1"/>
  <c r="Y703" i="6" a="1"/>
  <c r="Y703" i="6" s="1"/>
  <c r="X703" i="6"/>
  <c r="X703" i="6" a="1"/>
  <c r="W703" i="6" a="1"/>
  <c r="W703" i="6" s="1"/>
  <c r="V703" i="6" a="1"/>
  <c r="V703" i="6" s="1"/>
  <c r="U703" i="6" a="1"/>
  <c r="U703" i="6" s="1"/>
  <c r="T703" i="6" a="1"/>
  <c r="T703" i="6" s="1"/>
  <c r="S703" i="6" a="1"/>
  <c r="S703" i="6" s="1"/>
  <c r="R703" i="6" a="1"/>
  <c r="R703" i="6" s="1"/>
  <c r="Q703" i="6" a="1"/>
  <c r="Q703" i="6" s="1"/>
  <c r="P703" i="6"/>
  <c r="P703" i="6" a="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c r="AB702" i="6" a="1"/>
  <c r="AA702" i="6" a="1"/>
  <c r="AA702" i="6" s="1"/>
  <c r="Z702" i="6" a="1"/>
  <c r="Z702" i="6" s="1"/>
  <c r="Y702" i="6" a="1"/>
  <c r="Y702" i="6" s="1"/>
  <c r="X702" i="6" a="1"/>
  <c r="X702" i="6" s="1"/>
  <c r="W702" i="6" a="1"/>
  <c r="W702" i="6" s="1"/>
  <c r="V702" i="6" a="1"/>
  <c r="V702" i="6" s="1"/>
  <c r="U702" i="6" a="1"/>
  <c r="U702" i="6" s="1"/>
  <c r="T702" i="6"/>
  <c r="T702" i="6" a="1"/>
  <c r="S702" i="6" a="1"/>
  <c r="S702" i="6" s="1"/>
  <c r="R702" i="6" a="1"/>
  <c r="R702" i="6" s="1"/>
  <c r="Q702" i="6" a="1"/>
  <c r="Q702" i="6" s="1"/>
  <c r="P702" i="6" a="1"/>
  <c r="P702" i="6" s="1"/>
  <c r="O702" i="6" a="1"/>
  <c r="O702" i="6" s="1"/>
  <c r="N702" i="6" a="1"/>
  <c r="N702" i="6" s="1"/>
  <c r="M702" i="6" a="1"/>
  <c r="M702" i="6" s="1"/>
  <c r="L702" i="6"/>
  <c r="L702" i="6" a="1"/>
  <c r="K702" i="6" a="1"/>
  <c r="K702" i="6" s="1"/>
  <c r="AI701" i="6" a="1"/>
  <c r="AI701" i="6" s="1"/>
  <c r="AH701" i="6" a="1"/>
  <c r="AH701" i="6" s="1"/>
  <c r="AG701" i="6" a="1"/>
  <c r="AG701" i="6" s="1"/>
  <c r="AF701" i="6"/>
  <c r="AF701" i="6" a="1"/>
  <c r="AE701" i="6" a="1"/>
  <c r="AE701" i="6" s="1"/>
  <c r="AD701" i="6" a="1"/>
  <c r="AD701" i="6" s="1"/>
  <c r="AC701" i="6" a="1"/>
  <c r="AC701" i="6" s="1"/>
  <c r="AB701" i="6" a="1"/>
  <c r="AB701" i="6" s="1"/>
  <c r="AA701" i="6" a="1"/>
  <c r="AA701" i="6" s="1"/>
  <c r="Z701" i="6" a="1"/>
  <c r="Z701" i="6" s="1"/>
  <c r="Y701" i="6" a="1"/>
  <c r="Y701" i="6" s="1"/>
  <c r="X701" i="6"/>
  <c r="X701" i="6" a="1"/>
  <c r="W701" i="6" a="1"/>
  <c r="W701" i="6" s="1"/>
  <c r="V701" i="6" a="1"/>
  <c r="V701" i="6" s="1"/>
  <c r="U701" i="6" a="1"/>
  <c r="U701" i="6" s="1"/>
  <c r="T701" i="6" a="1"/>
  <c r="T701" i="6" s="1"/>
  <c r="S701" i="6" a="1"/>
  <c r="S701" i="6" s="1"/>
  <c r="R701" i="6" a="1"/>
  <c r="R701" i="6" s="1"/>
  <c r="Q701" i="6" a="1"/>
  <c r="Q701" i="6" s="1"/>
  <c r="P701" i="6"/>
  <c r="P701" i="6" a="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c r="AB700" i="6" a="1"/>
  <c r="AA700" i="6" a="1"/>
  <c r="AA700" i="6" s="1"/>
  <c r="Z700" i="6" a="1"/>
  <c r="Z700" i="6" s="1"/>
  <c r="Y700" i="6" a="1"/>
  <c r="Y700" i="6" s="1"/>
  <c r="X700" i="6" a="1"/>
  <c r="X700" i="6" s="1"/>
  <c r="W700" i="6" a="1"/>
  <c r="W700" i="6" s="1"/>
  <c r="V700" i="6" a="1"/>
  <c r="V700" i="6" s="1"/>
  <c r="U700" i="6" a="1"/>
  <c r="U700" i="6" s="1"/>
  <c r="T700" i="6"/>
  <c r="T700" i="6" a="1"/>
  <c r="S700" i="6" a="1"/>
  <c r="S700" i="6" s="1"/>
  <c r="R700" i="6" a="1"/>
  <c r="R700" i="6" s="1"/>
  <c r="Q700" i="6" a="1"/>
  <c r="Q700" i="6" s="1"/>
  <c r="P700" i="6" a="1"/>
  <c r="P700" i="6" s="1"/>
  <c r="O700" i="6" a="1"/>
  <c r="O700" i="6" s="1"/>
  <c r="N700" i="6" a="1"/>
  <c r="N700" i="6" s="1"/>
  <c r="M700" i="6" a="1"/>
  <c r="M700" i="6" s="1"/>
  <c r="L700" i="6"/>
  <c r="L700" i="6" a="1"/>
  <c r="K700" i="6" a="1"/>
  <c r="K700" i="6" s="1"/>
  <c r="AI699" i="6" a="1"/>
  <c r="AI699" i="6" s="1"/>
  <c r="AH699" i="6" a="1"/>
  <c r="AH699" i="6" s="1"/>
  <c r="AG699" i="6" a="1"/>
  <c r="AG699" i="6" s="1"/>
  <c r="AF699" i="6"/>
  <c r="AF699" i="6" a="1"/>
  <c r="AE699" i="6" a="1"/>
  <c r="AE699" i="6" s="1"/>
  <c r="AD699" i="6" a="1"/>
  <c r="AD699" i="6" s="1"/>
  <c r="AC699" i="6" a="1"/>
  <c r="AC699" i="6" s="1"/>
  <c r="AB699" i="6" a="1"/>
  <c r="AB699" i="6" s="1"/>
  <c r="AA699" i="6" a="1"/>
  <c r="AA699" i="6" s="1"/>
  <c r="Z699" i="6" a="1"/>
  <c r="Z699" i="6" s="1"/>
  <c r="Y699" i="6" a="1"/>
  <c r="Y699" i="6" s="1"/>
  <c r="X699" i="6"/>
  <c r="X699" i="6" a="1"/>
  <c r="W699" i="6" a="1"/>
  <c r="W699" i="6" s="1"/>
  <c r="V699" i="6" a="1"/>
  <c r="V699" i="6" s="1"/>
  <c r="U699" i="6" a="1"/>
  <c r="U699" i="6" s="1"/>
  <c r="T699" i="6" a="1"/>
  <c r="T699" i="6" s="1"/>
  <c r="S699" i="6" a="1"/>
  <c r="S699" i="6" s="1"/>
  <c r="R699" i="6" a="1"/>
  <c r="R699" i="6" s="1"/>
  <c r="Q699" i="6" a="1"/>
  <c r="Q699" i="6" s="1"/>
  <c r="P699" i="6"/>
  <c r="P699" i="6" a="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c r="AB698" i="6" a="1"/>
  <c r="AA698" i="6" a="1"/>
  <c r="AA698" i="6" s="1"/>
  <c r="Z698" i="6" a="1"/>
  <c r="Z698" i="6" s="1"/>
  <c r="Y698" i="6" a="1"/>
  <c r="Y698" i="6" s="1"/>
  <c r="X698" i="6" a="1"/>
  <c r="X698" i="6" s="1"/>
  <c r="W698" i="6" a="1"/>
  <c r="W698" i="6" s="1"/>
  <c r="V698" i="6" a="1"/>
  <c r="V698" i="6" s="1"/>
  <c r="U698" i="6" a="1"/>
  <c r="U698" i="6" s="1"/>
  <c r="T698" i="6"/>
  <c r="T698" i="6" a="1"/>
  <c r="S698" i="6" a="1"/>
  <c r="S698" i="6" s="1"/>
  <c r="R698" i="6" a="1"/>
  <c r="R698" i="6" s="1"/>
  <c r="Q698" i="6" a="1"/>
  <c r="Q698" i="6" s="1"/>
  <c r="P698" i="6" a="1"/>
  <c r="P698" i="6" s="1"/>
  <c r="O698" i="6" a="1"/>
  <c r="O698" i="6" s="1"/>
  <c r="N698" i="6" a="1"/>
  <c r="N698" i="6" s="1"/>
  <c r="M698" i="6" a="1"/>
  <c r="M698" i="6" s="1"/>
  <c r="L698" i="6"/>
  <c r="L698" i="6" a="1"/>
  <c r="K698" i="6" a="1"/>
  <c r="K698" i="6" s="1"/>
  <c r="AI697" i="6" a="1"/>
  <c r="AI697" i="6" s="1"/>
  <c r="AH697" i="6" a="1"/>
  <c r="AH697" i="6" s="1"/>
  <c r="AG697" i="6" a="1"/>
  <c r="AG697" i="6" s="1"/>
  <c r="AF697" i="6"/>
  <c r="AF697" i="6" a="1"/>
  <c r="AE697" i="6" a="1"/>
  <c r="AE697" i="6" s="1"/>
  <c r="AD697" i="6" a="1"/>
  <c r="AD697" i="6" s="1"/>
  <c r="AC697" i="6" a="1"/>
  <c r="AC697" i="6" s="1"/>
  <c r="AB697" i="6" a="1"/>
  <c r="AB697" i="6" s="1"/>
  <c r="AA697" i="6" a="1"/>
  <c r="AA697" i="6" s="1"/>
  <c r="Z697" i="6" a="1"/>
  <c r="Z697" i="6" s="1"/>
  <c r="Y697" i="6" a="1"/>
  <c r="Y697" i="6" s="1"/>
  <c r="X697" i="6"/>
  <c r="X697" i="6" a="1"/>
  <c r="W697" i="6" a="1"/>
  <c r="W697" i="6" s="1"/>
  <c r="V697" i="6" a="1"/>
  <c r="V697" i="6" s="1"/>
  <c r="U697" i="6" a="1"/>
  <c r="U697" i="6" s="1"/>
  <c r="T697" i="6" a="1"/>
  <c r="T697" i="6" s="1"/>
  <c r="S697" i="6" a="1"/>
  <c r="S697" i="6" s="1"/>
  <c r="R697" i="6" a="1"/>
  <c r="R697" i="6" s="1"/>
  <c r="Q697" i="6" a="1"/>
  <c r="Q697" i="6" s="1"/>
  <c r="P697" i="6"/>
  <c r="P697" i="6" a="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c r="AB696" i="6" a="1"/>
  <c r="AA696" i="6" a="1"/>
  <c r="AA696" i="6" s="1"/>
  <c r="Z696" i="6" a="1"/>
  <c r="Z696" i="6" s="1"/>
  <c r="Y696" i="6" a="1"/>
  <c r="Y696" i="6" s="1"/>
  <c r="X696" i="6" a="1"/>
  <c r="X696" i="6" s="1"/>
  <c r="W696" i="6" a="1"/>
  <c r="W696" i="6" s="1"/>
  <c r="V696" i="6" a="1"/>
  <c r="V696" i="6" s="1"/>
  <c r="U696" i="6" a="1"/>
  <c r="U696" i="6" s="1"/>
  <c r="T696" i="6"/>
  <c r="T696" i="6" a="1"/>
  <c r="S696" i="6" a="1"/>
  <c r="S696" i="6" s="1"/>
  <c r="R696" i="6" a="1"/>
  <c r="R696" i="6" s="1"/>
  <c r="Q696" i="6" a="1"/>
  <c r="Q696" i="6" s="1"/>
  <c r="P696" i="6" a="1"/>
  <c r="P696" i="6" s="1"/>
  <c r="O696" i="6" a="1"/>
  <c r="O696" i="6" s="1"/>
  <c r="N696" i="6" a="1"/>
  <c r="N696" i="6" s="1"/>
  <c r="M696" i="6" a="1"/>
  <c r="M696" i="6" s="1"/>
  <c r="L696" i="6"/>
  <c r="L696" i="6" a="1"/>
  <c r="K696" i="6" a="1"/>
  <c r="K696" i="6" s="1"/>
  <c r="AI695" i="6" a="1"/>
  <c r="AI695" i="6" s="1"/>
  <c r="AH695" i="6" a="1"/>
  <c r="AH695" i="6" s="1"/>
  <c r="AG695" i="6" a="1"/>
  <c r="AG695" i="6" s="1"/>
  <c r="AF695" i="6"/>
  <c r="AF695" i="6" a="1"/>
  <c r="AE695" i="6" a="1"/>
  <c r="AE695" i="6" s="1"/>
  <c r="AD695" i="6" a="1"/>
  <c r="AD695" i="6" s="1"/>
  <c r="AC695" i="6" a="1"/>
  <c r="AC695" i="6" s="1"/>
  <c r="AB695" i="6" a="1"/>
  <c r="AB695" i="6" s="1"/>
  <c r="AA695" i="6" a="1"/>
  <c r="AA695" i="6" s="1"/>
  <c r="Z695" i="6" a="1"/>
  <c r="Z695" i="6" s="1"/>
  <c r="Y695" i="6" a="1"/>
  <c r="Y695" i="6" s="1"/>
  <c r="X695" i="6"/>
  <c r="X695" i="6" a="1"/>
  <c r="W695" i="6" a="1"/>
  <c r="W695" i="6" s="1"/>
  <c r="V695" i="6" a="1"/>
  <c r="V695" i="6" s="1"/>
  <c r="U695" i="6" a="1"/>
  <c r="U695" i="6" s="1"/>
  <c r="T695" i="6" a="1"/>
  <c r="T695" i="6" s="1"/>
  <c r="S695" i="6" a="1"/>
  <c r="S695" i="6" s="1"/>
  <c r="R695" i="6" a="1"/>
  <c r="R695" i="6" s="1"/>
  <c r="Q695" i="6" a="1"/>
  <c r="Q695" i="6" s="1"/>
  <c r="P695" i="6"/>
  <c r="P695" i="6" a="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c r="AB694" i="6" a="1"/>
  <c r="AA694" i="6" a="1"/>
  <c r="AA694" i="6" s="1"/>
  <c r="Z694" i="6" a="1"/>
  <c r="Z694" i="6" s="1"/>
  <c r="Y694" i="6" a="1"/>
  <c r="Y694" i="6" s="1"/>
  <c r="X694" i="6" a="1"/>
  <c r="X694" i="6" s="1"/>
  <c r="W694" i="6" a="1"/>
  <c r="W694" i="6" s="1"/>
  <c r="V694" i="6" a="1"/>
  <c r="V694" i="6" s="1"/>
  <c r="U694" i="6" a="1"/>
  <c r="U694" i="6" s="1"/>
  <c r="T694" i="6"/>
  <c r="T694" i="6" a="1"/>
  <c r="S694" i="6" a="1"/>
  <c r="S694" i="6" s="1"/>
  <c r="R694" i="6" a="1"/>
  <c r="R694" i="6" s="1"/>
  <c r="Q694" i="6" a="1"/>
  <c r="Q694" i="6" s="1"/>
  <c r="P694" i="6" a="1"/>
  <c r="P694" i="6" s="1"/>
  <c r="O694" i="6" a="1"/>
  <c r="O694" i="6" s="1"/>
  <c r="N694" i="6" a="1"/>
  <c r="N694" i="6" s="1"/>
  <c r="M694" i="6" a="1"/>
  <c r="M694" i="6" s="1"/>
  <c r="L694" i="6"/>
  <c r="L694" i="6" a="1"/>
  <c r="K694" i="6" a="1"/>
  <c r="K694" i="6" s="1"/>
  <c r="AI693" i="6" a="1"/>
  <c r="AI693" i="6" s="1"/>
  <c r="AH693" i="6" a="1"/>
  <c r="AH693" i="6" s="1"/>
  <c r="AG693" i="6" a="1"/>
  <c r="AG693" i="6" s="1"/>
  <c r="AF693" i="6"/>
  <c r="AF693" i="6" a="1"/>
  <c r="AE693" i="6" a="1"/>
  <c r="AE693" i="6" s="1"/>
  <c r="AD693" i="6" a="1"/>
  <c r="AD693" i="6" s="1"/>
  <c r="AC693" i="6" a="1"/>
  <c r="AC693" i="6" s="1"/>
  <c r="AB693" i="6" a="1"/>
  <c r="AB693" i="6" s="1"/>
  <c r="AA693" i="6" a="1"/>
  <c r="AA693" i="6" s="1"/>
  <c r="Z693" i="6" a="1"/>
  <c r="Z693" i="6" s="1"/>
  <c r="Y693" i="6" a="1"/>
  <c r="Y693" i="6" s="1"/>
  <c r="X693" i="6"/>
  <c r="X693" i="6" a="1"/>
  <c r="W693" i="6" a="1"/>
  <c r="W693" i="6" s="1"/>
  <c r="V693" i="6" a="1"/>
  <c r="V693" i="6" s="1"/>
  <c r="U693" i="6" a="1"/>
  <c r="U693" i="6" s="1"/>
  <c r="T693" i="6" a="1"/>
  <c r="T693" i="6" s="1"/>
  <c r="S693" i="6" a="1"/>
  <c r="S693" i="6" s="1"/>
  <c r="R693" i="6" a="1"/>
  <c r="R693" i="6" s="1"/>
  <c r="Q693" i="6" a="1"/>
  <c r="Q693" i="6" s="1"/>
  <c r="P693" i="6"/>
  <c r="P693" i="6" a="1"/>
  <c r="O693" i="6" a="1"/>
  <c r="O693" i="6" s="1"/>
  <c r="N693" i="6" a="1"/>
  <c r="N693" i="6" s="1"/>
  <c r="M693" i="6" a="1"/>
  <c r="M693" i="6" s="1"/>
  <c r="L693" i="6" a="1"/>
  <c r="L693" i="6" s="1"/>
  <c r="K693" i="6" a="1"/>
  <c r="K693" i="6" s="1"/>
  <c r="AI692" i="6"/>
  <c r="AI692" i="6" a="1"/>
  <c r="AH692" i="6"/>
  <c r="AH692" i="6" a="1"/>
  <c r="AG692" i="6"/>
  <c r="AG692" i="6" a="1"/>
  <c r="AF692" i="6"/>
  <c r="AF692" i="6" a="1"/>
  <c r="AE692" i="6"/>
  <c r="AE692" i="6" a="1"/>
  <c r="AD692" i="6"/>
  <c r="AD692" i="6" a="1"/>
  <c r="AC692" i="6"/>
  <c r="AC692" i="6" a="1"/>
  <c r="AB692" i="6"/>
  <c r="AB692" i="6" a="1"/>
  <c r="AA692" i="6"/>
  <c r="AA692" i="6" a="1"/>
  <c r="Z692" i="6" a="1"/>
  <c r="Z692" i="6" s="1"/>
  <c r="Y692" i="6"/>
  <c r="Y692" i="6" a="1"/>
  <c r="X692" i="6" a="1"/>
  <c r="X692" i="6" s="1"/>
  <c r="W692" i="6"/>
  <c r="W692" i="6" a="1"/>
  <c r="V692" i="6" a="1"/>
  <c r="V692" i="6" s="1"/>
  <c r="U692" i="6"/>
  <c r="U692" i="6" a="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c r="V690" i="6" a="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c r="AH588" i="6" a="1"/>
  <c r="AG588" i="6" a="1"/>
  <c r="AG588" i="6" s="1"/>
  <c r="AF588" i="6" a="1"/>
  <c r="AF588" i="6" s="1"/>
  <c r="AE588" i="6" a="1"/>
  <c r="AE588" i="6" s="1"/>
  <c r="AD588" i="6"/>
  <c r="AD588" i="6" a="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c r="R588" i="6" a="1"/>
  <c r="Q588" i="6" a="1"/>
  <c r="Q588" i="6" s="1"/>
  <c r="P588" i="6"/>
  <c r="P588" i="6" a="1"/>
  <c r="O588" i="6" a="1"/>
  <c r="O588" i="6" s="1"/>
  <c r="N588" i="6"/>
  <c r="N588" i="6" a="1"/>
  <c r="M588" i="6" a="1"/>
  <c r="M588" i="6" s="1"/>
  <c r="L588" i="6"/>
  <c r="L588" i="6" a="1"/>
  <c r="K588" i="6" a="1"/>
  <c r="K588" i="6" s="1"/>
  <c r="AI587" i="6"/>
  <c r="AI587" i="6" a="1"/>
  <c r="AH587" i="6" a="1"/>
  <c r="AH587" i="6" s="1"/>
  <c r="AG587" i="6"/>
  <c r="AG587" i="6" a="1"/>
  <c r="AF587" i="6" a="1"/>
  <c r="AF587" i="6" s="1"/>
  <c r="AE587" i="6"/>
  <c r="AE587" i="6" a="1"/>
  <c r="AD587" i="6" a="1"/>
  <c r="AD587" i="6" s="1"/>
  <c r="AC587" i="6"/>
  <c r="AC587" i="6" a="1"/>
  <c r="AB587" i="6" a="1"/>
  <c r="AB587" i="6" s="1"/>
  <c r="AA587" i="6"/>
  <c r="AA587" i="6" a="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c r="AG586" i="6" a="1"/>
  <c r="AF586" i="6" a="1"/>
  <c r="AF586" i="6" s="1"/>
  <c r="AE586" i="6" a="1"/>
  <c r="AE586" i="6" s="1"/>
  <c r="AD586" i="6" a="1"/>
  <c r="AD586" i="6" s="1"/>
  <c r="AC586" i="6"/>
  <c r="AC586" i="6" a="1"/>
  <c r="AB586" i="6" a="1"/>
  <c r="AB586" i="6" s="1"/>
  <c r="AA586" i="6" a="1"/>
  <c r="AA586" i="6" s="1"/>
  <c r="Z586" i="6" a="1"/>
  <c r="Z586" i="6" s="1"/>
  <c r="Y586" i="6"/>
  <c r="Y586" i="6" a="1"/>
  <c r="X586" i="6" a="1"/>
  <c r="X586" i="6" s="1"/>
  <c r="W586" i="6" a="1"/>
  <c r="W586" i="6" s="1"/>
  <c r="V586" i="6" a="1"/>
  <c r="V586" i="6" s="1"/>
  <c r="U586" i="6" a="1"/>
  <c r="U586" i="6" s="1"/>
  <c r="T586" i="6" a="1"/>
  <c r="T586" i="6" s="1"/>
  <c r="S586" i="6" a="1"/>
  <c r="S586" i="6" s="1"/>
  <c r="R586" i="6" a="1"/>
  <c r="R586" i="6" s="1"/>
  <c r="Q586" i="6"/>
  <c r="Q586" i="6" a="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c r="AC585" i="6" a="1"/>
  <c r="AB585" i="6" a="1"/>
  <c r="AB585" i="6" s="1"/>
  <c r="AA585" i="6" a="1"/>
  <c r="AA585" i="6" s="1"/>
  <c r="Z585" i="6" a="1"/>
  <c r="Z585" i="6" s="1"/>
  <c r="Y585" i="6" a="1"/>
  <c r="Y585" i="6" s="1"/>
  <c r="X585" i="6" a="1"/>
  <c r="X585" i="6" s="1"/>
  <c r="W585" i="6" a="1"/>
  <c r="W585" i="6" s="1"/>
  <c r="V585" i="6" a="1"/>
  <c r="V585" i="6" s="1"/>
  <c r="U585" i="6"/>
  <c r="U585" i="6" a="1"/>
  <c r="T585" i="6" a="1"/>
  <c r="T585" i="6" s="1"/>
  <c r="S585" i="6" a="1"/>
  <c r="S585" i="6" s="1"/>
  <c r="R585" i="6" a="1"/>
  <c r="R585" i="6" s="1"/>
  <c r="Q585" i="6" a="1"/>
  <c r="Q585" i="6" s="1"/>
  <c r="P585" i="6" a="1"/>
  <c r="P585" i="6" s="1"/>
  <c r="O585" i="6" a="1"/>
  <c r="O585" i="6" s="1"/>
  <c r="N585" i="6" a="1"/>
  <c r="N585" i="6" s="1"/>
  <c r="M585" i="6"/>
  <c r="M585" i="6" a="1"/>
  <c r="L585" i="6" a="1"/>
  <c r="L585" i="6" s="1"/>
  <c r="K585" i="6" a="1"/>
  <c r="K585" i="6" s="1"/>
  <c r="AI584" i="6" a="1"/>
  <c r="AI584" i="6" s="1"/>
  <c r="AH584" i="6" a="1"/>
  <c r="AH584" i="6" s="1"/>
  <c r="AG584" i="6"/>
  <c r="AG584" i="6" a="1"/>
  <c r="AF584" i="6" a="1"/>
  <c r="AF584" i="6" s="1"/>
  <c r="AE584" i="6" a="1"/>
  <c r="AE584" i="6" s="1"/>
  <c r="AD584" i="6" a="1"/>
  <c r="AD584" i="6" s="1"/>
  <c r="AC584" i="6" a="1"/>
  <c r="AC584" i="6" s="1"/>
  <c r="AB584" i="6" a="1"/>
  <c r="AB584" i="6" s="1"/>
  <c r="AA584" i="6" a="1"/>
  <c r="AA584" i="6" s="1"/>
  <c r="Z584" i="6" a="1"/>
  <c r="Z584" i="6" s="1"/>
  <c r="Y584" i="6"/>
  <c r="Y584" i="6" a="1"/>
  <c r="X584" i="6" a="1"/>
  <c r="X584" i="6" s="1"/>
  <c r="W584" i="6" a="1"/>
  <c r="W584" i="6" s="1"/>
  <c r="V584" i="6" a="1"/>
  <c r="V584" i="6" s="1"/>
  <c r="U584" i="6" a="1"/>
  <c r="U584" i="6" s="1"/>
  <c r="T584" i="6" a="1"/>
  <c r="T584" i="6" s="1"/>
  <c r="S584" i="6" a="1"/>
  <c r="S584" i="6" s="1"/>
  <c r="R584" i="6" a="1"/>
  <c r="R584" i="6" s="1"/>
  <c r="Q584" i="6"/>
  <c r="Q584" i="6" a="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c r="AC583" i="6" a="1"/>
  <c r="AB583" i="6" a="1"/>
  <c r="AB583" i="6" s="1"/>
  <c r="AA583" i="6" a="1"/>
  <c r="AA583" i="6" s="1"/>
  <c r="Z583" i="6" a="1"/>
  <c r="Z583" i="6" s="1"/>
  <c r="Y583" i="6" a="1"/>
  <c r="Y583" i="6" s="1"/>
  <c r="X583" i="6" a="1"/>
  <c r="X583" i="6" s="1"/>
  <c r="W583" i="6" a="1"/>
  <c r="W583" i="6" s="1"/>
  <c r="V583" i="6" a="1"/>
  <c r="V583" i="6" s="1"/>
  <c r="U583" i="6"/>
  <c r="U583" i="6" a="1"/>
  <c r="T583" i="6" a="1"/>
  <c r="T583" i="6" s="1"/>
  <c r="S583" i="6" a="1"/>
  <c r="S583" i="6" s="1"/>
  <c r="R583" i="6" a="1"/>
  <c r="R583" i="6" s="1"/>
  <c r="Q583" i="6" a="1"/>
  <c r="Q583" i="6" s="1"/>
  <c r="P583" i="6" a="1"/>
  <c r="P583" i="6" s="1"/>
  <c r="O583" i="6" a="1"/>
  <c r="O583" i="6" s="1"/>
  <c r="N583" i="6" a="1"/>
  <c r="N583" i="6" s="1"/>
  <c r="M583" i="6"/>
  <c r="M583" i="6" a="1"/>
  <c r="L583" i="6" a="1"/>
  <c r="L583" i="6" s="1"/>
  <c r="K583" i="6" a="1"/>
  <c r="K583" i="6" s="1"/>
  <c r="AI582" i="6" a="1"/>
  <c r="AI582" i="6" s="1"/>
  <c r="AH582" i="6" a="1"/>
  <c r="AH582" i="6" s="1"/>
  <c r="AG582" i="6"/>
  <c r="AG582" i="6" a="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c r="R485" i="6" a="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c r="AD484" i="6" a="1"/>
  <c r="AC484" i="6" a="1"/>
  <c r="AC484" i="6" s="1"/>
  <c r="AB484" i="6" a="1"/>
  <c r="AB484" i="6" s="1"/>
  <c r="AA484" i="6" a="1"/>
  <c r="AA484" i="6" s="1"/>
  <c r="Z484" i="6" a="1"/>
  <c r="Z484" i="6" s="1"/>
  <c r="Y484" i="6" a="1"/>
  <c r="Y484" i="6" s="1"/>
  <c r="X484" i="6" a="1"/>
  <c r="X484" i="6" s="1"/>
  <c r="W484" i="6" a="1"/>
  <c r="W484" i="6" s="1"/>
  <c r="V484" i="6"/>
  <c r="V484" i="6" a="1"/>
  <c r="U484" i="6" a="1"/>
  <c r="U484" i="6" s="1"/>
  <c r="T484" i="6" a="1"/>
  <c r="T484" i="6" s="1"/>
  <c r="S484" i="6" a="1"/>
  <c r="S484" i="6" s="1"/>
  <c r="R484" i="6" a="1"/>
  <c r="R484" i="6" s="1"/>
  <c r="Q484" i="6" a="1"/>
  <c r="Q484" i="6" s="1"/>
  <c r="P484" i="6" a="1"/>
  <c r="P484" i="6" s="1"/>
  <c r="O484" i="6" a="1"/>
  <c r="O484" i="6" s="1"/>
  <c r="N484" i="6"/>
  <c r="N484" i="6" a="1"/>
  <c r="M484" i="6" a="1"/>
  <c r="M484" i="6" s="1"/>
  <c r="L484" i="6" a="1"/>
  <c r="L484" i="6" s="1"/>
  <c r="K484" i="6" a="1"/>
  <c r="K484" i="6" s="1"/>
  <c r="AI483" i="6" a="1"/>
  <c r="AI483" i="6" s="1"/>
  <c r="AH483" i="6"/>
  <c r="AH483" i="6" a="1"/>
  <c r="AG483" i="6" a="1"/>
  <c r="AG483" i="6" s="1"/>
  <c r="AF483" i="6" a="1"/>
  <c r="AF483" i="6" s="1"/>
  <c r="AE483" i="6" a="1"/>
  <c r="AE483" i="6" s="1"/>
  <c r="AD483" i="6" a="1"/>
  <c r="AD483" i="6" s="1"/>
  <c r="AC483" i="6" a="1"/>
  <c r="AC483" i="6" s="1"/>
  <c r="AB483" i="6" a="1"/>
  <c r="AB483" i="6" s="1"/>
  <c r="AA483" i="6" a="1"/>
  <c r="AA483" i="6" s="1"/>
  <c r="Z483" i="6"/>
  <c r="Z483" i="6" a="1"/>
  <c r="Y483" i="6" a="1"/>
  <c r="Y483" i="6" s="1"/>
  <c r="X483" i="6" a="1"/>
  <c r="X483" i="6" s="1"/>
  <c r="W483" i="6" a="1"/>
  <c r="W483" i="6" s="1"/>
  <c r="V483" i="6" a="1"/>
  <c r="V483" i="6" s="1"/>
  <c r="U483" i="6" a="1"/>
  <c r="U483" i="6" s="1"/>
  <c r="T483" i="6" a="1"/>
  <c r="T483" i="6" s="1"/>
  <c r="S483" i="6" a="1"/>
  <c r="S483" i="6" s="1"/>
  <c r="R483" i="6"/>
  <c r="R483" i="6" a="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c r="AD482" i="6" a="1"/>
  <c r="AC482" i="6" a="1"/>
  <c r="AC482" i="6" s="1"/>
  <c r="AB482" i="6" a="1"/>
  <c r="AB482" i="6" s="1"/>
  <c r="AA482" i="6" a="1"/>
  <c r="AA482" i="6" s="1"/>
  <c r="Z482" i="6" a="1"/>
  <c r="Z482" i="6" s="1"/>
  <c r="Y482" i="6" a="1"/>
  <c r="Y482" i="6" s="1"/>
  <c r="X482" i="6" a="1"/>
  <c r="X482" i="6" s="1"/>
  <c r="W482" i="6" a="1"/>
  <c r="W482" i="6" s="1"/>
  <c r="V482" i="6"/>
  <c r="V482" i="6" a="1"/>
  <c r="U482" i="6" a="1"/>
  <c r="U482" i="6" s="1"/>
  <c r="T482" i="6" a="1"/>
  <c r="T482" i="6" s="1"/>
  <c r="S482" i="6" a="1"/>
  <c r="S482" i="6" s="1"/>
  <c r="R482" i="6" a="1"/>
  <c r="R482" i="6" s="1"/>
  <c r="Q482" i="6" a="1"/>
  <c r="Q482" i="6" s="1"/>
  <c r="P482" i="6" a="1"/>
  <c r="P482" i="6" s="1"/>
  <c r="O482" i="6" a="1"/>
  <c r="O482" i="6" s="1"/>
  <c r="N482" i="6"/>
  <c r="N482" i="6" a="1"/>
  <c r="M482" i="6" a="1"/>
  <c r="M482" i="6" s="1"/>
  <c r="L482" i="6" a="1"/>
  <c r="L482" i="6" s="1"/>
  <c r="K482" i="6" a="1"/>
  <c r="K482" i="6" s="1"/>
  <c r="AI481" i="6" a="1"/>
  <c r="AI481" i="6" s="1"/>
  <c r="AH481" i="6" a="1"/>
  <c r="AH481" i="6" s="1"/>
  <c r="AG481" i="6" a="1"/>
  <c r="AG481" i="6" s="1"/>
  <c r="AF481" i="6" a="1"/>
  <c r="AF481" i="6" s="1"/>
  <c r="AE481" i="6" a="1"/>
  <c r="AE481" i="6" s="1"/>
  <c r="AD481" i="6"/>
  <c r="AD481" i="6" a="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c r="AH480" i="6" a="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c r="R480" i="6" a="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c r="AD479" i="6" a="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c r="P479" i="6" a="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c r="AB478" i="6" a="1"/>
  <c r="AA478" i="6" a="1"/>
  <c r="AA478" i="6" s="1"/>
  <c r="Z478" i="6" a="1"/>
  <c r="Z478" i="6" s="1"/>
  <c r="Y478" i="6" a="1"/>
  <c r="Y478" i="6" s="1"/>
  <c r="X478" i="6" a="1"/>
  <c r="X478" i="6" s="1"/>
  <c r="W478" i="6" a="1"/>
  <c r="W478" i="6" s="1"/>
  <c r="V478" i="6" a="1"/>
  <c r="V478" i="6" s="1"/>
  <c r="U478" i="6" a="1"/>
  <c r="U478" i="6" s="1"/>
  <c r="T478" i="6"/>
  <c r="T478" i="6" a="1"/>
  <c r="S478" i="6" a="1"/>
  <c r="S478" i="6" s="1"/>
  <c r="R478" i="6" a="1"/>
  <c r="R478" i="6" s="1"/>
  <c r="Q478" i="6" a="1"/>
  <c r="Q478" i="6" s="1"/>
  <c r="P478" i="6" a="1"/>
  <c r="P478" i="6" s="1"/>
  <c r="O478" i="6" a="1"/>
  <c r="O478" i="6" s="1"/>
  <c r="N478" i="6" a="1"/>
  <c r="N478" i="6" s="1"/>
  <c r="M478" i="6" a="1"/>
  <c r="M478" i="6" s="1"/>
  <c r="L478" i="6"/>
  <c r="L478" i="6" a="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c r="X477" i="6" a="1"/>
  <c r="W477" i="6" a="1"/>
  <c r="W477" i="6" s="1"/>
  <c r="V477" i="6"/>
  <c r="V477" i="6" a="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c r="AB476" i="6" a="1"/>
  <c r="AA476" i="6" a="1"/>
  <c r="AA476" i="6" s="1"/>
  <c r="Z476" i="6" a="1"/>
  <c r="Z476" i="6" s="1"/>
  <c r="Y476" i="6" a="1"/>
  <c r="Y476" i="6" s="1"/>
  <c r="X476" i="6" a="1"/>
  <c r="X476" i="6" s="1"/>
  <c r="W476" i="6" a="1"/>
  <c r="W476" i="6" s="1"/>
  <c r="V476" i="6" a="1"/>
  <c r="V476" i="6" s="1"/>
  <c r="U476" i="6" a="1"/>
  <c r="U476" i="6" s="1"/>
  <c r="T476" i="6"/>
  <c r="T476" i="6" a="1"/>
  <c r="S476" i="6" a="1"/>
  <c r="S476" i="6" s="1"/>
  <c r="R476" i="6" a="1"/>
  <c r="R476" i="6" s="1"/>
  <c r="Q476" i="6" a="1"/>
  <c r="Q476" i="6" s="1"/>
  <c r="P476" i="6" a="1"/>
  <c r="P476" i="6" s="1"/>
  <c r="O476" i="6" a="1"/>
  <c r="O476" i="6" s="1"/>
  <c r="N476" i="6" a="1"/>
  <c r="N476" i="6" s="1"/>
  <c r="M476" i="6" a="1"/>
  <c r="M476" i="6" s="1"/>
  <c r="L476" i="6"/>
  <c r="L476" i="6" a="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c r="X475" i="6" a="1"/>
  <c r="W475" i="6" a="1"/>
  <c r="W475" i="6" s="1"/>
  <c r="V475" i="6" a="1"/>
  <c r="V475" i="6" s="1"/>
  <c r="U475" i="6" a="1"/>
  <c r="U475" i="6" s="1"/>
  <c r="T475" i="6" a="1"/>
  <c r="T475" i="6" s="1"/>
  <c r="S475" i="6" a="1"/>
  <c r="S475" i="6" s="1"/>
  <c r="R475" i="6" a="1"/>
  <c r="R475" i="6" s="1"/>
  <c r="Q475" i="6" a="1"/>
  <c r="Q475" i="6" s="1"/>
  <c r="P475" i="6"/>
  <c r="P475" i="6" a="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c r="AB474" i="6" a="1"/>
  <c r="AA474" i="6" a="1"/>
  <c r="AA474" i="6" s="1"/>
  <c r="Z474" i="6" a="1"/>
  <c r="Z474" i="6" s="1"/>
  <c r="Y474" i="6" a="1"/>
  <c r="Y474" i="6" s="1"/>
  <c r="X474" i="6" a="1"/>
  <c r="X474" i="6" s="1"/>
  <c r="W474" i="6" a="1"/>
  <c r="W474" i="6" s="1"/>
  <c r="V474" i="6" a="1"/>
  <c r="V474" i="6" s="1"/>
  <c r="U474" i="6" a="1"/>
  <c r="U474" i="6" s="1"/>
  <c r="T474" i="6"/>
  <c r="T474" i="6" a="1"/>
  <c r="S474" i="6" a="1"/>
  <c r="S474" i="6" s="1"/>
  <c r="R474" i="6" a="1"/>
  <c r="R474" i="6" s="1"/>
  <c r="Q474" i="6" a="1"/>
  <c r="Q474" i="6" s="1"/>
  <c r="P474" i="6" a="1"/>
  <c r="P474" i="6" s="1"/>
  <c r="O474" i="6" a="1"/>
  <c r="O474" i="6" s="1"/>
  <c r="N474" i="6" a="1"/>
  <c r="N474" i="6" s="1"/>
  <c r="M474" i="6" a="1"/>
  <c r="M474" i="6" s="1"/>
  <c r="L474" i="6"/>
  <c r="L474" i="6" a="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c r="V473" i="6" a="1"/>
  <c r="U473" i="6" a="1"/>
  <c r="U473" i="6" s="1"/>
  <c r="T473" i="6" a="1"/>
  <c r="T473" i="6" s="1"/>
  <c r="S473" i="6" a="1"/>
  <c r="S473" i="6" s="1"/>
  <c r="R473" i="6" a="1"/>
  <c r="R473" i="6" s="1"/>
  <c r="Q473" i="6" a="1"/>
  <c r="Q473" i="6" s="1"/>
  <c r="P473" i="6"/>
  <c r="P473" i="6" a="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c r="T472" i="6" a="1"/>
  <c r="S472" i="6" a="1"/>
  <c r="S472" i="6" s="1"/>
  <c r="R472" i="6" a="1"/>
  <c r="R472" i="6" s="1"/>
  <c r="Q472" i="6" a="1"/>
  <c r="Q472" i="6" s="1"/>
  <c r="P472" i="6" a="1"/>
  <c r="P472" i="6" s="1"/>
  <c r="O472" i="6" a="1"/>
  <c r="O472" i="6" s="1"/>
  <c r="N472" i="6" a="1"/>
  <c r="N472" i="6" s="1"/>
  <c r="M472" i="6" a="1"/>
  <c r="M472" i="6" s="1"/>
  <c r="L472" i="6"/>
  <c r="L472" i="6" a="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c r="X471" i="6" a="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c r="Z470" i="6" a="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c r="AD469" i="6" a="1"/>
  <c r="AC469" i="6" a="1"/>
  <c r="AC469" i="6" s="1"/>
  <c r="AB469" i="6" a="1"/>
  <c r="AB469" i="6" s="1"/>
  <c r="AA469" i="6" a="1"/>
  <c r="AA469" i="6" s="1"/>
  <c r="Z469" i="6" a="1"/>
  <c r="Z469" i="6" s="1"/>
  <c r="Y469" i="6" a="1"/>
  <c r="Y469" i="6" s="1"/>
  <c r="X469" i="6" a="1"/>
  <c r="X469" i="6" s="1"/>
  <c r="W469" i="6" a="1"/>
  <c r="W469" i="6" s="1"/>
  <c r="V469" i="6"/>
  <c r="V469" i="6" a="1"/>
  <c r="U469" i="6" a="1"/>
  <c r="U469" i="6" s="1"/>
  <c r="T469" i="6" a="1"/>
  <c r="T469" i="6" s="1"/>
  <c r="S469" i="6" a="1"/>
  <c r="S469" i="6" s="1"/>
  <c r="R469" i="6" a="1"/>
  <c r="R469" i="6" s="1"/>
  <c r="Q469" i="6" a="1"/>
  <c r="Q469" i="6" s="1"/>
  <c r="P469" i="6" a="1"/>
  <c r="P469" i="6" s="1"/>
  <c r="O469" i="6" a="1"/>
  <c r="O469" i="6" s="1"/>
  <c r="N469" i="6"/>
  <c r="N469" i="6" a="1"/>
  <c r="M469" i="6" a="1"/>
  <c r="M469" i="6" s="1"/>
  <c r="L469" i="6" a="1"/>
  <c r="L469" i="6" s="1"/>
  <c r="K469" i="6" a="1"/>
  <c r="K469" i="6" s="1"/>
  <c r="AI468" i="6" a="1"/>
  <c r="AI468" i="6" s="1"/>
  <c r="AH468" i="6"/>
  <c r="AH468" i="6" a="1"/>
  <c r="AG468" i="6" a="1"/>
  <c r="AG468" i="6" s="1"/>
  <c r="AF468" i="6" a="1"/>
  <c r="AF468" i="6" s="1"/>
  <c r="AE468" i="6" a="1"/>
  <c r="AE468" i="6" s="1"/>
  <c r="AD468" i="6" a="1"/>
  <c r="AD468" i="6" s="1"/>
  <c r="AC468" i="6" a="1"/>
  <c r="AC468" i="6" s="1"/>
  <c r="AB468" i="6" a="1"/>
  <c r="AB468" i="6" s="1"/>
  <c r="AA468" i="6" a="1"/>
  <c r="AA468" i="6" s="1"/>
  <c r="Z468" i="6"/>
  <c r="Z468" i="6" a="1"/>
  <c r="Y468" i="6" a="1"/>
  <c r="Y468" i="6" s="1"/>
  <c r="X468" i="6" a="1"/>
  <c r="X468" i="6" s="1"/>
  <c r="W468" i="6" a="1"/>
  <c r="W468" i="6" s="1"/>
  <c r="V468" i="6" a="1"/>
  <c r="V468" i="6" s="1"/>
  <c r="U468" i="6" a="1"/>
  <c r="U468" i="6" s="1"/>
  <c r="T468" i="6" a="1"/>
  <c r="T468" i="6" s="1"/>
  <c r="S468" i="6" a="1"/>
  <c r="S468" i="6" s="1"/>
  <c r="R468" i="6"/>
  <c r="R468" i="6" a="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c r="AD467" i="6" a="1"/>
  <c r="AC467" i="6" a="1"/>
  <c r="AC467" i="6" s="1"/>
  <c r="AB467" i="6" a="1"/>
  <c r="AB467" i="6" s="1"/>
  <c r="AA467" i="6" a="1"/>
  <c r="AA467" i="6" s="1"/>
  <c r="Z467" i="6" a="1"/>
  <c r="Z467" i="6" s="1"/>
  <c r="Y467" i="6" a="1"/>
  <c r="Y467" i="6" s="1"/>
  <c r="X467" i="6" a="1"/>
  <c r="X467" i="6" s="1"/>
  <c r="W467" i="6" a="1"/>
  <c r="W467" i="6" s="1"/>
  <c r="V467" i="6"/>
  <c r="V467" i="6" a="1"/>
  <c r="U467" i="6" a="1"/>
  <c r="U467" i="6" s="1"/>
  <c r="T467" i="6" a="1"/>
  <c r="T467" i="6" s="1"/>
  <c r="S467" i="6" a="1"/>
  <c r="S467" i="6" s="1"/>
  <c r="R467" i="6" a="1"/>
  <c r="R467" i="6" s="1"/>
  <c r="Q467" i="6" a="1"/>
  <c r="Q467" i="6" s="1"/>
  <c r="P467" i="6" a="1"/>
  <c r="P467" i="6" s="1"/>
  <c r="O467" i="6" a="1"/>
  <c r="O467" i="6" s="1"/>
  <c r="N467" i="6"/>
  <c r="N467" i="6" a="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c r="AB466" i="6" a="1"/>
  <c r="AA466" i="6" a="1"/>
  <c r="AA466" i="6" s="1"/>
  <c r="Z466" i="6" a="1"/>
  <c r="Z466" i="6" s="1"/>
  <c r="Y466" i="6" a="1"/>
  <c r="Y466" i="6" s="1"/>
  <c r="X466" i="6" a="1"/>
  <c r="X466" i="6" s="1"/>
  <c r="W466" i="6" a="1"/>
  <c r="W466" i="6" s="1"/>
  <c r="V466" i="6" a="1"/>
  <c r="V466" i="6" s="1"/>
  <c r="U466" i="6" a="1"/>
  <c r="U466" i="6" s="1"/>
  <c r="T466" i="6" a="1"/>
  <c r="T466" i="6" s="1"/>
  <c r="S466" i="6" a="1"/>
  <c r="S466" i="6" s="1"/>
  <c r="R466" i="6"/>
  <c r="R466" i="6" a="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c r="AD465" i="6" a="1"/>
  <c r="AC465" i="6" a="1"/>
  <c r="AC465" i="6" s="1"/>
  <c r="AB465" i="6" a="1"/>
  <c r="AB465" i="6" s="1"/>
  <c r="AA465" i="6" a="1"/>
  <c r="AA465" i="6" s="1"/>
  <c r="Z465" i="6" a="1"/>
  <c r="Z465" i="6" s="1"/>
  <c r="Y465" i="6" a="1"/>
  <c r="Y465" i="6" s="1"/>
  <c r="X465" i="6" a="1"/>
  <c r="X465" i="6" s="1"/>
  <c r="W465" i="6" a="1"/>
  <c r="W465" i="6" s="1"/>
  <c r="V465" i="6"/>
  <c r="V465" i="6" a="1"/>
  <c r="U465" i="6" a="1"/>
  <c r="U465" i="6" s="1"/>
  <c r="T465" i="6" a="1"/>
  <c r="T465" i="6" s="1"/>
  <c r="S465" i="6" a="1"/>
  <c r="S465" i="6" s="1"/>
  <c r="R465" i="6" a="1"/>
  <c r="R465" i="6" s="1"/>
  <c r="Q465" i="6" a="1"/>
  <c r="Q465" i="6" s="1"/>
  <c r="P465" i="6" a="1"/>
  <c r="P465" i="6" s="1"/>
  <c r="O465" i="6" a="1"/>
  <c r="O465" i="6" s="1"/>
  <c r="N465" i="6"/>
  <c r="N465" i="6" a="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c r="AB464" i="6" a="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c r="L464" i="6" a="1"/>
  <c r="K464" i="6" a="1"/>
  <c r="K464" i="6" s="1"/>
  <c r="AI463" i="6" a="1"/>
  <c r="AI463" i="6" s="1"/>
  <c r="AH463" i="6" a="1"/>
  <c r="AH463" i="6" s="1"/>
  <c r="AG463" i="6" a="1"/>
  <c r="AG463" i="6" s="1"/>
  <c r="AF463" i="6"/>
  <c r="AF463" i="6" a="1"/>
  <c r="AE463" i="6" a="1"/>
  <c r="AE463" i="6" s="1"/>
  <c r="AD463" i="6" a="1"/>
  <c r="AD463" i="6" s="1"/>
  <c r="AC463" i="6" a="1"/>
  <c r="AC463" i="6" s="1"/>
  <c r="AB463" i="6" a="1"/>
  <c r="AB463" i="6" s="1"/>
  <c r="AA463" i="6" a="1"/>
  <c r="AA463" i="6" s="1"/>
  <c r="Z463" i="6" a="1"/>
  <c r="Z463" i="6" s="1"/>
  <c r="Y463" i="6" a="1"/>
  <c r="Y463" i="6" s="1"/>
  <c r="X463" i="6"/>
  <c r="X463" i="6" a="1"/>
  <c r="W463" i="6" a="1"/>
  <c r="W463" i="6" s="1"/>
  <c r="V463" i="6" a="1"/>
  <c r="V463" i="6" s="1"/>
  <c r="U463" i="6" a="1"/>
  <c r="U463" i="6" s="1"/>
  <c r="T463" i="6" a="1"/>
  <c r="T463" i="6" s="1"/>
  <c r="S463" i="6" a="1"/>
  <c r="S463" i="6" s="1"/>
  <c r="R463" i="6" a="1"/>
  <c r="R463" i="6" s="1"/>
  <c r="Q463" i="6" a="1"/>
  <c r="Q463" i="6" s="1"/>
  <c r="P463" i="6"/>
  <c r="P463" i="6" a="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c r="T462" i="6" a="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c r="AB461" i="6" a="1"/>
  <c r="AA461" i="6" a="1"/>
  <c r="AA461" i="6" s="1"/>
  <c r="Z461" i="6" a="1"/>
  <c r="Z461" i="6" s="1"/>
  <c r="Y461" i="6" a="1"/>
  <c r="Y461" i="6" s="1"/>
  <c r="X461" i="6" a="1"/>
  <c r="X461" i="6" s="1"/>
  <c r="W461" i="6" a="1"/>
  <c r="W461" i="6" s="1"/>
  <c r="V461" i="6" a="1"/>
  <c r="V461" i="6" s="1"/>
  <c r="U461" i="6" a="1"/>
  <c r="U461" i="6" s="1"/>
  <c r="T461" i="6"/>
  <c r="T461" i="6" a="1"/>
  <c r="S461" i="6" a="1"/>
  <c r="S461" i="6" s="1"/>
  <c r="R461" i="6" a="1"/>
  <c r="R461" i="6" s="1"/>
  <c r="Q461" i="6" a="1"/>
  <c r="Q461" i="6" s="1"/>
  <c r="P461" i="6" a="1"/>
  <c r="P461" i="6" s="1"/>
  <c r="O461" i="6" a="1"/>
  <c r="O461" i="6" s="1"/>
  <c r="N461" i="6"/>
  <c r="N461" i="6" a="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c r="AB460" i="6" a="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c r="L460" i="6" a="1"/>
  <c r="K460" i="6" a="1"/>
  <c r="K460" i="6" s="1"/>
  <c r="AI459" i="6" a="1"/>
  <c r="AI459" i="6" s="1"/>
  <c r="AH459" i="6" a="1"/>
  <c r="AH459" i="6" s="1"/>
  <c r="AG459" i="6" a="1"/>
  <c r="AG459" i="6" s="1"/>
  <c r="AF459" i="6"/>
  <c r="AF459" i="6" a="1"/>
  <c r="AE459" i="6" a="1"/>
  <c r="AE459" i="6" s="1"/>
  <c r="AD459" i="6" a="1"/>
  <c r="AD459" i="6" s="1"/>
  <c r="AC459" i="6" a="1"/>
  <c r="AC459" i="6" s="1"/>
  <c r="AB459" i="6" a="1"/>
  <c r="AB459" i="6" s="1"/>
  <c r="AA459" i="6" a="1"/>
  <c r="AA459" i="6" s="1"/>
  <c r="Z459" i="6" a="1"/>
  <c r="Z459" i="6" s="1"/>
  <c r="Y459" i="6" a="1"/>
  <c r="Y459" i="6" s="1"/>
  <c r="X459" i="6"/>
  <c r="X459" i="6" a="1"/>
  <c r="W459" i="6" a="1"/>
  <c r="W459" i="6" s="1"/>
  <c r="V459" i="6" a="1"/>
  <c r="V459" i="6" s="1"/>
  <c r="U459" i="6" a="1"/>
  <c r="U459" i="6" s="1"/>
  <c r="T459" i="6" a="1"/>
  <c r="T459" i="6" s="1"/>
  <c r="S459" i="6" a="1"/>
  <c r="S459" i="6" s="1"/>
  <c r="R459" i="6" a="1"/>
  <c r="R459" i="6" s="1"/>
  <c r="Q459" i="6" a="1"/>
  <c r="Q459" i="6" s="1"/>
  <c r="P459" i="6"/>
  <c r="P459" i="6" a="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c r="AB458" i="6" a="1"/>
  <c r="AA458" i="6" a="1"/>
  <c r="AA458" i="6" s="1"/>
  <c r="Z458" i="6" a="1"/>
  <c r="Z458" i="6" s="1"/>
  <c r="Y458" i="6" a="1"/>
  <c r="Y458" i="6" s="1"/>
  <c r="X458" i="6" a="1"/>
  <c r="X458" i="6" s="1"/>
  <c r="W458" i="6" a="1"/>
  <c r="W458" i="6" s="1"/>
  <c r="V458" i="6" a="1"/>
  <c r="V458" i="6" s="1"/>
  <c r="U458" i="6" a="1"/>
  <c r="U458" i="6" s="1"/>
  <c r="T458" i="6"/>
  <c r="T458" i="6" a="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c r="AB457" i="6" a="1"/>
  <c r="AA457" i="6" a="1"/>
  <c r="AA457" i="6" s="1"/>
  <c r="Z457" i="6" a="1"/>
  <c r="Z457" i="6" s="1"/>
  <c r="Y457" i="6" a="1"/>
  <c r="Y457" i="6" s="1"/>
  <c r="X457" i="6" a="1"/>
  <c r="X457" i="6" s="1"/>
  <c r="W457" i="6" a="1"/>
  <c r="W457" i="6" s="1"/>
  <c r="V457" i="6" a="1"/>
  <c r="V457" i="6" s="1"/>
  <c r="U457" i="6" a="1"/>
  <c r="U457" i="6" s="1"/>
  <c r="T457" i="6"/>
  <c r="T457" i="6" a="1"/>
  <c r="S457" i="6" a="1"/>
  <c r="S457" i="6" s="1"/>
  <c r="R457" i="6" a="1"/>
  <c r="R457" i="6" s="1"/>
  <c r="Q457" i="6" a="1"/>
  <c r="Q457" i="6" s="1"/>
  <c r="P457" i="6" a="1"/>
  <c r="P457" i="6" s="1"/>
  <c r="O457" i="6" a="1"/>
  <c r="O457" i="6" s="1"/>
  <c r="N457" i="6" a="1"/>
  <c r="N457" i="6" s="1"/>
  <c r="M457" i="6" a="1"/>
  <c r="M457" i="6" s="1"/>
  <c r="L457" i="6"/>
  <c r="L457" i="6" a="1"/>
  <c r="K457" i="6" a="1"/>
  <c r="K457" i="6" s="1"/>
  <c r="AI456" i="6" a="1"/>
  <c r="AI456" i="6" s="1"/>
  <c r="AH456" i="6" a="1"/>
  <c r="AH456" i="6" s="1"/>
  <c r="AG456" i="6" a="1"/>
  <c r="AG456" i="6" s="1"/>
  <c r="AF456" i="6"/>
  <c r="AF456" i="6" a="1"/>
  <c r="AE456" i="6" a="1"/>
  <c r="AE456" i="6" s="1"/>
  <c r="AD456" i="6" a="1"/>
  <c r="AD456" i="6" s="1"/>
  <c r="AC456" i="6" a="1"/>
  <c r="AC456" i="6" s="1"/>
  <c r="AB456" i="6" a="1"/>
  <c r="AB456" i="6" s="1"/>
  <c r="AA456" i="6" a="1"/>
  <c r="AA456" i="6" s="1"/>
  <c r="Z456" i="6" a="1"/>
  <c r="Z456" i="6" s="1"/>
  <c r="Y456" i="6" a="1"/>
  <c r="Y456" i="6" s="1"/>
  <c r="X456" i="6"/>
  <c r="X456" i="6" a="1"/>
  <c r="W456" i="6" a="1"/>
  <c r="W456" i="6" s="1"/>
  <c r="V456" i="6" a="1"/>
  <c r="V456" i="6" s="1"/>
  <c r="U456" i="6" a="1"/>
  <c r="U456" i="6" s="1"/>
  <c r="T456" i="6" a="1"/>
  <c r="T456" i="6" s="1"/>
  <c r="S456" i="6" a="1"/>
  <c r="S456" i="6" s="1"/>
  <c r="R456" i="6" a="1"/>
  <c r="R456" i="6" s="1"/>
  <c r="Q456" i="6" a="1"/>
  <c r="Q456" i="6" s="1"/>
  <c r="P456" i="6"/>
  <c r="P456" i="6" a="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c r="AB455" i="6" a="1"/>
  <c r="AA455" i="6" a="1"/>
  <c r="AA455" i="6" s="1"/>
  <c r="Z455" i="6" a="1"/>
  <c r="Z455" i="6" s="1"/>
  <c r="Y455" i="6" a="1"/>
  <c r="Y455" i="6" s="1"/>
  <c r="X455" i="6" a="1"/>
  <c r="X455" i="6" s="1"/>
  <c r="W455" i="6" a="1"/>
  <c r="W455" i="6" s="1"/>
  <c r="V455" i="6" a="1"/>
  <c r="V455" i="6" s="1"/>
  <c r="U455" i="6" a="1"/>
  <c r="U455" i="6" s="1"/>
  <c r="T455" i="6"/>
  <c r="T455" i="6" a="1"/>
  <c r="S455" i="6" a="1"/>
  <c r="S455" i="6" s="1"/>
  <c r="R455" i="6" a="1"/>
  <c r="R455" i="6" s="1"/>
  <c r="Q455" i="6" a="1"/>
  <c r="Q455" i="6" s="1"/>
  <c r="P455" i="6" a="1"/>
  <c r="P455" i="6" s="1"/>
  <c r="O455" i="6" a="1"/>
  <c r="O455" i="6" s="1"/>
  <c r="N455" i="6" a="1"/>
  <c r="N455" i="6" s="1"/>
  <c r="M455" i="6" a="1"/>
  <c r="M455" i="6" s="1"/>
  <c r="L455" i="6"/>
  <c r="L455" i="6" a="1"/>
  <c r="K455" i="6" a="1"/>
  <c r="K455" i="6" s="1"/>
  <c r="AI454" i="6" a="1"/>
  <c r="AI454" i="6" s="1"/>
  <c r="AH454" i="6" a="1"/>
  <c r="AH454" i="6" s="1"/>
  <c r="AG454" i="6" a="1"/>
  <c r="AG454" i="6" s="1"/>
  <c r="AF454" i="6"/>
  <c r="AF454" i="6" a="1"/>
  <c r="AE454" i="6" a="1"/>
  <c r="AE454" i="6" s="1"/>
  <c r="AD454" i="6" a="1"/>
  <c r="AD454" i="6" s="1"/>
  <c r="AC454" i="6" a="1"/>
  <c r="AC454" i="6" s="1"/>
  <c r="AB454" i="6" a="1"/>
  <c r="AB454" i="6" s="1"/>
  <c r="AA454" i="6" a="1"/>
  <c r="AA454" i="6" s="1"/>
  <c r="Z454" i="6" a="1"/>
  <c r="Z454" i="6" s="1"/>
  <c r="Y454" i="6" a="1"/>
  <c r="Y454" i="6" s="1"/>
  <c r="X454" i="6"/>
  <c r="X454" i="6" a="1"/>
  <c r="W454" i="6" a="1"/>
  <c r="W454" i="6" s="1"/>
  <c r="V454" i="6" a="1"/>
  <c r="V454" i="6" s="1"/>
  <c r="U454" i="6" a="1"/>
  <c r="U454" i="6" s="1"/>
  <c r="T454" i="6" a="1"/>
  <c r="T454" i="6" s="1"/>
  <c r="S454" i="6" a="1"/>
  <c r="S454" i="6" s="1"/>
  <c r="R454" i="6" a="1"/>
  <c r="R454" i="6" s="1"/>
  <c r="Q454" i="6" a="1"/>
  <c r="Q454" i="6" s="1"/>
  <c r="P454" i="6"/>
  <c r="P454" i="6" a="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c r="AB453" i="6" a="1"/>
  <c r="AA453" i="6" a="1"/>
  <c r="AA453" i="6" s="1"/>
  <c r="Z453" i="6" a="1"/>
  <c r="Z453" i="6" s="1"/>
  <c r="Y453" i="6" a="1"/>
  <c r="Y453" i="6" s="1"/>
  <c r="X453" i="6" a="1"/>
  <c r="X453" i="6" s="1"/>
  <c r="W453" i="6" a="1"/>
  <c r="W453" i="6" s="1"/>
  <c r="V453" i="6" a="1"/>
  <c r="V453" i="6" s="1"/>
  <c r="U453" i="6" a="1"/>
  <c r="U453" i="6" s="1"/>
  <c r="T453" i="6"/>
  <c r="T453" i="6" a="1"/>
  <c r="S453" i="6" a="1"/>
  <c r="S453" i="6" s="1"/>
  <c r="R453" i="6" a="1"/>
  <c r="R453" i="6" s="1"/>
  <c r="Q453" i="6" a="1"/>
  <c r="Q453" i="6" s="1"/>
  <c r="P453" i="6" a="1"/>
  <c r="P453" i="6" s="1"/>
  <c r="O453" i="6" a="1"/>
  <c r="O453" i="6" s="1"/>
  <c r="N453" i="6" a="1"/>
  <c r="N453" i="6" s="1"/>
  <c r="M453" i="6" a="1"/>
  <c r="M453" i="6" s="1"/>
  <c r="L453" i="6"/>
  <c r="L453" i="6" a="1"/>
  <c r="K453" i="6" a="1"/>
  <c r="K453" i="6" s="1"/>
  <c r="AI452" i="6" a="1"/>
  <c r="AI452" i="6" s="1"/>
  <c r="AH452" i="6" a="1"/>
  <c r="AH452" i="6" s="1"/>
  <c r="AG452" i="6" a="1"/>
  <c r="AG452" i="6" s="1"/>
  <c r="AF452" i="6"/>
  <c r="AF452" i="6" a="1"/>
  <c r="AE452" i="6" a="1"/>
  <c r="AE452" i="6" s="1"/>
  <c r="AD452" i="6" a="1"/>
  <c r="AD452" i="6" s="1"/>
  <c r="AC452" i="6" a="1"/>
  <c r="AC452" i="6" s="1"/>
  <c r="AB452" i="6" a="1"/>
  <c r="AB452" i="6" s="1"/>
  <c r="AA452" i="6" a="1"/>
  <c r="AA452" i="6" s="1"/>
  <c r="Z452" i="6" a="1"/>
  <c r="Z452" i="6" s="1"/>
  <c r="Y452" i="6" a="1"/>
  <c r="Y452" i="6" s="1"/>
  <c r="X452" i="6"/>
  <c r="X452" i="6" a="1"/>
  <c r="W452" i="6" a="1"/>
  <c r="W452" i="6" s="1"/>
  <c r="V452" i="6" a="1"/>
  <c r="V452" i="6" s="1"/>
  <c r="U452" i="6" a="1"/>
  <c r="U452" i="6" s="1"/>
  <c r="T452" i="6" a="1"/>
  <c r="T452" i="6" s="1"/>
  <c r="S452" i="6" a="1"/>
  <c r="S452" i="6" s="1"/>
  <c r="R452" i="6" a="1"/>
  <c r="R452" i="6" s="1"/>
  <c r="Q452" i="6" a="1"/>
  <c r="Q452" i="6" s="1"/>
  <c r="P452" i="6"/>
  <c r="P452" i="6" a="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c r="AB451" i="6" a="1"/>
  <c r="AA451" i="6" a="1"/>
  <c r="AA451" i="6" s="1"/>
  <c r="Z451" i="6" a="1"/>
  <c r="Z451" i="6" s="1"/>
  <c r="Y451" i="6" a="1"/>
  <c r="Y451" i="6" s="1"/>
  <c r="X451" i="6" a="1"/>
  <c r="X451" i="6" s="1"/>
  <c r="W451" i="6" a="1"/>
  <c r="W451" i="6" s="1"/>
  <c r="V451" i="6" a="1"/>
  <c r="V451" i="6" s="1"/>
  <c r="U451" i="6" a="1"/>
  <c r="U451" i="6" s="1"/>
  <c r="T451" i="6"/>
  <c r="T451" i="6" a="1"/>
  <c r="S451" i="6" a="1"/>
  <c r="S451" i="6" s="1"/>
  <c r="R451" i="6" a="1"/>
  <c r="R451" i="6" s="1"/>
  <c r="Q451" i="6" a="1"/>
  <c r="Q451" i="6" s="1"/>
  <c r="P451" i="6" a="1"/>
  <c r="P451" i="6" s="1"/>
  <c r="O451" i="6" a="1"/>
  <c r="O451" i="6" s="1"/>
  <c r="N451" i="6" a="1"/>
  <c r="N451" i="6" s="1"/>
  <c r="M451" i="6" a="1"/>
  <c r="M451" i="6" s="1"/>
  <c r="L451" i="6"/>
  <c r="L451" i="6" a="1"/>
  <c r="K451" i="6" a="1"/>
  <c r="K451" i="6" s="1"/>
  <c r="AI450" i="6" a="1"/>
  <c r="AI450" i="6" s="1"/>
  <c r="AH450" i="6" a="1"/>
  <c r="AH450" i="6" s="1"/>
  <c r="AG450" i="6" a="1"/>
  <c r="AG450" i="6" s="1"/>
  <c r="AF450" i="6"/>
  <c r="AF450" i="6" a="1"/>
  <c r="AE450" i="6" a="1"/>
  <c r="AE450" i="6" s="1"/>
  <c r="AD450" i="6" a="1"/>
  <c r="AD450" i="6" s="1"/>
  <c r="AC450" i="6" a="1"/>
  <c r="AC450" i="6" s="1"/>
  <c r="AB450" i="6" a="1"/>
  <c r="AB450" i="6" s="1"/>
  <c r="AA450" i="6" a="1"/>
  <c r="AA450" i="6" s="1"/>
  <c r="Z450" i="6" a="1"/>
  <c r="Z450" i="6" s="1"/>
  <c r="Y450" i="6" a="1"/>
  <c r="Y450" i="6" s="1"/>
  <c r="X450" i="6"/>
  <c r="X450" i="6" a="1"/>
  <c r="W450" i="6" a="1"/>
  <c r="W450" i="6" s="1"/>
  <c r="V450" i="6" a="1"/>
  <c r="V450" i="6" s="1"/>
  <c r="U450" i="6" a="1"/>
  <c r="U450" i="6" s="1"/>
  <c r="T450" i="6" a="1"/>
  <c r="T450" i="6" s="1"/>
  <c r="S450" i="6" a="1"/>
  <c r="S450" i="6" s="1"/>
  <c r="R450" i="6" a="1"/>
  <c r="R450" i="6" s="1"/>
  <c r="Q450" i="6" a="1"/>
  <c r="Q450" i="6" s="1"/>
  <c r="P450" i="6"/>
  <c r="P450" i="6" a="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c r="AB449" i="6" a="1"/>
  <c r="AA449" i="6" a="1"/>
  <c r="AA449" i="6" s="1"/>
  <c r="Z449" i="6" a="1"/>
  <c r="Z449" i="6" s="1"/>
  <c r="Y449" i="6" a="1"/>
  <c r="Y449" i="6" s="1"/>
  <c r="X449" i="6" a="1"/>
  <c r="X449" i="6" s="1"/>
  <c r="W449" i="6" a="1"/>
  <c r="W449" i="6" s="1"/>
  <c r="V449" i="6" a="1"/>
  <c r="V449" i="6" s="1"/>
  <c r="U449" i="6" a="1"/>
  <c r="U449" i="6" s="1"/>
  <c r="T449" i="6"/>
  <c r="T449" i="6" a="1"/>
  <c r="S449" i="6" a="1"/>
  <c r="S449" i="6" s="1"/>
  <c r="R449" i="6" a="1"/>
  <c r="R449" i="6" s="1"/>
  <c r="Q449" i="6" a="1"/>
  <c r="Q449" i="6" s="1"/>
  <c r="P449" i="6" a="1"/>
  <c r="P449" i="6" s="1"/>
  <c r="O449" i="6" a="1"/>
  <c r="O449" i="6" s="1"/>
  <c r="N449" i="6" a="1"/>
  <c r="N449" i="6" s="1"/>
  <c r="M449" i="6" a="1"/>
  <c r="M449" i="6" s="1"/>
  <c r="L449" i="6"/>
  <c r="L449" i="6" a="1"/>
  <c r="K449" i="6" a="1"/>
  <c r="K449" i="6" s="1"/>
  <c r="AI448" i="6" a="1"/>
  <c r="AI448" i="6" s="1"/>
  <c r="AH448" i="6" a="1"/>
  <c r="AH448" i="6" s="1"/>
  <c r="AG448" i="6" a="1"/>
  <c r="AG448" i="6" s="1"/>
  <c r="AF448" i="6"/>
  <c r="AF448" i="6" a="1"/>
  <c r="AE448" i="6" a="1"/>
  <c r="AE448" i="6" s="1"/>
  <c r="AD448" i="6" a="1"/>
  <c r="AD448" i="6" s="1"/>
  <c r="AC448" i="6" a="1"/>
  <c r="AC448" i="6" s="1"/>
  <c r="AB448" i="6" a="1"/>
  <c r="AB448" i="6" s="1"/>
  <c r="AA448" i="6" a="1"/>
  <c r="AA448" i="6" s="1"/>
  <c r="Z448" i="6" a="1"/>
  <c r="Z448" i="6" s="1"/>
  <c r="Y448" i="6" a="1"/>
  <c r="Y448" i="6" s="1"/>
  <c r="X448" i="6"/>
  <c r="X448" i="6" a="1"/>
  <c r="W448" i="6" a="1"/>
  <c r="W448" i="6" s="1"/>
  <c r="V448" i="6" a="1"/>
  <c r="V448" i="6" s="1"/>
  <c r="U448" i="6" a="1"/>
  <c r="U448" i="6" s="1"/>
  <c r="T448" i="6" a="1"/>
  <c r="T448" i="6" s="1"/>
  <c r="S448" i="6" a="1"/>
  <c r="S448" i="6" s="1"/>
  <c r="R448" i="6" a="1"/>
  <c r="R448" i="6" s="1"/>
  <c r="Q448" i="6" a="1"/>
  <c r="Q448" i="6" s="1"/>
  <c r="P448" i="6"/>
  <c r="P448" i="6" a="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c r="AF439" i="6" a="1"/>
  <c r="AE439" i="6" a="1"/>
  <c r="AE439" i="6" s="1"/>
  <c r="AD439" i="6" a="1"/>
  <c r="AD439" i="6" s="1"/>
  <c r="AC439" i="6" a="1"/>
  <c r="AC439" i="6" s="1"/>
  <c r="AB439" i="6"/>
  <c r="AB439" i="6" a="1"/>
  <c r="AA439" i="6" a="1"/>
  <c r="AA439" i="6" s="1"/>
  <c r="Z439" i="6" a="1"/>
  <c r="Z439" i="6" s="1"/>
  <c r="Y439" i="6" a="1"/>
  <c r="Y439" i="6" s="1"/>
  <c r="X439" i="6" a="1"/>
  <c r="X439" i="6" s="1"/>
  <c r="W439" i="6" a="1"/>
  <c r="W439" i="6" s="1"/>
  <c r="V439" i="6" a="1"/>
  <c r="V439" i="6" s="1"/>
  <c r="U439" i="6" a="1"/>
  <c r="U439" i="6" s="1"/>
  <c r="T439" i="6"/>
  <c r="T439" i="6" a="1"/>
  <c r="S439" i="6" a="1"/>
  <c r="S439" i="6" s="1"/>
  <c r="R439" i="6" a="1"/>
  <c r="R439" i="6" s="1"/>
  <c r="Q439" i="6" a="1"/>
  <c r="Q439" i="6" s="1"/>
  <c r="P439" i="6" a="1"/>
  <c r="P439" i="6" s="1"/>
  <c r="O439" i="6" a="1"/>
  <c r="O439" i="6" s="1"/>
  <c r="N439" i="6" a="1"/>
  <c r="N439" i="6" s="1"/>
  <c r="M439" i="6" a="1"/>
  <c r="M439" i="6" s="1"/>
  <c r="L439" i="6"/>
  <c r="L439" i="6" a="1"/>
  <c r="K439" i="6" a="1"/>
  <c r="K439" i="6" s="1"/>
  <c r="AI438" i="6" a="1"/>
  <c r="AI438" i="6" s="1"/>
  <c r="AH438" i="6"/>
  <c r="AH438" i="6" a="1"/>
  <c r="AG438" i="6" a="1"/>
  <c r="AG438" i="6" s="1"/>
  <c r="AF438" i="6" a="1"/>
  <c r="AF438" i="6" s="1"/>
  <c r="AE438" i="6" a="1"/>
  <c r="AE438" i="6" s="1"/>
  <c r="AD438" i="6" a="1"/>
  <c r="AD438" i="6" s="1"/>
  <c r="AC438" i="6" a="1"/>
  <c r="AC438" i="6" s="1"/>
  <c r="AB438" i="6"/>
  <c r="AB438" i="6" a="1"/>
  <c r="AA438" i="6" a="1"/>
  <c r="AA438" i="6" s="1"/>
  <c r="Z438" i="6" a="1"/>
  <c r="Z438" i="6" s="1"/>
  <c r="Y438" i="6" a="1"/>
  <c r="Y438" i="6" s="1"/>
  <c r="X438" i="6"/>
  <c r="X438" i="6" a="1"/>
  <c r="W438" i="6" a="1"/>
  <c r="W438" i="6" s="1"/>
  <c r="V438" i="6" a="1"/>
  <c r="V438" i="6" s="1"/>
  <c r="U438" i="6" a="1"/>
  <c r="U438" i="6" s="1"/>
  <c r="T438" i="6" a="1"/>
  <c r="T438" i="6" s="1"/>
  <c r="S438" i="6" a="1"/>
  <c r="S438" i="6" s="1"/>
  <c r="R438" i="6"/>
  <c r="R438" i="6" a="1"/>
  <c r="Q438" i="6" a="1"/>
  <c r="Q438" i="6" s="1"/>
  <c r="P438" i="6" a="1"/>
  <c r="P438" i="6" s="1"/>
  <c r="O438" i="6" a="1"/>
  <c r="O438" i="6" s="1"/>
  <c r="N438" i="6" a="1"/>
  <c r="N438" i="6" s="1"/>
  <c r="M438" i="6" a="1"/>
  <c r="M438" i="6" s="1"/>
  <c r="L438" i="6"/>
  <c r="L438" i="6" a="1"/>
  <c r="K438" i="6" a="1"/>
  <c r="K438" i="6" s="1"/>
  <c r="AI437" i="6" a="1"/>
  <c r="AI437" i="6" s="1"/>
  <c r="AH437" i="6" a="1"/>
  <c r="AH437" i="6" s="1"/>
  <c r="AG437" i="6" a="1"/>
  <c r="AG437" i="6" s="1"/>
  <c r="AF437" i="6"/>
  <c r="AF437" i="6" a="1"/>
  <c r="AE437" i="6" a="1"/>
  <c r="AE437" i="6" s="1"/>
  <c r="AD437" i="6" a="1"/>
  <c r="AD437" i="6" s="1"/>
  <c r="AC437" i="6" a="1"/>
  <c r="AC437" i="6" s="1"/>
  <c r="AB437" i="6"/>
  <c r="AB437" i="6" a="1"/>
  <c r="AA437" i="6" a="1"/>
  <c r="AA437" i="6" s="1"/>
  <c r="Z437" i="6" a="1"/>
  <c r="Z437" i="6" s="1"/>
  <c r="Y437" i="6" a="1"/>
  <c r="Y437" i="6" s="1"/>
  <c r="X437" i="6" a="1"/>
  <c r="X437" i="6" s="1"/>
  <c r="W437" i="6" a="1"/>
  <c r="W437" i="6" s="1"/>
  <c r="V437" i="6"/>
  <c r="V437" i="6" a="1"/>
  <c r="U437" i="6" a="1"/>
  <c r="U437" i="6" s="1"/>
  <c r="T437" i="6" a="1"/>
  <c r="T437" i="6" s="1"/>
  <c r="S437" i="6" a="1"/>
  <c r="S437" i="6" s="1"/>
  <c r="R437" i="6" a="1"/>
  <c r="R437" i="6" s="1"/>
  <c r="Q437" i="6" a="1"/>
  <c r="Q437" i="6" s="1"/>
  <c r="P437" i="6"/>
  <c r="P437" i="6" a="1"/>
  <c r="O437" i="6" a="1"/>
  <c r="O437" i="6" s="1"/>
  <c r="N437" i="6" a="1"/>
  <c r="N437" i="6" s="1"/>
  <c r="M437" i="6" a="1"/>
  <c r="M437" i="6" s="1"/>
  <c r="L437" i="6"/>
  <c r="L437" i="6" a="1"/>
  <c r="K437" i="6" a="1"/>
  <c r="K437" i="6" s="1"/>
  <c r="AI436" i="6" a="1"/>
  <c r="AI436" i="6" s="1"/>
  <c r="AH436" i="6"/>
  <c r="AH436" i="6" a="1"/>
  <c r="AG436" i="6" a="1"/>
  <c r="AG436" i="6" s="1"/>
  <c r="AF436" i="6" a="1"/>
  <c r="AF436" i="6" s="1"/>
  <c r="AE436" i="6" a="1"/>
  <c r="AE436" i="6" s="1"/>
  <c r="AD436" i="6" a="1"/>
  <c r="AD436" i="6" s="1"/>
  <c r="AC436" i="6" a="1"/>
  <c r="AC436" i="6" s="1"/>
  <c r="AB436" i="6"/>
  <c r="AB436" i="6" a="1"/>
  <c r="AA436" i="6" a="1"/>
  <c r="AA436" i="6" s="1"/>
  <c r="Z436" i="6" a="1"/>
  <c r="Z436" i="6" s="1"/>
  <c r="Y436" i="6" a="1"/>
  <c r="Y436" i="6" s="1"/>
  <c r="X436" i="6"/>
  <c r="X436" i="6" a="1"/>
  <c r="W436" i="6" a="1"/>
  <c r="W436" i="6" s="1"/>
  <c r="V436" i="6" a="1"/>
  <c r="V436" i="6" s="1"/>
  <c r="U436" i="6" a="1"/>
  <c r="U436" i="6" s="1"/>
  <c r="T436" i="6" a="1"/>
  <c r="T436" i="6" s="1"/>
  <c r="S436" i="6" a="1"/>
  <c r="S436" i="6" s="1"/>
  <c r="R436" i="6"/>
  <c r="R436" i="6" a="1"/>
  <c r="Q436" i="6" a="1"/>
  <c r="Q436" i="6" s="1"/>
  <c r="P436" i="6" a="1"/>
  <c r="P436" i="6" s="1"/>
  <c r="O436" i="6" a="1"/>
  <c r="O436" i="6" s="1"/>
  <c r="N436" i="6" a="1"/>
  <c r="N436" i="6" s="1"/>
  <c r="M436" i="6" a="1"/>
  <c r="M436" i="6" s="1"/>
  <c r="L436" i="6"/>
  <c r="L436" i="6" a="1"/>
  <c r="K436" i="6" a="1"/>
  <c r="K436" i="6" s="1"/>
  <c r="AI435" i="6" a="1"/>
  <c r="AI435" i="6" s="1"/>
  <c r="AH435" i="6" a="1"/>
  <c r="AH435" i="6" s="1"/>
  <c r="AG435" i="6" a="1"/>
  <c r="AG435" i="6" s="1"/>
  <c r="AF435" i="6"/>
  <c r="AF435" i="6" a="1"/>
  <c r="AE435" i="6" a="1"/>
  <c r="AE435" i="6" s="1"/>
  <c r="AD435" i="6" a="1"/>
  <c r="AD435" i="6" s="1"/>
  <c r="AC435" i="6" a="1"/>
  <c r="AC435" i="6" s="1"/>
  <c r="AB435" i="6"/>
  <c r="AB435" i="6" a="1"/>
  <c r="AA435" i="6" a="1"/>
  <c r="AA435" i="6" s="1"/>
  <c r="Z435" i="6" a="1"/>
  <c r="Z435" i="6" s="1"/>
  <c r="Y435" i="6" a="1"/>
  <c r="Y435" i="6" s="1"/>
  <c r="X435" i="6" a="1"/>
  <c r="X435" i="6" s="1"/>
  <c r="W435" i="6" a="1"/>
  <c r="W435" i="6" s="1"/>
  <c r="V435" i="6" a="1"/>
  <c r="V435" i="6" s="1"/>
  <c r="U435" i="6" a="1"/>
  <c r="U435" i="6" s="1"/>
  <c r="T435" i="6"/>
  <c r="T435" i="6" a="1"/>
  <c r="S435" i="6" a="1"/>
  <c r="S435" i="6" s="1"/>
  <c r="R435" i="6" a="1"/>
  <c r="R435" i="6" s="1"/>
  <c r="Q435" i="6" a="1"/>
  <c r="Q435" i="6" s="1"/>
  <c r="P435" i="6" a="1"/>
  <c r="P435" i="6" s="1"/>
  <c r="O435" i="6" a="1"/>
  <c r="O435" i="6" s="1"/>
  <c r="N435" i="6" a="1"/>
  <c r="N435" i="6" s="1"/>
  <c r="M435" i="6" a="1"/>
  <c r="M435" i="6" s="1"/>
  <c r="L435" i="6"/>
  <c r="L435" i="6" a="1"/>
  <c r="K435" i="6" a="1"/>
  <c r="K435" i="6" s="1"/>
  <c r="AI434" i="6" a="1"/>
  <c r="AI434" i="6" s="1"/>
  <c r="AH434" i="6" a="1"/>
  <c r="AH434" i="6" s="1"/>
  <c r="AG434" i="6"/>
  <c r="AG434" i="6" a="1"/>
  <c r="AF434" i="6" a="1"/>
  <c r="AF434" i="6" s="1"/>
  <c r="AE434" i="6" a="1"/>
  <c r="AE434" i="6" s="1"/>
  <c r="AD434" i="6" a="1"/>
  <c r="AD434" i="6" s="1"/>
  <c r="AC434" i="6"/>
  <c r="AC434" i="6" a="1"/>
  <c r="AB434" i="6" a="1"/>
  <c r="AB434" i="6" s="1"/>
  <c r="AA434" i="6" a="1"/>
  <c r="AA434" i="6" s="1"/>
  <c r="Z434" i="6" a="1"/>
  <c r="Z434" i="6" s="1"/>
  <c r="Y434" i="6"/>
  <c r="Y434" i="6" a="1"/>
  <c r="X434" i="6" a="1"/>
  <c r="X434" i="6" s="1"/>
  <c r="W434" i="6" a="1"/>
  <c r="W434" i="6" s="1"/>
  <c r="V434" i="6" a="1"/>
  <c r="V434" i="6" s="1"/>
  <c r="U434" i="6"/>
  <c r="U434" i="6" a="1"/>
  <c r="T434" i="6" a="1"/>
  <c r="T434" i="6" s="1"/>
  <c r="S434" i="6" a="1"/>
  <c r="S434" i="6" s="1"/>
  <c r="R434" i="6" a="1"/>
  <c r="R434" i="6" s="1"/>
  <c r="Q434" i="6"/>
  <c r="Q434" i="6" a="1"/>
  <c r="P434" i="6" a="1"/>
  <c r="P434" i="6" s="1"/>
  <c r="O434" i="6" a="1"/>
  <c r="O434" i="6" s="1"/>
  <c r="N434" i="6" a="1"/>
  <c r="N434" i="6" s="1"/>
  <c r="M434" i="6"/>
  <c r="M434" i="6" a="1"/>
  <c r="L434" i="6" a="1"/>
  <c r="L434" i="6" s="1"/>
  <c r="K434" i="6" a="1"/>
  <c r="K434" i="6" s="1"/>
  <c r="AI433" i="6" a="1"/>
  <c r="AI433" i="6" s="1"/>
  <c r="AH433" i="6" a="1"/>
  <c r="AH433" i="6" s="1"/>
  <c r="AG433" i="6"/>
  <c r="AG433" i="6" a="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c r="O386" i="6" a="1"/>
  <c r="N386" i="6" a="1"/>
  <c r="N386" i="6" s="1"/>
  <c r="M386" i="6" a="1"/>
  <c r="M386" i="6" s="1"/>
  <c r="L386" i="6" a="1"/>
  <c r="L386" i="6" s="1"/>
  <c r="K386" i="6"/>
  <c r="K386" i="6" a="1"/>
  <c r="AI385" i="6"/>
  <c r="AI385" i="6" a="1"/>
  <c r="AH385" i="6" a="1"/>
  <c r="AH385" i="6" s="1"/>
  <c r="AG385" i="6" a="1"/>
  <c r="AG385" i="6" s="1"/>
  <c r="AF385" i="6" a="1"/>
  <c r="AF385" i="6" s="1"/>
  <c r="AE385" i="6"/>
  <c r="AE385" i="6" a="1"/>
  <c r="AD385" i="6" a="1"/>
  <c r="AD385" i="6" s="1"/>
  <c r="AC385" i="6" a="1"/>
  <c r="AC385" i="6" s="1"/>
  <c r="AB385" i="6" a="1"/>
  <c r="AB385" i="6" s="1"/>
  <c r="AA385" i="6"/>
  <c r="AA385" i="6" a="1"/>
  <c r="Z385" i="6" a="1"/>
  <c r="Z385" i="6" s="1"/>
  <c r="Y385" i="6" a="1"/>
  <c r="Y385" i="6" s="1"/>
  <c r="X385" i="6" a="1"/>
  <c r="X385" i="6" s="1"/>
  <c r="W385" i="6"/>
  <c r="W385" i="6" a="1"/>
  <c r="V385" i="6" a="1"/>
  <c r="V385" i="6" s="1"/>
  <c r="U385" i="6" a="1"/>
  <c r="U385" i="6" s="1"/>
  <c r="T385" i="6" a="1"/>
  <c r="T385" i="6" s="1"/>
  <c r="S385" i="6"/>
  <c r="S385" i="6" a="1"/>
  <c r="R385" i="6" a="1"/>
  <c r="R385" i="6" s="1"/>
  <c r="Q385" i="6" a="1"/>
  <c r="Q385" i="6" s="1"/>
  <c r="P385" i="6" a="1"/>
  <c r="P385" i="6" s="1"/>
  <c r="O385" i="6"/>
  <c r="O385" i="6" a="1"/>
  <c r="N385" i="6" a="1"/>
  <c r="N385" i="6" s="1"/>
  <c r="M385" i="6" a="1"/>
  <c r="M385" i="6" s="1"/>
  <c r="L385" i="6" a="1"/>
  <c r="L385" i="6" s="1"/>
  <c r="K385" i="6"/>
  <c r="K385" i="6" a="1"/>
  <c r="AI384" i="6"/>
  <c r="AI384" i="6" a="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c r="AE308" i="6" a="1"/>
  <c r="AD308" i="6" a="1"/>
  <c r="AD308" i="6" s="1"/>
  <c r="AC308" i="6" a="1"/>
  <c r="AC308" i="6" s="1"/>
  <c r="AB308" i="6" a="1"/>
  <c r="AB308" i="6" s="1"/>
  <c r="AA308" i="6" a="1"/>
  <c r="AA308" i="6" s="1"/>
  <c r="Z308" i="6" a="1"/>
  <c r="Z308" i="6" s="1"/>
  <c r="Y308" i="6" a="1"/>
  <c r="Y308" i="6" s="1"/>
  <c r="X308" i="6" a="1"/>
  <c r="X308" i="6" s="1"/>
  <c r="W308" i="6"/>
  <c r="W308" i="6" a="1"/>
  <c r="V308" i="6" a="1"/>
  <c r="V308" i="6" s="1"/>
  <c r="U308" i="6" a="1"/>
  <c r="U308" i="6" s="1"/>
  <c r="T308" i="6" a="1"/>
  <c r="T308" i="6" s="1"/>
  <c r="S308" i="6" a="1"/>
  <c r="S308" i="6" s="1"/>
  <c r="R308" i="6" a="1"/>
  <c r="R308" i="6" s="1"/>
  <c r="Q308" i="6" a="1"/>
  <c r="Q308" i="6" s="1"/>
  <c r="P308" i="6" a="1"/>
  <c r="P308" i="6" s="1"/>
  <c r="O308" i="6"/>
  <c r="O308" i="6" a="1"/>
  <c r="N308" i="6" a="1"/>
  <c r="N308" i="6" s="1"/>
  <c r="M308" i="6" a="1"/>
  <c r="M308" i="6" s="1"/>
  <c r="L308" i="6" a="1"/>
  <c r="L308" i="6" s="1"/>
  <c r="K308" i="6" a="1"/>
  <c r="K308" i="6" s="1"/>
  <c r="AI307" i="6"/>
  <c r="AI307" i="6" a="1"/>
  <c r="AH307" i="6" a="1"/>
  <c r="AH307" i="6" s="1"/>
  <c r="AG307" i="6" a="1"/>
  <c r="AG307" i="6" s="1"/>
  <c r="AF307" i="6" a="1"/>
  <c r="AF307" i="6" s="1"/>
  <c r="AE307" i="6" a="1"/>
  <c r="AE307" i="6" s="1"/>
  <c r="AD307" i="6" a="1"/>
  <c r="AD307" i="6" s="1"/>
  <c r="AC307" i="6" a="1"/>
  <c r="AC307" i="6" s="1"/>
  <c r="AB307" i="6" a="1"/>
  <c r="AB307" i="6" s="1"/>
  <c r="AA307" i="6"/>
  <c r="AA307" i="6" a="1"/>
  <c r="Z307" i="6" a="1"/>
  <c r="Z307" i="6" s="1"/>
  <c r="Y307" i="6" a="1"/>
  <c r="Y307" i="6" s="1"/>
  <c r="X307" i="6" a="1"/>
  <c r="X307" i="6" s="1"/>
  <c r="W307" i="6" a="1"/>
  <c r="W307" i="6" s="1"/>
  <c r="V307" i="6" a="1"/>
  <c r="V307" i="6" s="1"/>
  <c r="U307" i="6" a="1"/>
  <c r="U307" i="6" s="1"/>
  <c r="T307" i="6" a="1"/>
  <c r="T307" i="6" s="1"/>
  <c r="S307" i="6"/>
  <c r="S307" i="6" a="1"/>
  <c r="R307" i="6" a="1"/>
  <c r="R307" i="6" s="1"/>
  <c r="Q307" i="6" a="1"/>
  <c r="Q307" i="6" s="1"/>
  <c r="P307" i="6" a="1"/>
  <c r="P307" i="6" s="1"/>
  <c r="O307" i="6" a="1"/>
  <c r="O307" i="6" s="1"/>
  <c r="N307" i="6" a="1"/>
  <c r="N307" i="6" s="1"/>
  <c r="M307" i="6" a="1"/>
  <c r="M307" i="6" s="1"/>
  <c r="L307" i="6" a="1"/>
  <c r="L307" i="6" s="1"/>
  <c r="K307" i="6"/>
  <c r="K307" i="6" a="1"/>
  <c r="AI306" i="6" a="1"/>
  <c r="AI306" i="6" s="1"/>
  <c r="AH306" i="6" a="1"/>
  <c r="AH306" i="6" s="1"/>
  <c r="AG306" i="6"/>
  <c r="AG306" i="6" a="1"/>
  <c r="AF306" i="6" a="1"/>
  <c r="AF306" i="6" s="1"/>
  <c r="AE306" i="6" a="1"/>
  <c r="AE306" i="6" s="1"/>
  <c r="AD306" i="6" a="1"/>
  <c r="AD306" i="6" s="1"/>
  <c r="AC306" i="6" a="1"/>
  <c r="AC306" i="6" s="1"/>
  <c r="AB306" i="6" a="1"/>
  <c r="AB306" i="6" s="1"/>
  <c r="AA306" i="6" a="1"/>
  <c r="AA306" i="6" s="1"/>
  <c r="Z306" i="6" a="1"/>
  <c r="Z306" i="6" s="1"/>
  <c r="Y306" i="6"/>
  <c r="Y306" i="6" a="1"/>
  <c r="X306" i="6" a="1"/>
  <c r="X306" i="6" s="1"/>
  <c r="W306" i="6" a="1"/>
  <c r="W306" i="6" s="1"/>
  <c r="V306" i="6" a="1"/>
  <c r="V306" i="6" s="1"/>
  <c r="U306" i="6" a="1"/>
  <c r="U306" i="6" s="1"/>
  <c r="T306" i="6" a="1"/>
  <c r="T306" i="6" s="1"/>
  <c r="S306" i="6" a="1"/>
  <c r="S306" i="6" s="1"/>
  <c r="R306" i="6" a="1"/>
  <c r="R306" i="6" s="1"/>
  <c r="Q306" i="6"/>
  <c r="Q306" i="6" a="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c r="AC305" i="6" a="1"/>
  <c r="AB305" i="6" a="1"/>
  <c r="AB305" i="6" s="1"/>
  <c r="AA305" i="6" a="1"/>
  <c r="AA305" i="6" s="1"/>
  <c r="Z305" i="6" a="1"/>
  <c r="Z305" i="6" s="1"/>
  <c r="Y305" i="6" a="1"/>
  <c r="Y305" i="6" s="1"/>
  <c r="X305" i="6" a="1"/>
  <c r="X305" i="6" s="1"/>
  <c r="W305" i="6" a="1"/>
  <c r="W305" i="6" s="1"/>
  <c r="V305" i="6" a="1"/>
  <c r="V305" i="6" s="1"/>
  <c r="U305" i="6"/>
  <c r="U305" i="6" a="1"/>
  <c r="T305" i="6" a="1"/>
  <c r="T305" i="6" s="1"/>
  <c r="S305" i="6" a="1"/>
  <c r="S305" i="6" s="1"/>
  <c r="R305" i="6" a="1"/>
  <c r="R305" i="6" s="1"/>
  <c r="Q305" i="6" a="1"/>
  <c r="Q305" i="6" s="1"/>
  <c r="P305" i="6" a="1"/>
  <c r="P305" i="6" s="1"/>
  <c r="O305" i="6" a="1"/>
  <c r="O305" i="6" s="1"/>
  <c r="N305" i="6" a="1"/>
  <c r="N305" i="6" s="1"/>
  <c r="M305" i="6"/>
  <c r="M305" i="6" a="1"/>
  <c r="L305" i="6" a="1"/>
  <c r="L305" i="6" s="1"/>
  <c r="K305" i="6" a="1"/>
  <c r="K305" i="6" s="1"/>
  <c r="AI304" i="6" a="1"/>
  <c r="AI304" i="6" s="1"/>
  <c r="AH304" i="6" a="1"/>
  <c r="AH304" i="6" s="1"/>
  <c r="AG304" i="6" a="1"/>
  <c r="AG304" i="6" s="1"/>
  <c r="AF304" i="6" a="1"/>
  <c r="AF304" i="6" s="1"/>
  <c r="AE304" i="6"/>
  <c r="AE304" i="6" a="1"/>
  <c r="AD304" i="6" a="1"/>
  <c r="AD304" i="6" s="1"/>
  <c r="AC304" i="6" a="1"/>
  <c r="AC304" i="6" s="1"/>
  <c r="AB304" i="6" a="1"/>
  <c r="AB304" i="6" s="1"/>
  <c r="AA304" i="6" a="1"/>
  <c r="AA304" i="6" s="1"/>
  <c r="Z304" i="6" a="1"/>
  <c r="Z304" i="6" s="1"/>
  <c r="Y304" i="6" a="1"/>
  <c r="Y304" i="6" s="1"/>
  <c r="X304" i="6" a="1"/>
  <c r="X304" i="6" s="1"/>
  <c r="W304" i="6"/>
  <c r="W304" i="6" a="1"/>
  <c r="V304" i="6" a="1"/>
  <c r="V304" i="6" s="1"/>
  <c r="U304" i="6" a="1"/>
  <c r="U304" i="6" s="1"/>
  <c r="T304" i="6" a="1"/>
  <c r="T304" i="6" s="1"/>
  <c r="S304" i="6" a="1"/>
  <c r="S304" i="6" s="1"/>
  <c r="R304" i="6" a="1"/>
  <c r="R304" i="6" s="1"/>
  <c r="Q304" i="6" a="1"/>
  <c r="Q304" i="6" s="1"/>
  <c r="P304" i="6" a="1"/>
  <c r="P304" i="6" s="1"/>
  <c r="O304" i="6"/>
  <c r="O304" i="6" a="1"/>
  <c r="N304" i="6" a="1"/>
  <c r="N304" i="6" s="1"/>
  <c r="M304" i="6" a="1"/>
  <c r="M304" i="6" s="1"/>
  <c r="L304" i="6" a="1"/>
  <c r="L304" i="6" s="1"/>
  <c r="K304" i="6" a="1"/>
  <c r="K304" i="6" s="1"/>
  <c r="AI303" i="6"/>
  <c r="AI303" i="6" a="1"/>
  <c r="AH303" i="6" a="1"/>
  <c r="AH303" i="6" s="1"/>
  <c r="AG303" i="6" a="1"/>
  <c r="AG303" i="6" s="1"/>
  <c r="AF303" i="6" a="1"/>
  <c r="AF303" i="6" s="1"/>
  <c r="AE303" i="6" a="1"/>
  <c r="AE303" i="6" s="1"/>
  <c r="AD303" i="6" a="1"/>
  <c r="AD303" i="6" s="1"/>
  <c r="AC303" i="6" a="1"/>
  <c r="AC303" i="6" s="1"/>
  <c r="AB303" i="6" a="1"/>
  <c r="AB303" i="6" s="1"/>
  <c r="AA303" i="6"/>
  <c r="AA303" i="6" a="1"/>
  <c r="Z303" i="6" a="1"/>
  <c r="Z303" i="6" s="1"/>
  <c r="Y303" i="6" a="1"/>
  <c r="Y303" i="6" s="1"/>
  <c r="X303" i="6" a="1"/>
  <c r="X303" i="6" s="1"/>
  <c r="W303" i="6" a="1"/>
  <c r="W303" i="6" s="1"/>
  <c r="V303" i="6" a="1"/>
  <c r="V303" i="6" s="1"/>
  <c r="U303" i="6" a="1"/>
  <c r="U303" i="6" s="1"/>
  <c r="T303" i="6" a="1"/>
  <c r="T303" i="6" s="1"/>
  <c r="S303" i="6"/>
  <c r="S303" i="6" a="1"/>
  <c r="R303" i="6" a="1"/>
  <c r="R303" i="6" s="1"/>
  <c r="Q303" i="6" a="1"/>
  <c r="Q303" i="6" s="1"/>
  <c r="P303" i="6" a="1"/>
  <c r="P303" i="6" s="1"/>
  <c r="O303" i="6" a="1"/>
  <c r="O303" i="6" s="1"/>
  <c r="N303" i="6" a="1"/>
  <c r="N303" i="6" s="1"/>
  <c r="M303" i="6" a="1"/>
  <c r="M303" i="6" s="1"/>
  <c r="L303" i="6" a="1"/>
  <c r="L303" i="6" s="1"/>
  <c r="K303" i="6"/>
  <c r="K303" i="6" a="1"/>
  <c r="AI302" i="6" a="1"/>
  <c r="AI302" i="6" s="1"/>
  <c r="AH302" i="6" a="1"/>
  <c r="AH302" i="6" s="1"/>
  <c r="AG302" i="6"/>
  <c r="AG302" i="6" a="1"/>
  <c r="AF302" i="6" a="1"/>
  <c r="AF302" i="6" s="1"/>
  <c r="AE302" i="6" a="1"/>
  <c r="AE302" i="6" s="1"/>
  <c r="AD302" i="6" a="1"/>
  <c r="AD302" i="6" s="1"/>
  <c r="AC302" i="6" a="1"/>
  <c r="AC302" i="6" s="1"/>
  <c r="AB302" i="6" a="1"/>
  <c r="AB302" i="6" s="1"/>
  <c r="AA302" i="6" a="1"/>
  <c r="AA302" i="6" s="1"/>
  <c r="Z302" i="6" a="1"/>
  <c r="Z302" i="6" s="1"/>
  <c r="Y302" i="6"/>
  <c r="Y302" i="6" a="1"/>
  <c r="X302" i="6" a="1"/>
  <c r="X302" i="6" s="1"/>
  <c r="W302" i="6" a="1"/>
  <c r="W302" i="6" s="1"/>
  <c r="V302" i="6" a="1"/>
  <c r="V302" i="6" s="1"/>
  <c r="U302" i="6" a="1"/>
  <c r="U302" i="6" s="1"/>
  <c r="T302" i="6" a="1"/>
  <c r="T302" i="6" s="1"/>
  <c r="S302" i="6" a="1"/>
  <c r="S302" i="6" s="1"/>
  <c r="R302" i="6" a="1"/>
  <c r="R302" i="6" s="1"/>
  <c r="Q302" i="6"/>
  <c r="Q302" i="6" a="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c r="AC301" i="6" a="1"/>
  <c r="AB301" i="6" a="1"/>
  <c r="AB301" i="6" s="1"/>
  <c r="AA301" i="6" a="1"/>
  <c r="AA301" i="6" s="1"/>
  <c r="Z301" i="6" a="1"/>
  <c r="Z301" i="6" s="1"/>
  <c r="Y301" i="6" a="1"/>
  <c r="Y301" i="6" s="1"/>
  <c r="X301" i="6" a="1"/>
  <c r="X301" i="6" s="1"/>
  <c r="W301" i="6" a="1"/>
  <c r="W301" i="6" s="1"/>
  <c r="V301" i="6" a="1"/>
  <c r="V301" i="6" s="1"/>
  <c r="U301" i="6"/>
  <c r="U301" i="6" a="1"/>
  <c r="T301" i="6" a="1"/>
  <c r="T301" i="6" s="1"/>
  <c r="S301" i="6" a="1"/>
  <c r="S301" i="6" s="1"/>
  <c r="R301" i="6" a="1"/>
  <c r="R301" i="6" s="1"/>
  <c r="Q301" i="6" a="1"/>
  <c r="Q301" i="6" s="1"/>
  <c r="P301" i="6" a="1"/>
  <c r="P301" i="6" s="1"/>
  <c r="O301" i="6" a="1"/>
  <c r="O301" i="6" s="1"/>
  <c r="N301" i="6" a="1"/>
  <c r="N301" i="6" s="1"/>
  <c r="M301" i="6"/>
  <c r="M301" i="6" a="1"/>
  <c r="L301" i="6" a="1"/>
  <c r="L301" i="6" s="1"/>
  <c r="K301" i="6" a="1"/>
  <c r="K301" i="6" s="1"/>
  <c r="AI300" i="6" a="1"/>
  <c r="AI300" i="6" s="1"/>
  <c r="AH300" i="6" a="1"/>
  <c r="AH300" i="6" s="1"/>
  <c r="AG300" i="6" a="1"/>
  <c r="AG300" i="6" s="1"/>
  <c r="AF300" i="6" a="1"/>
  <c r="AF300" i="6" s="1"/>
  <c r="AE300" i="6"/>
  <c r="AE300" i="6" a="1"/>
  <c r="AD300" i="6" a="1"/>
  <c r="AD300" i="6" s="1"/>
  <c r="AC300" i="6" a="1"/>
  <c r="AC300" i="6" s="1"/>
  <c r="AB300" i="6" a="1"/>
  <c r="AB300" i="6" s="1"/>
  <c r="AA300" i="6" a="1"/>
  <c r="AA300" i="6" s="1"/>
  <c r="Z300" i="6" a="1"/>
  <c r="Z300" i="6" s="1"/>
  <c r="Y300" i="6" a="1"/>
  <c r="Y300" i="6" s="1"/>
  <c r="X300" i="6" a="1"/>
  <c r="X300" i="6" s="1"/>
  <c r="W300" i="6"/>
  <c r="W300" i="6" a="1"/>
  <c r="V300" i="6" a="1"/>
  <c r="V300" i="6" s="1"/>
  <c r="U300" i="6" a="1"/>
  <c r="U300" i="6" s="1"/>
  <c r="T300" i="6" a="1"/>
  <c r="T300" i="6" s="1"/>
  <c r="S300" i="6" a="1"/>
  <c r="S300" i="6" s="1"/>
  <c r="R300" i="6" a="1"/>
  <c r="R300" i="6" s="1"/>
  <c r="Q300" i="6" a="1"/>
  <c r="Q300" i="6" s="1"/>
  <c r="P300" i="6" a="1"/>
  <c r="P300" i="6" s="1"/>
  <c r="O300" i="6"/>
  <c r="O300" i="6" a="1"/>
  <c r="N300" i="6" a="1"/>
  <c r="N300" i="6" s="1"/>
  <c r="M300" i="6" a="1"/>
  <c r="M300" i="6" s="1"/>
  <c r="L300" i="6" a="1"/>
  <c r="L300" i="6" s="1"/>
  <c r="K300" i="6" a="1"/>
  <c r="K300" i="6" s="1"/>
  <c r="AI299" i="6"/>
  <c r="AI299" i="6" a="1"/>
  <c r="AH299" i="6" a="1"/>
  <c r="AH299" i="6" s="1"/>
  <c r="AG299" i="6" a="1"/>
  <c r="AG299" i="6" s="1"/>
  <c r="AF299" i="6" a="1"/>
  <c r="AF299" i="6" s="1"/>
  <c r="AE299" i="6" a="1"/>
  <c r="AE299" i="6" s="1"/>
  <c r="AD299" i="6" a="1"/>
  <c r="AD299" i="6" s="1"/>
  <c r="AC299" i="6" a="1"/>
  <c r="AC299" i="6" s="1"/>
  <c r="AB299" i="6" a="1"/>
  <c r="AB299" i="6" s="1"/>
  <c r="AA299" i="6"/>
  <c r="AA299" i="6" a="1"/>
  <c r="Z299" i="6" a="1"/>
  <c r="Z299" i="6" s="1"/>
  <c r="Y299" i="6" a="1"/>
  <c r="Y299" i="6" s="1"/>
  <c r="X299" i="6" a="1"/>
  <c r="X299" i="6" s="1"/>
  <c r="W299" i="6" a="1"/>
  <c r="W299" i="6" s="1"/>
  <c r="V299" i="6" a="1"/>
  <c r="V299" i="6" s="1"/>
  <c r="U299" i="6" a="1"/>
  <c r="U299" i="6" s="1"/>
  <c r="T299" i="6" a="1"/>
  <c r="T299" i="6" s="1"/>
  <c r="S299" i="6"/>
  <c r="S299" i="6" a="1"/>
  <c r="R299" i="6" a="1"/>
  <c r="R299" i="6" s="1"/>
  <c r="Q299" i="6" a="1"/>
  <c r="Q299" i="6" s="1"/>
  <c r="P299" i="6" a="1"/>
  <c r="P299" i="6" s="1"/>
  <c r="O299" i="6" a="1"/>
  <c r="O299" i="6" s="1"/>
  <c r="N299" i="6" a="1"/>
  <c r="N299" i="6" s="1"/>
  <c r="M299" i="6" a="1"/>
  <c r="M299" i="6" s="1"/>
  <c r="L299" i="6" a="1"/>
  <c r="L299" i="6" s="1"/>
  <c r="K299" i="6"/>
  <c r="K299" i="6" a="1"/>
  <c r="AI298" i="6" a="1"/>
  <c r="AI298" i="6" s="1"/>
  <c r="AH298" i="6" a="1"/>
  <c r="AH298" i="6" s="1"/>
  <c r="AG298" i="6"/>
  <c r="AG298" i="6" a="1"/>
  <c r="AF298" i="6" a="1"/>
  <c r="AF298" i="6" s="1"/>
  <c r="AE298" i="6" a="1"/>
  <c r="AE298" i="6" s="1"/>
  <c r="AD298" i="6" a="1"/>
  <c r="AD298" i="6" s="1"/>
  <c r="AC298" i="6" a="1"/>
  <c r="AC298" i="6" s="1"/>
  <c r="AB298" i="6" a="1"/>
  <c r="AB298" i="6" s="1"/>
  <c r="AA298" i="6" a="1"/>
  <c r="AA298" i="6" s="1"/>
  <c r="Z298" i="6" a="1"/>
  <c r="Z298" i="6" s="1"/>
  <c r="Y298" i="6"/>
  <c r="Y298" i="6" a="1"/>
  <c r="X298" i="6" a="1"/>
  <c r="X298" i="6" s="1"/>
  <c r="W298" i="6" a="1"/>
  <c r="W298" i="6" s="1"/>
  <c r="V298" i="6" a="1"/>
  <c r="V298" i="6" s="1"/>
  <c r="U298" i="6" a="1"/>
  <c r="U298" i="6" s="1"/>
  <c r="T298" i="6" a="1"/>
  <c r="T298" i="6" s="1"/>
  <c r="S298" i="6" a="1"/>
  <c r="S298" i="6" s="1"/>
  <c r="R298" i="6" a="1"/>
  <c r="R298" i="6" s="1"/>
  <c r="Q298" i="6"/>
  <c r="Q298" i="6" a="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c r="AC297" i="6" a="1"/>
  <c r="AB297" i="6" a="1"/>
  <c r="AB297" i="6" s="1"/>
  <c r="AA297" i="6" a="1"/>
  <c r="AA297" i="6" s="1"/>
  <c r="Z297" i="6" a="1"/>
  <c r="Z297" i="6" s="1"/>
  <c r="Y297" i="6" a="1"/>
  <c r="Y297" i="6" s="1"/>
  <c r="X297" i="6" a="1"/>
  <c r="X297" i="6" s="1"/>
  <c r="W297" i="6" a="1"/>
  <c r="W297" i="6" s="1"/>
  <c r="V297" i="6" a="1"/>
  <c r="V297" i="6" s="1"/>
  <c r="U297" i="6"/>
  <c r="U297" i="6" a="1"/>
  <c r="T297" i="6" a="1"/>
  <c r="T297" i="6" s="1"/>
  <c r="S297" i="6" a="1"/>
  <c r="S297" i="6" s="1"/>
  <c r="R297" i="6" a="1"/>
  <c r="R297" i="6" s="1"/>
  <c r="Q297" i="6" a="1"/>
  <c r="Q297" i="6" s="1"/>
  <c r="P297" i="6" a="1"/>
  <c r="P297" i="6" s="1"/>
  <c r="O297" i="6" a="1"/>
  <c r="O297" i="6" s="1"/>
  <c r="N297" i="6" a="1"/>
  <c r="N297" i="6" s="1"/>
  <c r="M297" i="6"/>
  <c r="M297" i="6" a="1"/>
  <c r="L297" i="6" a="1"/>
  <c r="L297" i="6" s="1"/>
  <c r="K297" i="6" a="1"/>
  <c r="K297" i="6" s="1"/>
  <c r="AI296" i="6" a="1"/>
  <c r="AI296" i="6" s="1"/>
  <c r="AH296" i="6" a="1"/>
  <c r="AH296" i="6" s="1"/>
  <c r="AG296" i="6" a="1"/>
  <c r="AG296" i="6" s="1"/>
  <c r="AF296" i="6" a="1"/>
  <c r="AF296" i="6" s="1"/>
  <c r="AE296" i="6"/>
  <c r="AE296" i="6" a="1"/>
  <c r="AD296" i="6" a="1"/>
  <c r="AD296" i="6" s="1"/>
  <c r="AC296" i="6" a="1"/>
  <c r="AC296" i="6" s="1"/>
  <c r="AB296" i="6" a="1"/>
  <c r="AB296" i="6" s="1"/>
  <c r="AA296" i="6" a="1"/>
  <c r="AA296" i="6" s="1"/>
  <c r="Z296" i="6" a="1"/>
  <c r="Z296" i="6" s="1"/>
  <c r="Y296" i="6" a="1"/>
  <c r="Y296" i="6" s="1"/>
  <c r="X296" i="6" a="1"/>
  <c r="X296" i="6" s="1"/>
  <c r="W296" i="6"/>
  <c r="W296" i="6" a="1"/>
  <c r="V296" i="6" a="1"/>
  <c r="V296" i="6" s="1"/>
  <c r="U296" i="6" a="1"/>
  <c r="U296" i="6" s="1"/>
  <c r="T296" i="6" a="1"/>
  <c r="T296" i="6" s="1"/>
  <c r="S296" i="6" a="1"/>
  <c r="S296" i="6" s="1"/>
  <c r="R296" i="6" a="1"/>
  <c r="R296" i="6" s="1"/>
  <c r="Q296" i="6" a="1"/>
  <c r="Q296" i="6" s="1"/>
  <c r="P296" i="6" a="1"/>
  <c r="P296" i="6" s="1"/>
  <c r="O296" i="6"/>
  <c r="O296" i="6" a="1"/>
  <c r="N296" i="6" a="1"/>
  <c r="N296" i="6" s="1"/>
  <c r="M296" i="6" a="1"/>
  <c r="M296" i="6" s="1"/>
  <c r="L296" i="6" a="1"/>
  <c r="L296" i="6" s="1"/>
  <c r="K296" i="6" a="1"/>
  <c r="K296" i="6" s="1"/>
  <c r="AI295" i="6"/>
  <c r="AI295" i="6" a="1"/>
  <c r="AH295" i="6" a="1"/>
  <c r="AH295" i="6" s="1"/>
  <c r="AG295" i="6" a="1"/>
  <c r="AG295" i="6" s="1"/>
  <c r="AF295" i="6" a="1"/>
  <c r="AF295" i="6" s="1"/>
  <c r="AE295" i="6" a="1"/>
  <c r="AE295" i="6" s="1"/>
  <c r="AD295" i="6" a="1"/>
  <c r="AD295" i="6" s="1"/>
  <c r="AC295" i="6" a="1"/>
  <c r="AC295" i="6" s="1"/>
  <c r="AB295" i="6" a="1"/>
  <c r="AB295" i="6" s="1"/>
  <c r="AA295" i="6"/>
  <c r="AA295" i="6" a="1"/>
  <c r="Z295" i="6" a="1"/>
  <c r="Z295" i="6" s="1"/>
  <c r="Y295" i="6" a="1"/>
  <c r="Y295" i="6" s="1"/>
  <c r="X295" i="6" a="1"/>
  <c r="X295" i="6" s="1"/>
  <c r="W295" i="6" a="1"/>
  <c r="W295" i="6" s="1"/>
  <c r="V295" i="6" a="1"/>
  <c r="V295" i="6" s="1"/>
  <c r="U295" i="6" a="1"/>
  <c r="U295" i="6" s="1"/>
  <c r="T295" i="6" a="1"/>
  <c r="T295" i="6" s="1"/>
  <c r="S295" i="6"/>
  <c r="S295" i="6" a="1"/>
  <c r="R295" i="6" a="1"/>
  <c r="R295" i="6" s="1"/>
  <c r="Q295" i="6" a="1"/>
  <c r="Q295" i="6" s="1"/>
  <c r="P295" i="6" a="1"/>
  <c r="P295" i="6" s="1"/>
  <c r="O295" i="6" a="1"/>
  <c r="O295" i="6" s="1"/>
  <c r="N295" i="6" a="1"/>
  <c r="N295" i="6" s="1"/>
  <c r="M295" i="6" a="1"/>
  <c r="M295" i="6" s="1"/>
  <c r="L295" i="6" a="1"/>
  <c r="L295" i="6" s="1"/>
  <c r="K295" i="6"/>
  <c r="K295" i="6" a="1"/>
  <c r="AI294" i="6" a="1"/>
  <c r="AI294" i="6" s="1"/>
  <c r="AH294" i="6" a="1"/>
  <c r="AH294" i="6" s="1"/>
  <c r="AG294" i="6"/>
  <c r="AG294" i="6" a="1"/>
  <c r="AF294" i="6" a="1"/>
  <c r="AF294" i="6" s="1"/>
  <c r="AE294" i="6" a="1"/>
  <c r="AE294" i="6" s="1"/>
  <c r="AD294" i="6" a="1"/>
  <c r="AD294" i="6" s="1"/>
  <c r="AC294" i="6" a="1"/>
  <c r="AC294" i="6" s="1"/>
  <c r="AB294" i="6" a="1"/>
  <c r="AB294" i="6" s="1"/>
  <c r="AA294" i="6" a="1"/>
  <c r="AA294" i="6" s="1"/>
  <c r="Z294" i="6" a="1"/>
  <c r="Z294" i="6" s="1"/>
  <c r="Y294" i="6"/>
  <c r="Y294" i="6" a="1"/>
  <c r="X294" i="6" a="1"/>
  <c r="X294" i="6" s="1"/>
  <c r="W294" i="6" a="1"/>
  <c r="W294" i="6" s="1"/>
  <c r="V294" i="6" a="1"/>
  <c r="V294" i="6" s="1"/>
  <c r="U294" i="6" a="1"/>
  <c r="U294" i="6" s="1"/>
  <c r="T294" i="6" a="1"/>
  <c r="T294" i="6" s="1"/>
  <c r="S294" i="6" a="1"/>
  <c r="S294" i="6" s="1"/>
  <c r="R294" i="6" a="1"/>
  <c r="R294" i="6" s="1"/>
  <c r="Q294" i="6"/>
  <c r="Q294" i="6" a="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c r="AC293" i="6" a="1"/>
  <c r="AB293" i="6" a="1"/>
  <c r="AB293" i="6" s="1"/>
  <c r="AA293" i="6" a="1"/>
  <c r="AA293" i="6" s="1"/>
  <c r="Z293" i="6" a="1"/>
  <c r="Z293" i="6" s="1"/>
  <c r="Y293" i="6" a="1"/>
  <c r="Y293" i="6" s="1"/>
  <c r="X293" i="6" a="1"/>
  <c r="X293" i="6" s="1"/>
  <c r="W293" i="6" a="1"/>
  <c r="W293" i="6" s="1"/>
  <c r="V293" i="6" a="1"/>
  <c r="V293" i="6" s="1"/>
  <c r="U293" i="6"/>
  <c r="U293" i="6" a="1"/>
  <c r="T293" i="6" a="1"/>
  <c r="T293" i="6" s="1"/>
  <c r="S293" i="6" a="1"/>
  <c r="S293" i="6" s="1"/>
  <c r="R293" i="6" a="1"/>
  <c r="R293" i="6" s="1"/>
  <c r="Q293" i="6" a="1"/>
  <c r="Q293" i="6" s="1"/>
  <c r="P293" i="6" a="1"/>
  <c r="P293" i="6" s="1"/>
  <c r="O293" i="6" a="1"/>
  <c r="O293" i="6" s="1"/>
  <c r="N293" i="6" a="1"/>
  <c r="N293" i="6" s="1"/>
  <c r="M293" i="6"/>
  <c r="M293" i="6" a="1"/>
  <c r="L293" i="6" a="1"/>
  <c r="L293" i="6" s="1"/>
  <c r="K293" i="6" a="1"/>
  <c r="K293" i="6" s="1"/>
  <c r="AI292" i="6" a="1"/>
  <c r="AI292" i="6" s="1"/>
  <c r="AH292" i="6" a="1"/>
  <c r="AH292" i="6" s="1"/>
  <c r="AG292" i="6" a="1"/>
  <c r="AG292" i="6" s="1"/>
  <c r="AF292" i="6" a="1"/>
  <c r="AF292" i="6" s="1"/>
  <c r="AE292" i="6"/>
  <c r="AE292" i="6" a="1"/>
  <c r="AD292" i="6" a="1"/>
  <c r="AD292" i="6" s="1"/>
  <c r="AC292" i="6" a="1"/>
  <c r="AC292" i="6" s="1"/>
  <c r="AB292" i="6" a="1"/>
  <c r="AB292" i="6" s="1"/>
  <c r="AA292" i="6" a="1"/>
  <c r="AA292" i="6" s="1"/>
  <c r="Z292" i="6" a="1"/>
  <c r="Z292" i="6" s="1"/>
  <c r="Y292" i="6" a="1"/>
  <c r="Y292" i="6" s="1"/>
  <c r="X292" i="6" a="1"/>
  <c r="X292" i="6" s="1"/>
  <c r="W292" i="6"/>
  <c r="W292" i="6" a="1"/>
  <c r="V292" i="6" a="1"/>
  <c r="V292" i="6" s="1"/>
  <c r="U292" i="6" a="1"/>
  <c r="U292" i="6" s="1"/>
  <c r="T292" i="6" a="1"/>
  <c r="T292" i="6" s="1"/>
  <c r="S292" i="6" a="1"/>
  <c r="S292" i="6" s="1"/>
  <c r="R292" i="6" a="1"/>
  <c r="R292" i="6" s="1"/>
  <c r="Q292" i="6" a="1"/>
  <c r="Q292" i="6" s="1"/>
  <c r="P292" i="6" a="1"/>
  <c r="P292" i="6" s="1"/>
  <c r="O292" i="6"/>
  <c r="O292" i="6" a="1"/>
  <c r="N292" i="6" a="1"/>
  <c r="N292" i="6" s="1"/>
  <c r="M292" i="6" a="1"/>
  <c r="M292" i="6" s="1"/>
  <c r="L292" i="6" a="1"/>
  <c r="L292" i="6" s="1"/>
  <c r="K292" i="6" a="1"/>
  <c r="K292" i="6" s="1"/>
  <c r="AI291" i="6"/>
  <c r="AI291" i="6" a="1"/>
  <c r="AH291" i="6" a="1"/>
  <c r="AH291" i="6" s="1"/>
  <c r="AG291" i="6" a="1"/>
  <c r="AG291" i="6" s="1"/>
  <c r="AF291" i="6"/>
  <c r="AF291" i="6" a="1"/>
  <c r="AE291" i="6" a="1"/>
  <c r="AE291" i="6" s="1"/>
  <c r="AD291" i="6" a="1"/>
  <c r="AD291" i="6" s="1"/>
  <c r="AC291" i="6" a="1"/>
  <c r="AC291" i="6" s="1"/>
  <c r="AB291" i="6"/>
  <c r="AB291" i="6" a="1"/>
  <c r="AA291" i="6" a="1"/>
  <c r="AA291" i="6" s="1"/>
  <c r="Z291" i="6" a="1"/>
  <c r="Z291" i="6" s="1"/>
  <c r="Y291" i="6" a="1"/>
  <c r="Y291" i="6" s="1"/>
  <c r="X291" i="6"/>
  <c r="X291" i="6" a="1"/>
  <c r="W291" i="6" a="1"/>
  <c r="W291" i="6" s="1"/>
  <c r="V291" i="6" a="1"/>
  <c r="V291" i="6" s="1"/>
  <c r="U291" i="6" a="1"/>
  <c r="U291" i="6" s="1"/>
  <c r="T291" i="6"/>
  <c r="T291" i="6" a="1"/>
  <c r="S291" i="6" a="1"/>
  <c r="S291" i="6" s="1"/>
  <c r="R291" i="6" a="1"/>
  <c r="R291" i="6" s="1"/>
  <c r="Q291" i="6" a="1"/>
  <c r="Q291" i="6" s="1"/>
  <c r="P291" i="6"/>
  <c r="P291" i="6" a="1"/>
  <c r="O291" i="6" a="1"/>
  <c r="O291" i="6" s="1"/>
  <c r="N291" i="6" a="1"/>
  <c r="N291" i="6" s="1"/>
  <c r="M291" i="6" a="1"/>
  <c r="M291" i="6" s="1"/>
  <c r="L291" i="6"/>
  <c r="L291" i="6" a="1"/>
  <c r="K291" i="6" a="1"/>
  <c r="K291" i="6" s="1"/>
  <c r="AI290" i="6" a="1"/>
  <c r="AI290" i="6" s="1"/>
  <c r="AH290" i="6"/>
  <c r="AH290" i="6" a="1"/>
  <c r="AG290" i="6" a="1"/>
  <c r="AG290" i="6" s="1"/>
  <c r="AF290" i="6" a="1"/>
  <c r="AF290" i="6" s="1"/>
  <c r="AE290" i="6" a="1"/>
  <c r="AE290" i="6" s="1"/>
  <c r="AD290" i="6"/>
  <c r="AD290" i="6" a="1"/>
  <c r="AC290" i="6" a="1"/>
  <c r="AC290" i="6" s="1"/>
  <c r="AB290" i="6" a="1"/>
  <c r="AB290" i="6" s="1"/>
  <c r="AA290" i="6" a="1"/>
  <c r="AA290" i="6" s="1"/>
  <c r="Z290" i="6"/>
  <c r="Z290" i="6" a="1"/>
  <c r="Y290" i="6" a="1"/>
  <c r="Y290" i="6" s="1"/>
  <c r="X290" i="6" a="1"/>
  <c r="X290" i="6" s="1"/>
  <c r="W290" i="6" a="1"/>
  <c r="W290" i="6" s="1"/>
  <c r="V290" i="6"/>
  <c r="V290" i="6" a="1"/>
  <c r="U290" i="6" a="1"/>
  <c r="U290" i="6" s="1"/>
  <c r="T290" i="6" a="1"/>
  <c r="T290" i="6" s="1"/>
  <c r="S290" i="6" a="1"/>
  <c r="S290" i="6" s="1"/>
  <c r="R290" i="6"/>
  <c r="R290" i="6" a="1"/>
  <c r="Q290" i="6" a="1"/>
  <c r="Q290" i="6" s="1"/>
  <c r="P290" i="6" a="1"/>
  <c r="P290" i="6" s="1"/>
  <c r="O290" i="6" a="1"/>
  <c r="O290" i="6" s="1"/>
  <c r="N290" i="6"/>
  <c r="N290" i="6" a="1"/>
  <c r="M290" i="6" a="1"/>
  <c r="M290" i="6" s="1"/>
  <c r="L290" i="6" a="1"/>
  <c r="L290" i="6" s="1"/>
  <c r="K290" i="6" a="1"/>
  <c r="K290" i="6" s="1"/>
  <c r="AI289" i="6" a="1"/>
  <c r="AI289" i="6" s="1"/>
  <c r="AH289" i="6" a="1"/>
  <c r="AH289" i="6" s="1"/>
  <c r="AG289" i="6" a="1"/>
  <c r="AG289" i="6" s="1"/>
  <c r="AF289" i="6"/>
  <c r="AF289" i="6" a="1"/>
  <c r="AE289" i="6" a="1"/>
  <c r="AE289" i="6" s="1"/>
  <c r="AD289" i="6" a="1"/>
  <c r="AD289" i="6" s="1"/>
  <c r="AC289" i="6" a="1"/>
  <c r="AC289" i="6" s="1"/>
  <c r="AB289" i="6"/>
  <c r="AB289" i="6" a="1"/>
  <c r="AA289" i="6" a="1"/>
  <c r="AA289" i="6" s="1"/>
  <c r="Z289" i="6" a="1"/>
  <c r="Z289" i="6" s="1"/>
  <c r="Y289" i="6" a="1"/>
  <c r="Y289" i="6" s="1"/>
  <c r="X289" i="6"/>
  <c r="X289" i="6" a="1"/>
  <c r="W289" i="6" a="1"/>
  <c r="W289" i="6" s="1"/>
  <c r="V289" i="6" a="1"/>
  <c r="V289" i="6" s="1"/>
  <c r="U289" i="6" a="1"/>
  <c r="U289" i="6" s="1"/>
  <c r="T289" i="6"/>
  <c r="T289" i="6" a="1"/>
  <c r="S289" i="6" a="1"/>
  <c r="S289" i="6" s="1"/>
  <c r="R289" i="6" a="1"/>
  <c r="R289" i="6" s="1"/>
  <c r="Q289" i="6" a="1"/>
  <c r="Q289" i="6" s="1"/>
  <c r="P289" i="6"/>
  <c r="P289" i="6" a="1"/>
  <c r="O289" i="6" a="1"/>
  <c r="O289" i="6" s="1"/>
  <c r="N289" i="6" a="1"/>
  <c r="N289" i="6" s="1"/>
  <c r="M289" i="6" a="1"/>
  <c r="M289" i="6" s="1"/>
  <c r="L289" i="6"/>
  <c r="L289" i="6" a="1"/>
  <c r="K289" i="6" a="1"/>
  <c r="K289" i="6" s="1"/>
  <c r="AI288" i="6" a="1"/>
  <c r="AI288" i="6" s="1"/>
  <c r="AH288" i="6"/>
  <c r="AH288" i="6" a="1"/>
  <c r="AG288" i="6" a="1"/>
  <c r="AG288" i="6" s="1"/>
  <c r="AF288" i="6" a="1"/>
  <c r="AF288" i="6" s="1"/>
  <c r="AE288" i="6" a="1"/>
  <c r="AE288" i="6" s="1"/>
  <c r="AD288" i="6"/>
  <c r="AD288" i="6" a="1"/>
  <c r="AC288" i="6" a="1"/>
  <c r="AC288" i="6" s="1"/>
  <c r="AB288" i="6" a="1"/>
  <c r="AB288" i="6" s="1"/>
  <c r="AA288" i="6" a="1"/>
  <c r="AA288" i="6" s="1"/>
  <c r="Z288" i="6"/>
  <c r="Z288" i="6" a="1"/>
  <c r="Y288" i="6" a="1"/>
  <c r="Y288" i="6" s="1"/>
  <c r="X288" i="6" a="1"/>
  <c r="X288" i="6" s="1"/>
  <c r="W288" i="6" a="1"/>
  <c r="W288" i="6" s="1"/>
  <c r="V288" i="6"/>
  <c r="V288" i="6" a="1"/>
  <c r="U288" i="6" a="1"/>
  <c r="U288" i="6" s="1"/>
  <c r="T288" i="6" a="1"/>
  <c r="T288" i="6" s="1"/>
  <c r="S288" i="6" a="1"/>
  <c r="S288" i="6" s="1"/>
  <c r="R288" i="6"/>
  <c r="R288" i="6" a="1"/>
  <c r="Q288" i="6" a="1"/>
  <c r="Q288" i="6" s="1"/>
  <c r="P288" i="6" a="1"/>
  <c r="P288" i="6" s="1"/>
  <c r="O288" i="6" a="1"/>
  <c r="O288" i="6" s="1"/>
  <c r="N288" i="6"/>
  <c r="N288" i="6" a="1"/>
  <c r="M288" i="6" a="1"/>
  <c r="M288" i="6" s="1"/>
  <c r="L288" i="6" a="1"/>
  <c r="L288" i="6" s="1"/>
  <c r="K288" i="6" a="1"/>
  <c r="K288" i="6" s="1"/>
  <c r="AI287" i="6" a="1"/>
  <c r="AI287" i="6" s="1"/>
  <c r="AH287" i="6" a="1"/>
  <c r="AH287" i="6" s="1"/>
  <c r="AG287" i="6" a="1"/>
  <c r="AG287" i="6" s="1"/>
  <c r="AF287" i="6"/>
  <c r="AF287" i="6" a="1"/>
  <c r="AE287" i="6" a="1"/>
  <c r="AE287" i="6" s="1"/>
  <c r="AD287" i="6" a="1"/>
  <c r="AD287" i="6" s="1"/>
  <c r="AC287" i="6" a="1"/>
  <c r="AC287" i="6" s="1"/>
  <c r="AB287" i="6"/>
  <c r="AB287" i="6" a="1"/>
  <c r="AA287" i="6" a="1"/>
  <c r="AA287" i="6" s="1"/>
  <c r="Z287" i="6" a="1"/>
  <c r="Z287" i="6" s="1"/>
  <c r="Y287" i="6" a="1"/>
  <c r="Y287" i="6" s="1"/>
  <c r="X287" i="6"/>
  <c r="X287" i="6" a="1"/>
  <c r="W287" i="6" a="1"/>
  <c r="W287" i="6" s="1"/>
  <c r="V287" i="6" a="1"/>
  <c r="V287" i="6" s="1"/>
  <c r="U287" i="6" a="1"/>
  <c r="U287" i="6" s="1"/>
  <c r="T287" i="6"/>
  <c r="T287" i="6" a="1"/>
  <c r="S287" i="6" a="1"/>
  <c r="S287" i="6" s="1"/>
  <c r="R287" i="6" a="1"/>
  <c r="R287" i="6" s="1"/>
  <c r="Q287" i="6" a="1"/>
  <c r="Q287" i="6" s="1"/>
  <c r="P287" i="6"/>
  <c r="P287" i="6" a="1"/>
  <c r="O287" i="6" a="1"/>
  <c r="O287" i="6" s="1"/>
  <c r="N287" i="6" a="1"/>
  <c r="N287" i="6" s="1"/>
  <c r="M287" i="6" a="1"/>
  <c r="M287" i="6" s="1"/>
  <c r="L287" i="6"/>
  <c r="L287" i="6" a="1"/>
  <c r="K287" i="6" a="1"/>
  <c r="K287" i="6" s="1"/>
  <c r="AI286" i="6" a="1"/>
  <c r="AI286" i="6" s="1"/>
  <c r="AH286" i="6"/>
  <c r="AH286" i="6" a="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c r="U271" i="6" a="1"/>
  <c r="T271" i="6" a="1"/>
  <c r="T271" i="6" s="1"/>
  <c r="S271" i="6" a="1"/>
  <c r="S271" i="6" s="1"/>
  <c r="R271" i="6" a="1"/>
  <c r="R271" i="6" s="1"/>
  <c r="Q271" i="6" a="1"/>
  <c r="Q271" i="6" s="1"/>
  <c r="P271" i="6" a="1"/>
  <c r="P271" i="6" s="1"/>
  <c r="O271" i="6" a="1"/>
  <c r="O271" i="6" s="1"/>
  <c r="N271" i="6" a="1"/>
  <c r="N271" i="6" s="1"/>
  <c r="M271" i="6"/>
  <c r="M271" i="6" a="1"/>
  <c r="L271" i="6" a="1"/>
  <c r="L271" i="6" s="1"/>
  <c r="K271" i="6" a="1"/>
  <c r="K271" i="6" s="1"/>
  <c r="AI270" i="6" a="1"/>
  <c r="AI270" i="6" s="1"/>
  <c r="AH270" i="6" a="1"/>
  <c r="AH270" i="6" s="1"/>
  <c r="AG270" i="6"/>
  <c r="AG270" i="6" a="1"/>
  <c r="AF270" i="6" a="1"/>
  <c r="AF270" i="6" s="1"/>
  <c r="AE270" i="6" a="1"/>
  <c r="AE270" i="6" s="1"/>
  <c r="AD270" i="6" a="1"/>
  <c r="AD270" i="6" s="1"/>
  <c r="AC270" i="6" a="1"/>
  <c r="AC270" i="6" s="1"/>
  <c r="AB270" i="6" a="1"/>
  <c r="AB270" i="6" s="1"/>
  <c r="AA270" i="6" a="1"/>
  <c r="AA270" i="6" s="1"/>
  <c r="Z270" i="6" a="1"/>
  <c r="Z270" i="6" s="1"/>
  <c r="Y270" i="6"/>
  <c r="Y270" i="6" a="1"/>
  <c r="X270" i="6" a="1"/>
  <c r="X270" i="6" s="1"/>
  <c r="W270" i="6" a="1"/>
  <c r="W270" i="6" s="1"/>
  <c r="V270" i="6" a="1"/>
  <c r="V270" i="6" s="1"/>
  <c r="U270" i="6" a="1"/>
  <c r="U270" i="6" s="1"/>
  <c r="T270" i="6" a="1"/>
  <c r="T270" i="6" s="1"/>
  <c r="S270" i="6" a="1"/>
  <c r="S270" i="6" s="1"/>
  <c r="R270" i="6" a="1"/>
  <c r="R270" i="6" s="1"/>
  <c r="Q270" i="6"/>
  <c r="Q270" i="6" a="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c r="AC269" i="6" a="1"/>
  <c r="AB269" i="6" a="1"/>
  <c r="AB269" i="6" s="1"/>
  <c r="AA269" i="6" a="1"/>
  <c r="AA269" i="6" s="1"/>
  <c r="Z269" i="6" a="1"/>
  <c r="Z269" i="6" s="1"/>
  <c r="Y269" i="6" a="1"/>
  <c r="Y269" i="6" s="1"/>
  <c r="X269" i="6" a="1"/>
  <c r="X269" i="6" s="1"/>
  <c r="W269" i="6" a="1"/>
  <c r="W269" i="6" s="1"/>
  <c r="V269" i="6" a="1"/>
  <c r="V269" i="6" s="1"/>
  <c r="U269" i="6"/>
  <c r="U269" i="6" a="1"/>
  <c r="T269" i="6" a="1"/>
  <c r="T269" i="6" s="1"/>
  <c r="S269" i="6" a="1"/>
  <c r="S269" i="6" s="1"/>
  <c r="R269" i="6" a="1"/>
  <c r="R269" i="6" s="1"/>
  <c r="Q269" i="6" a="1"/>
  <c r="Q269" i="6" s="1"/>
  <c r="P269" i="6" a="1"/>
  <c r="P269" i="6" s="1"/>
  <c r="O269" i="6" a="1"/>
  <c r="O269" i="6" s="1"/>
  <c r="N269" i="6" a="1"/>
  <c r="N269" i="6" s="1"/>
  <c r="M269" i="6"/>
  <c r="M269" i="6" a="1"/>
  <c r="L269" i="6" a="1"/>
  <c r="L269" i="6" s="1"/>
  <c r="K269" i="6" a="1"/>
  <c r="K269" i="6" s="1"/>
  <c r="AI268" i="6" a="1"/>
  <c r="AI268" i="6" s="1"/>
  <c r="AH268" i="6" a="1"/>
  <c r="AH268" i="6" s="1"/>
  <c r="AG268" i="6"/>
  <c r="AG268" i="6" a="1"/>
  <c r="AF268" i="6" a="1"/>
  <c r="AF268" i="6" s="1"/>
  <c r="AE268" i="6" a="1"/>
  <c r="AE268" i="6" s="1"/>
  <c r="AD268" i="6" a="1"/>
  <c r="AD268" i="6" s="1"/>
  <c r="AC268" i="6" a="1"/>
  <c r="AC268" i="6" s="1"/>
  <c r="AB268" i="6" a="1"/>
  <c r="AB268" i="6" s="1"/>
  <c r="AA268" i="6" a="1"/>
  <c r="AA268" i="6" s="1"/>
  <c r="Z268" i="6" a="1"/>
  <c r="Z268" i="6" s="1"/>
  <c r="Y268" i="6"/>
  <c r="Y268" i="6" a="1"/>
  <c r="X268" i="6" a="1"/>
  <c r="X268" i="6" s="1"/>
  <c r="W268" i="6" a="1"/>
  <c r="W268" i="6" s="1"/>
  <c r="V268" i="6" a="1"/>
  <c r="V268" i="6" s="1"/>
  <c r="U268" i="6" a="1"/>
  <c r="U268" i="6" s="1"/>
  <c r="T268" i="6" a="1"/>
  <c r="T268" i="6" s="1"/>
  <c r="S268" i="6" a="1"/>
  <c r="S268" i="6" s="1"/>
  <c r="R268" i="6" a="1"/>
  <c r="R268" i="6" s="1"/>
  <c r="Q268" i="6"/>
  <c r="Q268" i="6" a="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c r="AC267" i="6" a="1"/>
  <c r="AB267" i="6" a="1"/>
  <c r="AB267" i="6" s="1"/>
  <c r="AA267" i="6" a="1"/>
  <c r="AA267" i="6" s="1"/>
  <c r="Z267" i="6" a="1"/>
  <c r="Z267" i="6" s="1"/>
  <c r="Y267" i="6" a="1"/>
  <c r="Y267" i="6" s="1"/>
  <c r="X267" i="6" a="1"/>
  <c r="X267" i="6" s="1"/>
  <c r="W267" i="6" a="1"/>
  <c r="W267" i="6" s="1"/>
  <c r="V267" i="6" a="1"/>
  <c r="V267" i="6" s="1"/>
  <c r="U267" i="6"/>
  <c r="U267" i="6" a="1"/>
  <c r="T267" i="6" a="1"/>
  <c r="T267" i="6" s="1"/>
  <c r="S267" i="6" a="1"/>
  <c r="S267" i="6" s="1"/>
  <c r="R267" i="6" a="1"/>
  <c r="R267" i="6" s="1"/>
  <c r="Q267" i="6" a="1"/>
  <c r="Q267" i="6" s="1"/>
  <c r="P267" i="6" a="1"/>
  <c r="P267" i="6" s="1"/>
  <c r="O267" i="6" a="1"/>
  <c r="O267" i="6" s="1"/>
  <c r="N267" i="6" a="1"/>
  <c r="N267" i="6" s="1"/>
  <c r="M267" i="6"/>
  <c r="M267" i="6" a="1"/>
  <c r="L267" i="6" a="1"/>
  <c r="L267" i="6" s="1"/>
  <c r="K267" i="6" a="1"/>
  <c r="K267" i="6" s="1"/>
  <c r="AI266" i="6" a="1"/>
  <c r="AI266" i="6" s="1"/>
  <c r="AH266" i="6" a="1"/>
  <c r="AH266" i="6" s="1"/>
  <c r="AG266" i="6"/>
  <c r="AG266" i="6" a="1"/>
  <c r="AF266" i="6" a="1"/>
  <c r="AF266" i="6" s="1"/>
  <c r="AE266" i="6" a="1"/>
  <c r="AE266" i="6" s="1"/>
  <c r="AD266" i="6" a="1"/>
  <c r="AD266" i="6" s="1"/>
  <c r="AC266" i="6" a="1"/>
  <c r="AC266" i="6" s="1"/>
  <c r="AB266" i="6" a="1"/>
  <c r="AB266" i="6" s="1"/>
  <c r="AA266" i="6" a="1"/>
  <c r="AA266" i="6" s="1"/>
  <c r="Z266" i="6" a="1"/>
  <c r="Z266" i="6" s="1"/>
  <c r="Y266" i="6"/>
  <c r="Y266" i="6" a="1"/>
  <c r="X266" i="6" a="1"/>
  <c r="X266" i="6" s="1"/>
  <c r="W266" i="6" a="1"/>
  <c r="W266" i="6" s="1"/>
  <c r="V266" i="6" a="1"/>
  <c r="V266" i="6" s="1"/>
  <c r="U266" i="6" a="1"/>
  <c r="U266" i="6" s="1"/>
  <c r="T266" i="6" a="1"/>
  <c r="T266" i="6" s="1"/>
  <c r="S266" i="6" a="1"/>
  <c r="S266" i="6" s="1"/>
  <c r="R266" i="6" a="1"/>
  <c r="R266" i="6" s="1"/>
  <c r="Q266" i="6"/>
  <c r="Q266" i="6" a="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c r="AC265" i="6" a="1"/>
  <c r="AB265" i="6" a="1"/>
  <c r="AB265" i="6" s="1"/>
  <c r="AA265" i="6" a="1"/>
  <c r="AA265" i="6" s="1"/>
  <c r="Z265" i="6" a="1"/>
  <c r="Z265" i="6" s="1"/>
  <c r="Y265" i="6" a="1"/>
  <c r="Y265" i="6" s="1"/>
  <c r="X265" i="6" a="1"/>
  <c r="X265" i="6" s="1"/>
  <c r="W265" i="6" a="1"/>
  <c r="W265" i="6" s="1"/>
  <c r="V265" i="6" a="1"/>
  <c r="V265" i="6" s="1"/>
  <c r="U265" i="6"/>
  <c r="U265" i="6" a="1"/>
  <c r="T265" i="6" a="1"/>
  <c r="T265" i="6" s="1"/>
  <c r="S265" i="6" a="1"/>
  <c r="S265" i="6" s="1"/>
  <c r="R265" i="6" a="1"/>
  <c r="R265" i="6" s="1"/>
  <c r="Q265" i="6" a="1"/>
  <c r="Q265" i="6" s="1"/>
  <c r="P265" i="6" a="1"/>
  <c r="P265" i="6" s="1"/>
  <c r="O265" i="6" a="1"/>
  <c r="O265" i="6" s="1"/>
  <c r="N265" i="6" a="1"/>
  <c r="N265" i="6" s="1"/>
  <c r="M265" i="6"/>
  <c r="M265" i="6" a="1"/>
  <c r="L265" i="6" a="1"/>
  <c r="L265" i="6" s="1"/>
  <c r="K265" i="6" a="1"/>
  <c r="K265" i="6" s="1"/>
  <c r="AI264" i="6" a="1"/>
  <c r="AI264" i="6" s="1"/>
  <c r="AH264" i="6" a="1"/>
  <c r="AH264" i="6" s="1"/>
  <c r="AG264" i="6"/>
  <c r="AG264" i="6" a="1"/>
  <c r="AF264" i="6" a="1"/>
  <c r="AF264" i="6" s="1"/>
  <c r="AE264" i="6" a="1"/>
  <c r="AE264" i="6" s="1"/>
  <c r="AD264" i="6" a="1"/>
  <c r="AD264" i="6" s="1"/>
  <c r="AC264" i="6" a="1"/>
  <c r="AC264" i="6" s="1"/>
  <c r="AB264" i="6" a="1"/>
  <c r="AB264" i="6" s="1"/>
  <c r="AA264" i="6" a="1"/>
  <c r="AA264" i="6" s="1"/>
  <c r="Z264" i="6" a="1"/>
  <c r="Z264" i="6" s="1"/>
  <c r="Y264" i="6"/>
  <c r="Y264" i="6" a="1"/>
  <c r="X264" i="6" a="1"/>
  <c r="X264" i="6" s="1"/>
  <c r="W264" i="6" a="1"/>
  <c r="W264" i="6" s="1"/>
  <c r="V264" i="6" a="1"/>
  <c r="V264" i="6" s="1"/>
  <c r="U264" i="6" a="1"/>
  <c r="U264" i="6" s="1"/>
  <c r="T264" i="6" a="1"/>
  <c r="T264" i="6" s="1"/>
  <c r="S264" i="6" a="1"/>
  <c r="S264" i="6" s="1"/>
  <c r="R264" i="6" a="1"/>
  <c r="R264" i="6" s="1"/>
  <c r="Q264" i="6"/>
  <c r="Q264" i="6" a="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c r="AC263" i="6" a="1"/>
  <c r="AB263" i="6" a="1"/>
  <c r="AB263" i="6" s="1"/>
  <c r="AA263" i="6" a="1"/>
  <c r="AA263" i="6" s="1"/>
  <c r="Z263" i="6" a="1"/>
  <c r="Z263" i="6" s="1"/>
  <c r="Y263" i="6" a="1"/>
  <c r="Y263" i="6" s="1"/>
  <c r="X263" i="6" a="1"/>
  <c r="X263" i="6" s="1"/>
  <c r="W263" i="6" a="1"/>
  <c r="W263" i="6" s="1"/>
  <c r="V263" i="6" a="1"/>
  <c r="V263" i="6" s="1"/>
  <c r="U263" i="6"/>
  <c r="U263" i="6" a="1"/>
  <c r="T263" i="6" a="1"/>
  <c r="T263" i="6" s="1"/>
  <c r="S263" i="6" a="1"/>
  <c r="S263" i="6" s="1"/>
  <c r="R263" i="6" a="1"/>
  <c r="R263" i="6" s="1"/>
  <c r="Q263" i="6" a="1"/>
  <c r="Q263" i="6" s="1"/>
  <c r="P263" i="6" a="1"/>
  <c r="P263" i="6" s="1"/>
  <c r="O263" i="6" a="1"/>
  <c r="O263" i="6" s="1"/>
  <c r="N263" i="6" a="1"/>
  <c r="N263" i="6" s="1"/>
  <c r="M263" i="6"/>
  <c r="M263" i="6" a="1"/>
  <c r="L263" i="6" a="1"/>
  <c r="L263" i="6" s="1"/>
  <c r="K263" i="6" a="1"/>
  <c r="K263" i="6" s="1"/>
  <c r="AI262" i="6" a="1"/>
  <c r="AI262" i="6" s="1"/>
  <c r="AH262" i="6" a="1"/>
  <c r="AH262" i="6" s="1"/>
  <c r="AG262" i="6"/>
  <c r="AG262" i="6" a="1"/>
  <c r="AF262" i="6" a="1"/>
  <c r="AF262" i="6" s="1"/>
  <c r="AE262" i="6" a="1"/>
  <c r="AE262" i="6" s="1"/>
  <c r="AD262" i="6" a="1"/>
  <c r="AD262" i="6" s="1"/>
  <c r="AC262" i="6" a="1"/>
  <c r="AC262" i="6" s="1"/>
  <c r="AB262" i="6" a="1"/>
  <c r="AB262" i="6" s="1"/>
  <c r="AA262" i="6" a="1"/>
  <c r="AA262" i="6" s="1"/>
  <c r="Z262" i="6" a="1"/>
  <c r="Z262" i="6" s="1"/>
  <c r="Y262" i="6"/>
  <c r="Y262" i="6" a="1"/>
  <c r="X262" i="6" a="1"/>
  <c r="X262" i="6" s="1"/>
  <c r="W262" i="6" a="1"/>
  <c r="W262" i="6" s="1"/>
  <c r="V262" i="6" a="1"/>
  <c r="V262" i="6" s="1"/>
  <c r="U262" i="6" a="1"/>
  <c r="U262" i="6" s="1"/>
  <c r="T262" i="6" a="1"/>
  <c r="T262" i="6" s="1"/>
  <c r="S262" i="6" a="1"/>
  <c r="S262" i="6" s="1"/>
  <c r="R262" i="6" a="1"/>
  <c r="R262" i="6" s="1"/>
  <c r="Q262" i="6"/>
  <c r="Q262" i="6" a="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c r="AC261" i="6" a="1"/>
  <c r="AB261" i="6" a="1"/>
  <c r="AB261" i="6" s="1"/>
  <c r="AA261" i="6" a="1"/>
  <c r="AA261" i="6" s="1"/>
  <c r="Z261" i="6" a="1"/>
  <c r="Z261" i="6" s="1"/>
  <c r="Y261" i="6" a="1"/>
  <c r="Y261" i="6" s="1"/>
  <c r="X261" i="6" a="1"/>
  <c r="X261" i="6" s="1"/>
  <c r="W261" i="6" a="1"/>
  <c r="W261" i="6" s="1"/>
  <c r="V261" i="6" a="1"/>
  <c r="V261" i="6" s="1"/>
  <c r="U261" i="6"/>
  <c r="U261" i="6" a="1"/>
  <c r="T261" i="6" a="1"/>
  <c r="T261" i="6" s="1"/>
  <c r="S261" i="6" a="1"/>
  <c r="S261" i="6" s="1"/>
  <c r="R261" i="6" a="1"/>
  <c r="R261" i="6" s="1"/>
  <c r="Q261" i="6" a="1"/>
  <c r="Q261" i="6" s="1"/>
  <c r="P261" i="6" a="1"/>
  <c r="P261" i="6" s="1"/>
  <c r="O261" i="6" a="1"/>
  <c r="O261" i="6" s="1"/>
  <c r="N261" i="6" a="1"/>
  <c r="N261" i="6" s="1"/>
  <c r="M261" i="6"/>
  <c r="M261" i="6" a="1"/>
  <c r="L261" i="6" a="1"/>
  <c r="L261" i="6" s="1"/>
  <c r="K261" i="6" a="1"/>
  <c r="K261" i="6" s="1"/>
  <c r="AI260" i="6" a="1"/>
  <c r="AI260" i="6" s="1"/>
  <c r="AH260" i="6" a="1"/>
  <c r="AH260" i="6" s="1"/>
  <c r="AG260" i="6"/>
  <c r="AG260" i="6" a="1"/>
  <c r="AF260" i="6" a="1"/>
  <c r="AF260" i="6" s="1"/>
  <c r="AE260" i="6" a="1"/>
  <c r="AE260" i="6" s="1"/>
  <c r="AD260" i="6" a="1"/>
  <c r="AD260" i="6" s="1"/>
  <c r="AC260" i="6" a="1"/>
  <c r="AC260" i="6" s="1"/>
  <c r="AB260" i="6" a="1"/>
  <c r="AB260" i="6" s="1"/>
  <c r="AA260" i="6" a="1"/>
  <c r="AA260" i="6" s="1"/>
  <c r="Z260" i="6" a="1"/>
  <c r="Z260" i="6" s="1"/>
  <c r="Y260" i="6"/>
  <c r="Y260" i="6" a="1"/>
  <c r="X260" i="6" a="1"/>
  <c r="X260" i="6" s="1"/>
  <c r="W260" i="6" a="1"/>
  <c r="W260" i="6" s="1"/>
  <c r="V260" i="6" a="1"/>
  <c r="V260" i="6" s="1"/>
  <c r="U260" i="6" a="1"/>
  <c r="U260" i="6" s="1"/>
  <c r="T260" i="6" a="1"/>
  <c r="T260" i="6" s="1"/>
  <c r="S260" i="6" a="1"/>
  <c r="S260" i="6" s="1"/>
  <c r="R260" i="6" a="1"/>
  <c r="R260" i="6" s="1"/>
  <c r="Q260" i="6"/>
  <c r="Q260" i="6" a="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c r="AC259" i="6" a="1"/>
  <c r="AB259" i="6" a="1"/>
  <c r="AB259" i="6" s="1"/>
  <c r="AA259" i="6" a="1"/>
  <c r="AA259" i="6" s="1"/>
  <c r="Z259" i="6" a="1"/>
  <c r="Z259" i="6" s="1"/>
  <c r="Y259" i="6" a="1"/>
  <c r="Y259" i="6" s="1"/>
  <c r="X259" i="6" a="1"/>
  <c r="X259" i="6" s="1"/>
  <c r="W259" i="6" a="1"/>
  <c r="W259" i="6" s="1"/>
  <c r="V259" i="6" a="1"/>
  <c r="V259" i="6" s="1"/>
  <c r="U259" i="6"/>
  <c r="U259" i="6" a="1"/>
  <c r="T259" i="6" a="1"/>
  <c r="T259" i="6" s="1"/>
  <c r="S259" i="6" a="1"/>
  <c r="S259" i="6" s="1"/>
  <c r="R259" i="6" a="1"/>
  <c r="R259" i="6" s="1"/>
  <c r="Q259" i="6" a="1"/>
  <c r="Q259" i="6" s="1"/>
  <c r="P259" i="6" a="1"/>
  <c r="P259" i="6" s="1"/>
  <c r="O259" i="6" a="1"/>
  <c r="O259" i="6" s="1"/>
  <c r="N259" i="6" a="1"/>
  <c r="N259" i="6" s="1"/>
  <c r="M259" i="6"/>
  <c r="M259" i="6" a="1"/>
  <c r="L259" i="6" a="1"/>
  <c r="L259" i="6" s="1"/>
  <c r="K259" i="6" a="1"/>
  <c r="K259" i="6" s="1"/>
  <c r="AI258" i="6" a="1"/>
  <c r="AI258" i="6" s="1"/>
  <c r="AH258" i="6" a="1"/>
  <c r="AH258" i="6" s="1"/>
  <c r="AG258" i="6"/>
  <c r="AG258" i="6" a="1"/>
  <c r="AF258" i="6" a="1"/>
  <c r="AF258" i="6" s="1"/>
  <c r="AE258" i="6" a="1"/>
  <c r="AE258" i="6" s="1"/>
  <c r="AD258" i="6" a="1"/>
  <c r="AD258" i="6" s="1"/>
  <c r="AC258" i="6" a="1"/>
  <c r="AC258" i="6" s="1"/>
  <c r="AB258" i="6" a="1"/>
  <c r="AB258" i="6" s="1"/>
  <c r="AA258" i="6" a="1"/>
  <c r="AA258" i="6" s="1"/>
  <c r="Z258" i="6" a="1"/>
  <c r="Z258" i="6" s="1"/>
  <c r="Y258" i="6"/>
  <c r="Y258" i="6" a="1"/>
  <c r="X258" i="6" a="1"/>
  <c r="X258" i="6" s="1"/>
  <c r="W258" i="6" a="1"/>
  <c r="W258" i="6" s="1"/>
  <c r="V258" i="6" a="1"/>
  <c r="V258" i="6" s="1"/>
  <c r="U258" i="6" a="1"/>
  <c r="U258" i="6" s="1"/>
  <c r="T258" i="6" a="1"/>
  <c r="T258" i="6" s="1"/>
  <c r="S258" i="6" a="1"/>
  <c r="S258" i="6" s="1"/>
  <c r="R258" i="6" a="1"/>
  <c r="R258" i="6" s="1"/>
  <c r="Q258" i="6"/>
  <c r="Q258" i="6" a="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c r="AC257" i="6" a="1"/>
  <c r="AB257" i="6" a="1"/>
  <c r="AB257" i="6" s="1"/>
  <c r="AA257" i="6" a="1"/>
  <c r="AA257" i="6" s="1"/>
  <c r="Z257" i="6" a="1"/>
  <c r="Z257" i="6" s="1"/>
  <c r="Y257" i="6" a="1"/>
  <c r="Y257" i="6" s="1"/>
  <c r="X257" i="6" a="1"/>
  <c r="X257" i="6" s="1"/>
  <c r="W257" i="6" a="1"/>
  <c r="W257" i="6" s="1"/>
  <c r="V257" i="6" a="1"/>
  <c r="V257" i="6" s="1"/>
  <c r="U257" i="6"/>
  <c r="U257" i="6" a="1"/>
  <c r="T257" i="6" a="1"/>
  <c r="T257" i="6" s="1"/>
  <c r="S257" i="6" a="1"/>
  <c r="S257" i="6" s="1"/>
  <c r="R257" i="6" a="1"/>
  <c r="R257" i="6" s="1"/>
  <c r="Q257" i="6" a="1"/>
  <c r="Q257" i="6" s="1"/>
  <c r="P257" i="6" a="1"/>
  <c r="P257" i="6" s="1"/>
  <c r="O257" i="6" a="1"/>
  <c r="O257" i="6" s="1"/>
  <c r="N257" i="6" a="1"/>
  <c r="N257" i="6" s="1"/>
  <c r="M257" i="6"/>
  <c r="M257" i="6" a="1"/>
  <c r="L257" i="6" a="1"/>
  <c r="L257" i="6" s="1"/>
  <c r="K257" i="6" a="1"/>
  <c r="K257" i="6" s="1"/>
  <c r="AI256" i="6" a="1"/>
  <c r="AI256" i="6" s="1"/>
  <c r="AH256" i="6" a="1"/>
  <c r="AH256" i="6" s="1"/>
  <c r="AG256" i="6"/>
  <c r="AG256" i="6" a="1"/>
  <c r="AF256" i="6" a="1"/>
  <c r="AF256" i="6" s="1"/>
  <c r="AE256" i="6" a="1"/>
  <c r="AE256" i="6" s="1"/>
  <c r="AD256" i="6" a="1"/>
  <c r="AD256" i="6" s="1"/>
  <c r="AC256" i="6" a="1"/>
  <c r="AC256" i="6" s="1"/>
  <c r="AB256" i="6" a="1"/>
  <c r="AB256" i="6" s="1"/>
  <c r="AA256" i="6" a="1"/>
  <c r="AA256" i="6" s="1"/>
  <c r="Z256" i="6" a="1"/>
  <c r="Z256" i="6" s="1"/>
  <c r="Y256" i="6"/>
  <c r="Y256" i="6" a="1"/>
  <c r="X256" i="6" a="1"/>
  <c r="X256" i="6" s="1"/>
  <c r="W256" i="6" a="1"/>
  <c r="W256" i="6" s="1"/>
  <c r="V256" i="6" a="1"/>
  <c r="V256" i="6" s="1"/>
  <c r="U256" i="6" a="1"/>
  <c r="U256" i="6" s="1"/>
  <c r="T256" i="6" a="1"/>
  <c r="T256" i="6" s="1"/>
  <c r="S256" i="6" a="1"/>
  <c r="S256" i="6" s="1"/>
  <c r="R256" i="6" a="1"/>
  <c r="R256" i="6" s="1"/>
  <c r="Q256" i="6"/>
  <c r="Q256" i="6" a="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c r="AC255" i="6" a="1"/>
  <c r="AB255" i="6" a="1"/>
  <c r="AB255" i="6" s="1"/>
  <c r="AA255" i="6" a="1"/>
  <c r="AA255" i="6" s="1"/>
  <c r="Z255" i="6" a="1"/>
  <c r="Z255" i="6" s="1"/>
  <c r="Y255" i="6" a="1"/>
  <c r="Y255" i="6" s="1"/>
  <c r="X255" i="6" a="1"/>
  <c r="X255" i="6" s="1"/>
  <c r="W255" i="6" a="1"/>
  <c r="W255" i="6" s="1"/>
  <c r="V255" i="6" a="1"/>
  <c r="V255" i="6" s="1"/>
  <c r="U255" i="6"/>
  <c r="U255" i="6" a="1"/>
  <c r="T255" i="6" a="1"/>
  <c r="T255" i="6" s="1"/>
  <c r="S255" i="6" a="1"/>
  <c r="S255" i="6" s="1"/>
  <c r="R255" i="6" a="1"/>
  <c r="R255" i="6" s="1"/>
  <c r="Q255" i="6" a="1"/>
  <c r="Q255" i="6" s="1"/>
  <c r="P255" i="6" a="1"/>
  <c r="P255" i="6" s="1"/>
  <c r="O255" i="6" a="1"/>
  <c r="O255" i="6" s="1"/>
  <c r="N255" i="6" a="1"/>
  <c r="N255" i="6" s="1"/>
  <c r="M255" i="6"/>
  <c r="M255" i="6" a="1"/>
  <c r="L255" i="6" a="1"/>
  <c r="L255" i="6" s="1"/>
  <c r="K255" i="6" a="1"/>
  <c r="K255" i="6" s="1"/>
  <c r="AI254" i="6" a="1"/>
  <c r="AI254" i="6" s="1"/>
  <c r="AH254" i="6" a="1"/>
  <c r="AH254" i="6" s="1"/>
  <c r="AG254" i="6"/>
  <c r="AG254" i="6" a="1"/>
  <c r="AF254" i="6" a="1"/>
  <c r="AF254" i="6" s="1"/>
  <c r="AE254" i="6" a="1"/>
  <c r="AE254" i="6" s="1"/>
  <c r="AD254" i="6" a="1"/>
  <c r="AD254" i="6" s="1"/>
  <c r="AC254" i="6" a="1"/>
  <c r="AC254" i="6" s="1"/>
  <c r="AB254" i="6" a="1"/>
  <c r="AB254" i="6" s="1"/>
  <c r="AA254" i="6" a="1"/>
  <c r="AA254" i="6" s="1"/>
  <c r="Z254" i="6" a="1"/>
  <c r="Z254" i="6" s="1"/>
  <c r="Y254" i="6"/>
  <c r="Y254" i="6" a="1"/>
  <c r="X254" i="6" a="1"/>
  <c r="X254" i="6" s="1"/>
  <c r="W254" i="6" a="1"/>
  <c r="W254" i="6" s="1"/>
  <c r="V254" i="6" a="1"/>
  <c r="V254" i="6" s="1"/>
  <c r="U254" i="6" a="1"/>
  <c r="U254" i="6" s="1"/>
  <c r="T254" i="6" a="1"/>
  <c r="T254" i="6" s="1"/>
  <c r="S254" i="6" a="1"/>
  <c r="S254" i="6" s="1"/>
  <c r="R254" i="6" a="1"/>
  <c r="R254" i="6" s="1"/>
  <c r="Q254" i="6"/>
  <c r="Q254" i="6" a="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c r="AC253" i="6" a="1"/>
  <c r="AB253" i="6" a="1"/>
  <c r="AB253" i="6" s="1"/>
  <c r="AA253" i="6" a="1"/>
  <c r="AA253" i="6" s="1"/>
  <c r="Z253" i="6" a="1"/>
  <c r="Z253" i="6" s="1"/>
  <c r="Y253" i="6" a="1"/>
  <c r="Y253" i="6" s="1"/>
  <c r="X253" i="6" a="1"/>
  <c r="X253" i="6" s="1"/>
  <c r="W253" i="6" a="1"/>
  <c r="W253" i="6" s="1"/>
  <c r="V253" i="6" a="1"/>
  <c r="V253" i="6" s="1"/>
  <c r="U253" i="6"/>
  <c r="U253" i="6" a="1"/>
  <c r="T253" i="6" a="1"/>
  <c r="T253" i="6" s="1"/>
  <c r="S253" i="6" a="1"/>
  <c r="S253" i="6" s="1"/>
  <c r="R253" i="6" a="1"/>
  <c r="R253" i="6" s="1"/>
  <c r="Q253" i="6" a="1"/>
  <c r="Q253" i="6" s="1"/>
  <c r="P253" i="6" a="1"/>
  <c r="P253" i="6" s="1"/>
  <c r="O253" i="6" a="1"/>
  <c r="O253" i="6" s="1"/>
  <c r="N253" i="6" a="1"/>
  <c r="N253" i="6" s="1"/>
  <c r="M253" i="6"/>
  <c r="M253" i="6" a="1"/>
  <c r="L253" i="6" a="1"/>
  <c r="L253" i="6" s="1"/>
  <c r="K253" i="6" a="1"/>
  <c r="K253" i="6" s="1"/>
  <c r="AI252" i="6" a="1"/>
  <c r="AI252" i="6" s="1"/>
  <c r="AH252" i="6" a="1"/>
  <c r="AH252" i="6" s="1"/>
  <c r="AG252" i="6"/>
  <c r="AG252" i="6" a="1"/>
  <c r="AF252" i="6" a="1"/>
  <c r="AF252" i="6" s="1"/>
  <c r="AE252" i="6" a="1"/>
  <c r="AE252" i="6" s="1"/>
  <c r="AD252" i="6" a="1"/>
  <c r="AD252" i="6" s="1"/>
  <c r="AC252" i="6" a="1"/>
  <c r="AC252" i="6" s="1"/>
  <c r="AB252" i="6" a="1"/>
  <c r="AB252" i="6" s="1"/>
  <c r="AA252" i="6" a="1"/>
  <c r="AA252" i="6" s="1"/>
  <c r="Z252" i="6" a="1"/>
  <c r="Z252" i="6" s="1"/>
  <c r="Y252" i="6"/>
  <c r="Y252" i="6" a="1"/>
  <c r="X252" i="6" a="1"/>
  <c r="X252" i="6" s="1"/>
  <c r="W252" i="6" a="1"/>
  <c r="W252" i="6" s="1"/>
  <c r="V252" i="6" a="1"/>
  <c r="V252" i="6" s="1"/>
  <c r="U252" i="6" a="1"/>
  <c r="U252" i="6" s="1"/>
  <c r="T252" i="6" a="1"/>
  <c r="T252" i="6" s="1"/>
  <c r="S252" i="6" a="1"/>
  <c r="S252" i="6" s="1"/>
  <c r="R252" i="6" a="1"/>
  <c r="R252" i="6" s="1"/>
  <c r="Q252" i="6"/>
  <c r="Q252" i="6" a="1"/>
  <c r="P252" i="6" a="1"/>
  <c r="P252" i="6" s="1"/>
  <c r="O252" i="6" a="1"/>
  <c r="O252" i="6" s="1"/>
  <c r="N252" i="6" a="1"/>
  <c r="N252" i="6" s="1"/>
  <c r="M252" i="6" a="1"/>
  <c r="M252" i="6" s="1"/>
  <c r="L252" i="6" a="1"/>
  <c r="L252" i="6" s="1"/>
  <c r="K252" i="6" a="1"/>
  <c r="K252" i="6" s="1"/>
  <c r="AI251" i="6" a="1"/>
  <c r="AI251" i="6" s="1"/>
  <c r="AH251" i="6" a="1"/>
  <c r="AH251" i="6" s="1"/>
  <c r="AG251" i="6"/>
  <c r="AG251" i="6" a="1"/>
  <c r="AF251" i="6" a="1"/>
  <c r="AF251" i="6" s="1"/>
  <c r="AE251" i="6" a="1"/>
  <c r="AE251" i="6" s="1"/>
  <c r="AD251" i="6" a="1"/>
  <c r="AD251" i="6" s="1"/>
  <c r="AC251" i="6"/>
  <c r="AC251" i="6" a="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c r="Q251" i="6" a="1"/>
  <c r="P251" i="6" a="1"/>
  <c r="P251" i="6" s="1"/>
  <c r="O251" i="6" a="1"/>
  <c r="O251" i="6" s="1"/>
  <c r="N251" i="6" a="1"/>
  <c r="N251" i="6" s="1"/>
  <c r="M251" i="6"/>
  <c r="M251" i="6" a="1"/>
  <c r="L251" i="6" a="1"/>
  <c r="L251" i="6" s="1"/>
  <c r="K251" i="6" a="1"/>
  <c r="K251" i="6" s="1"/>
  <c r="AI250" i="6" a="1"/>
  <c r="AI250" i="6" s="1"/>
  <c r="AH250" i="6" a="1"/>
  <c r="AH250" i="6" s="1"/>
  <c r="AG250" i="6" a="1"/>
  <c r="AG250" i="6" s="1"/>
  <c r="AF250" i="6" a="1"/>
  <c r="AF250" i="6" s="1"/>
  <c r="AE250" i="6" a="1"/>
  <c r="AE250" i="6" s="1"/>
  <c r="AD250" i="6" a="1"/>
  <c r="AD250" i="6" s="1"/>
  <c r="AC250" i="6"/>
  <c r="AC250" i="6" a="1"/>
  <c r="AB250" i="6" a="1"/>
  <c r="AB250" i="6" s="1"/>
  <c r="AA250" i="6" a="1"/>
  <c r="AA250" i="6" s="1"/>
  <c r="Z250" i="6" a="1"/>
  <c r="Z250" i="6" s="1"/>
  <c r="Y250" i="6"/>
  <c r="Y250" i="6" a="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c r="M250" i="6" a="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c r="Y249" i="6" a="1"/>
  <c r="X249" i="6" a="1"/>
  <c r="X249" i="6" s="1"/>
  <c r="W249" i="6" a="1"/>
  <c r="W249" i="6" s="1"/>
  <c r="V249" i="6" a="1"/>
  <c r="V249" i="6" s="1"/>
  <c r="U249" i="6"/>
  <c r="U249" i="6" a="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c r="U248" i="6" a="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c r="AG247" i="6" a="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c r="Q247" i="6" a="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c r="AC246" i="6" a="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c r="M246" i="6" a="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c r="Y245" i="6" a="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c r="U244" i="6" a="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c r="AG243" i="6" a="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c r="Q243" i="6" a="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c r="AC242" i="6" a="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c r="M242" i="6" a="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c r="Y241" i="6" a="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c r="U240" i="6" a="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c r="AG239" i="6" a="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c r="Q239" i="6" a="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c r="AC238" i="6" a="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c r="M238" i="6" a="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c r="Y237" i="6" a="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c r="U236" i="6" a="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c r="AG235" i="6" a="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c r="Q235" i="6" a="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c r="AC234" i="6" a="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c r="M234" i="6" a="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c r="Y233" i="6" a="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c r="U232" i="6" a="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c r="AG231" i="6" a="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c r="Q231" i="6" a="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c r="AC230" i="6" a="1"/>
  <c r="AB230" i="6" a="1"/>
  <c r="AB230" i="6" s="1"/>
  <c r="AA230" i="6" a="1"/>
  <c r="AA230" i="6" s="1"/>
  <c r="Z230" i="6" a="1"/>
  <c r="Z230" i="6" s="1"/>
  <c r="Y230" i="6" a="1"/>
  <c r="Y230" i="6" s="1"/>
  <c r="X230" i="6" a="1"/>
  <c r="X230" i="6" s="1"/>
  <c r="W230" i="6" a="1"/>
  <c r="W230" i="6" s="1"/>
  <c r="V230" i="6" a="1"/>
  <c r="V230" i="6" s="1"/>
  <c r="U230" i="6"/>
  <c r="U230" i="6" a="1"/>
  <c r="T230" i="6" a="1"/>
  <c r="T230" i="6" s="1"/>
  <c r="S230" i="6" a="1"/>
  <c r="S230" i="6" s="1"/>
  <c r="R230" i="6" a="1"/>
  <c r="R230" i="6" s="1"/>
  <c r="Q230" i="6" a="1"/>
  <c r="Q230" i="6" s="1"/>
  <c r="P230" i="6" a="1"/>
  <c r="P230" i="6" s="1"/>
  <c r="O230" i="6" a="1"/>
  <c r="O230" i="6" s="1"/>
  <c r="N230" i="6" a="1"/>
  <c r="N230" i="6" s="1"/>
  <c r="M230" i="6"/>
  <c r="M230" i="6" a="1"/>
  <c r="L230" i="6" a="1"/>
  <c r="L230" i="6" s="1"/>
  <c r="K230" i="6" a="1"/>
  <c r="K230" i="6" s="1"/>
  <c r="AI229" i="6" a="1"/>
  <c r="AI229" i="6" s="1"/>
  <c r="AH229" i="6" a="1"/>
  <c r="AH229" i="6" s="1"/>
  <c r="AG229" i="6"/>
  <c r="AG229" i="6" a="1"/>
  <c r="AF229" i="6" a="1"/>
  <c r="AF229" i="6" s="1"/>
  <c r="AE229" i="6" a="1"/>
  <c r="AE229" i="6" s="1"/>
  <c r="AD229" i="6" a="1"/>
  <c r="AD229" i="6" s="1"/>
  <c r="AC229" i="6" a="1"/>
  <c r="AC229" i="6" s="1"/>
  <c r="AB229" i="6" a="1"/>
  <c r="AB229" i="6" s="1"/>
  <c r="AA229" i="6" a="1"/>
  <c r="AA229" i="6" s="1"/>
  <c r="Z229" i="6" a="1"/>
  <c r="Z229" i="6" s="1"/>
  <c r="Y229" i="6"/>
  <c r="Y229" i="6" a="1"/>
  <c r="X229" i="6" a="1"/>
  <c r="X229" i="6" s="1"/>
  <c r="W229" i="6" a="1"/>
  <c r="W229" i="6" s="1"/>
  <c r="V229" i="6" a="1"/>
  <c r="V229" i="6" s="1"/>
  <c r="U229" i="6" a="1"/>
  <c r="U229" i="6" s="1"/>
  <c r="T229" i="6" a="1"/>
  <c r="T229" i="6" s="1"/>
  <c r="S229" i="6" a="1"/>
  <c r="S229" i="6" s="1"/>
  <c r="R229" i="6" a="1"/>
  <c r="R229" i="6" s="1"/>
  <c r="Q229" i="6"/>
  <c r="Q229" i="6" a="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c r="AC228" i="6" a="1"/>
  <c r="AB228" i="6" a="1"/>
  <c r="AB228" i="6" s="1"/>
  <c r="AA228" i="6" a="1"/>
  <c r="AA228" i="6" s="1"/>
  <c r="Z228" i="6" a="1"/>
  <c r="Z228" i="6" s="1"/>
  <c r="Y228" i="6" a="1"/>
  <c r="Y228" i="6" s="1"/>
  <c r="X228" i="6" a="1"/>
  <c r="X228" i="6" s="1"/>
  <c r="W228" i="6" a="1"/>
  <c r="W228" i="6" s="1"/>
  <c r="V228" i="6" a="1"/>
  <c r="V228" i="6" s="1"/>
  <c r="U228" i="6"/>
  <c r="U228" i="6" a="1"/>
  <c r="T228" i="6" a="1"/>
  <c r="T228" i="6" s="1"/>
  <c r="S228" i="6" a="1"/>
  <c r="S228" i="6" s="1"/>
  <c r="R228" i="6" a="1"/>
  <c r="R228" i="6" s="1"/>
  <c r="Q228" i="6" a="1"/>
  <c r="Q228" i="6" s="1"/>
  <c r="P228" i="6" a="1"/>
  <c r="P228" i="6" s="1"/>
  <c r="O228" i="6" a="1"/>
  <c r="O228" i="6" s="1"/>
  <c r="N228" i="6" a="1"/>
  <c r="N228" i="6" s="1"/>
  <c r="M228" i="6"/>
  <c r="M228" i="6" a="1"/>
  <c r="L228" i="6" a="1"/>
  <c r="L228" i="6" s="1"/>
  <c r="K228" i="6" a="1"/>
  <c r="K228" i="6" s="1"/>
  <c r="AI227" i="6" a="1"/>
  <c r="AI227" i="6" s="1"/>
  <c r="AH227" i="6" a="1"/>
  <c r="AH227" i="6" s="1"/>
  <c r="AG227" i="6"/>
  <c r="AG227" i="6" a="1"/>
  <c r="AF227" i="6" a="1"/>
  <c r="AF227" i="6" s="1"/>
  <c r="AE227" i="6" a="1"/>
  <c r="AE227" i="6" s="1"/>
  <c r="AD227" i="6" a="1"/>
  <c r="AD227" i="6" s="1"/>
  <c r="AC227" i="6" a="1"/>
  <c r="AC227" i="6" s="1"/>
  <c r="AB227" i="6" a="1"/>
  <c r="AB227" i="6" s="1"/>
  <c r="AA227" i="6" a="1"/>
  <c r="AA227" i="6" s="1"/>
  <c r="Z227" i="6" a="1"/>
  <c r="Z227" i="6" s="1"/>
  <c r="Y227" i="6"/>
  <c r="Y227" i="6" a="1"/>
  <c r="X227" i="6" a="1"/>
  <c r="X227" i="6" s="1"/>
  <c r="W227" i="6" a="1"/>
  <c r="W227" i="6" s="1"/>
  <c r="V227" i="6" a="1"/>
  <c r="V227" i="6" s="1"/>
  <c r="U227" i="6" a="1"/>
  <c r="U227" i="6" s="1"/>
  <c r="T227" i="6" a="1"/>
  <c r="T227" i="6" s="1"/>
  <c r="S227" i="6" a="1"/>
  <c r="S227" i="6" s="1"/>
  <c r="R227" i="6" a="1"/>
  <c r="R227" i="6" s="1"/>
  <c r="Q227" i="6"/>
  <c r="Q227" i="6" a="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c r="AC226" i="6" a="1"/>
  <c r="AB226" i="6" a="1"/>
  <c r="AB226" i="6" s="1"/>
  <c r="AA226" i="6" a="1"/>
  <c r="AA226" i="6" s="1"/>
  <c r="Z226" i="6" a="1"/>
  <c r="Z226" i="6" s="1"/>
  <c r="Y226" i="6" a="1"/>
  <c r="Y226" i="6" s="1"/>
  <c r="X226" i="6" a="1"/>
  <c r="X226" i="6" s="1"/>
  <c r="W226" i="6" a="1"/>
  <c r="W226" i="6" s="1"/>
  <c r="V226" i="6" a="1"/>
  <c r="V226" i="6" s="1"/>
  <c r="U226" i="6"/>
  <c r="U226" i="6" a="1"/>
  <c r="T226" i="6" a="1"/>
  <c r="T226" i="6" s="1"/>
  <c r="S226" i="6" a="1"/>
  <c r="S226" i="6" s="1"/>
  <c r="R226" i="6" a="1"/>
  <c r="R226" i="6" s="1"/>
  <c r="Q226" i="6" a="1"/>
  <c r="Q226" i="6" s="1"/>
  <c r="P226" i="6" a="1"/>
  <c r="P226" i="6" s="1"/>
  <c r="O226" i="6" a="1"/>
  <c r="O226" i="6" s="1"/>
  <c r="N226" i="6" a="1"/>
  <c r="N226" i="6" s="1"/>
  <c r="M226" i="6"/>
  <c r="M226" i="6" a="1"/>
  <c r="L226" i="6" a="1"/>
  <c r="L226" i="6" s="1"/>
  <c r="K226" i="6" a="1"/>
  <c r="K226" i="6" s="1"/>
  <c r="AI225" i="6" a="1"/>
  <c r="AI225" i="6" s="1"/>
  <c r="AH225" i="6" a="1"/>
  <c r="AH225" i="6" s="1"/>
  <c r="AG225" i="6"/>
  <c r="AG225" i="6" a="1"/>
  <c r="AF225" i="6" a="1"/>
  <c r="AF225" i="6" s="1"/>
  <c r="AE225" i="6" a="1"/>
  <c r="AE225" i="6" s="1"/>
  <c r="AD225" i="6" a="1"/>
  <c r="AD225" i="6" s="1"/>
  <c r="AC225" i="6" a="1"/>
  <c r="AC225" i="6" s="1"/>
  <c r="AB225" i="6" a="1"/>
  <c r="AB225" i="6" s="1"/>
  <c r="AA225" i="6" a="1"/>
  <c r="AA225" i="6" s="1"/>
  <c r="Z225" i="6" a="1"/>
  <c r="Z225" i="6" s="1"/>
  <c r="Y225" i="6"/>
  <c r="Y225" i="6" a="1"/>
  <c r="X225" i="6" a="1"/>
  <c r="X225" i="6" s="1"/>
  <c r="W225" i="6" a="1"/>
  <c r="W225" i="6" s="1"/>
  <c r="V225" i="6" a="1"/>
  <c r="V225" i="6" s="1"/>
  <c r="U225" i="6" a="1"/>
  <c r="U225" i="6" s="1"/>
  <c r="T225" i="6" a="1"/>
  <c r="T225" i="6" s="1"/>
  <c r="S225" i="6" a="1"/>
  <c r="S225" i="6" s="1"/>
  <c r="R225" i="6" a="1"/>
  <c r="R225" i="6" s="1"/>
  <c r="Q225" i="6"/>
  <c r="Q225" i="6" a="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c r="AC224" i="6" a="1"/>
  <c r="AB224" i="6" a="1"/>
  <c r="AB224" i="6" s="1"/>
  <c r="AA224" i="6" a="1"/>
  <c r="AA224" i="6" s="1"/>
  <c r="Z224" i="6" a="1"/>
  <c r="Z224" i="6" s="1"/>
  <c r="Y224" i="6" a="1"/>
  <c r="Y224" i="6" s="1"/>
  <c r="X224" i="6" a="1"/>
  <c r="X224" i="6" s="1"/>
  <c r="W224" i="6" a="1"/>
  <c r="W224" i="6" s="1"/>
  <c r="V224" i="6" a="1"/>
  <c r="V224" i="6" s="1"/>
  <c r="U224" i="6"/>
  <c r="U224" i="6" a="1"/>
  <c r="T224" i="6" a="1"/>
  <c r="T224" i="6" s="1"/>
  <c r="S224" i="6" a="1"/>
  <c r="S224" i="6" s="1"/>
  <c r="R224" i="6" a="1"/>
  <c r="R224" i="6" s="1"/>
  <c r="Q224" i="6" a="1"/>
  <c r="Q224" i="6" s="1"/>
  <c r="P224" i="6" a="1"/>
  <c r="P224" i="6" s="1"/>
  <c r="O224" i="6" a="1"/>
  <c r="O224" i="6" s="1"/>
  <c r="N224" i="6" a="1"/>
  <c r="N224" i="6" s="1"/>
  <c r="M224" i="6"/>
  <c r="M224" i="6" a="1"/>
  <c r="L224" i="6" a="1"/>
  <c r="L224" i="6" s="1"/>
  <c r="K224" i="6" a="1"/>
  <c r="K224" i="6" s="1"/>
  <c r="AI223" i="6" a="1"/>
  <c r="AI223" i="6" s="1"/>
  <c r="AH223" i="6" a="1"/>
  <c r="AH223" i="6" s="1"/>
  <c r="AG223" i="6"/>
  <c r="AG223" i="6" a="1"/>
  <c r="AF223" i="6" a="1"/>
  <c r="AF223" i="6" s="1"/>
  <c r="AE223" i="6" a="1"/>
  <c r="AE223" i="6" s="1"/>
  <c r="AD223" i="6" a="1"/>
  <c r="AD223" i="6" s="1"/>
  <c r="AC223" i="6" a="1"/>
  <c r="AC223" i="6" s="1"/>
  <c r="AB223" i="6" a="1"/>
  <c r="AB223" i="6" s="1"/>
  <c r="AA223" i="6" a="1"/>
  <c r="AA223" i="6" s="1"/>
  <c r="Z223" i="6" a="1"/>
  <c r="Z223" i="6" s="1"/>
  <c r="Y223" i="6"/>
  <c r="Y223" i="6" a="1"/>
  <c r="X223" i="6" a="1"/>
  <c r="X223" i="6" s="1"/>
  <c r="W223" i="6" a="1"/>
  <c r="W223" i="6" s="1"/>
  <c r="V223" i="6" a="1"/>
  <c r="V223" i="6" s="1"/>
  <c r="U223" i="6" a="1"/>
  <c r="U223" i="6" s="1"/>
  <c r="T223" i="6" a="1"/>
  <c r="T223" i="6" s="1"/>
  <c r="S223" i="6" a="1"/>
  <c r="S223" i="6" s="1"/>
  <c r="R223" i="6" a="1"/>
  <c r="R223" i="6" s="1"/>
  <c r="Q223" i="6"/>
  <c r="Q223" i="6" a="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c r="AC222" i="6" a="1"/>
  <c r="AB222" i="6" a="1"/>
  <c r="AB222" i="6" s="1"/>
  <c r="AA222" i="6" a="1"/>
  <c r="AA222" i="6" s="1"/>
  <c r="Z222" i="6" a="1"/>
  <c r="Z222" i="6" s="1"/>
  <c r="Y222" i="6" a="1"/>
  <c r="Y222" i="6" s="1"/>
  <c r="X222" i="6" a="1"/>
  <c r="X222" i="6" s="1"/>
  <c r="W222" i="6" a="1"/>
  <c r="W222" i="6" s="1"/>
  <c r="V222" i="6" a="1"/>
  <c r="V222" i="6" s="1"/>
  <c r="U222" i="6"/>
  <c r="U222" i="6" a="1"/>
  <c r="T222" i="6" a="1"/>
  <c r="T222" i="6" s="1"/>
  <c r="S222" i="6" a="1"/>
  <c r="S222" i="6" s="1"/>
  <c r="R222" i="6" a="1"/>
  <c r="R222" i="6" s="1"/>
  <c r="Q222" i="6" a="1"/>
  <c r="Q222" i="6" s="1"/>
  <c r="P222" i="6" a="1"/>
  <c r="P222" i="6" s="1"/>
  <c r="O222" i="6" a="1"/>
  <c r="O222" i="6" s="1"/>
  <c r="N222" i="6" a="1"/>
  <c r="N222" i="6" s="1"/>
  <c r="M222" i="6"/>
  <c r="M222" i="6" a="1"/>
  <c r="L222" i="6" a="1"/>
  <c r="L222" i="6" s="1"/>
  <c r="K222" i="6" a="1"/>
  <c r="K222" i="6" s="1"/>
  <c r="AI221" i="6" a="1"/>
  <c r="AI221" i="6" s="1"/>
  <c r="AH221" i="6" a="1"/>
  <c r="AH221" i="6" s="1"/>
  <c r="AG221" i="6"/>
  <c r="AG221" i="6" a="1"/>
  <c r="AF221" i="6" a="1"/>
  <c r="AF221" i="6" s="1"/>
  <c r="AE221" i="6" a="1"/>
  <c r="AE221" i="6" s="1"/>
  <c r="AD221" i="6" a="1"/>
  <c r="AD221" i="6" s="1"/>
  <c r="AC221" i="6" a="1"/>
  <c r="AC221" i="6" s="1"/>
  <c r="AB221" i="6" a="1"/>
  <c r="AB221" i="6" s="1"/>
  <c r="AA221" i="6" a="1"/>
  <c r="AA221" i="6" s="1"/>
  <c r="Z221" i="6" a="1"/>
  <c r="Z221" i="6" s="1"/>
  <c r="Y221" i="6"/>
  <c r="Y221" i="6" a="1"/>
  <c r="X221" i="6" a="1"/>
  <c r="X221" i="6" s="1"/>
  <c r="W221" i="6" a="1"/>
  <c r="W221" i="6" s="1"/>
  <c r="V221" i="6" a="1"/>
  <c r="V221" i="6" s="1"/>
  <c r="U221" i="6" a="1"/>
  <c r="U221" i="6" s="1"/>
  <c r="T221" i="6" a="1"/>
  <c r="T221" i="6" s="1"/>
  <c r="S221" i="6" a="1"/>
  <c r="S221" i="6" s="1"/>
  <c r="R221" i="6" a="1"/>
  <c r="R221" i="6" s="1"/>
  <c r="Q221" i="6"/>
  <c r="Q221" i="6" a="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c r="AC220" i="6" a="1"/>
  <c r="AB220" i="6" a="1"/>
  <c r="AB220" i="6" s="1"/>
  <c r="AA220" i="6" a="1"/>
  <c r="AA220" i="6" s="1"/>
  <c r="Z220" i="6" a="1"/>
  <c r="Z220" i="6" s="1"/>
  <c r="Y220" i="6" a="1"/>
  <c r="Y220" i="6" s="1"/>
  <c r="X220" i="6" a="1"/>
  <c r="X220" i="6" s="1"/>
  <c r="W220" i="6" a="1"/>
  <c r="W220" i="6" s="1"/>
  <c r="V220" i="6" a="1"/>
  <c r="V220" i="6" s="1"/>
  <c r="U220" i="6"/>
  <c r="U220" i="6" a="1"/>
  <c r="T220" i="6" a="1"/>
  <c r="T220" i="6" s="1"/>
  <c r="S220" i="6" a="1"/>
  <c r="S220" i="6" s="1"/>
  <c r="R220" i="6" a="1"/>
  <c r="R220" i="6" s="1"/>
  <c r="Q220" i="6" a="1"/>
  <c r="Q220" i="6" s="1"/>
  <c r="P220" i="6" a="1"/>
  <c r="P220" i="6" s="1"/>
  <c r="O220" i="6" a="1"/>
  <c r="O220" i="6" s="1"/>
  <c r="N220" i="6" a="1"/>
  <c r="N220" i="6" s="1"/>
  <c r="M220" i="6"/>
  <c r="M220" i="6" a="1"/>
  <c r="L220" i="6" a="1"/>
  <c r="L220" i="6" s="1"/>
  <c r="K220" i="6" a="1"/>
  <c r="K220" i="6" s="1"/>
  <c r="AI219" i="6" a="1"/>
  <c r="AI219" i="6" s="1"/>
  <c r="AH219" i="6" a="1"/>
  <c r="AH219" i="6" s="1"/>
  <c r="AG219" i="6"/>
  <c r="AG219" i="6" a="1"/>
  <c r="AF219" i="6" a="1"/>
  <c r="AF219" i="6" s="1"/>
  <c r="AE219" i="6" a="1"/>
  <c r="AE219" i="6" s="1"/>
  <c r="AD219" i="6" a="1"/>
  <c r="AD219" i="6" s="1"/>
  <c r="AC219" i="6" a="1"/>
  <c r="AC219" i="6" s="1"/>
  <c r="AB219" i="6" a="1"/>
  <c r="AB219" i="6" s="1"/>
  <c r="AA219" i="6" a="1"/>
  <c r="AA219" i="6" s="1"/>
  <c r="Z219" i="6" a="1"/>
  <c r="Z219" i="6" s="1"/>
  <c r="Y219" i="6"/>
  <c r="Y219" i="6" a="1"/>
  <c r="X219" i="6" a="1"/>
  <c r="X219" i="6" s="1"/>
  <c r="W219" i="6" a="1"/>
  <c r="W219" i="6" s="1"/>
  <c r="V219" i="6" a="1"/>
  <c r="V219" i="6" s="1"/>
  <c r="U219" i="6" a="1"/>
  <c r="U219" i="6" s="1"/>
  <c r="T219" i="6" a="1"/>
  <c r="T219" i="6" s="1"/>
  <c r="S219" i="6" a="1"/>
  <c r="S219" i="6" s="1"/>
  <c r="R219" i="6" a="1"/>
  <c r="R219" i="6" s="1"/>
  <c r="Q219" i="6"/>
  <c r="Q219" i="6" a="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c r="AC218" i="6" a="1"/>
  <c r="AB218" i="6" a="1"/>
  <c r="AB218" i="6" s="1"/>
  <c r="AA218" i="6" a="1"/>
  <c r="AA218" i="6" s="1"/>
  <c r="Z218" i="6" a="1"/>
  <c r="Z218" i="6" s="1"/>
  <c r="Y218" i="6" a="1"/>
  <c r="Y218" i="6" s="1"/>
  <c r="X218" i="6" a="1"/>
  <c r="X218" i="6" s="1"/>
  <c r="W218" i="6" a="1"/>
  <c r="W218" i="6" s="1"/>
  <c r="V218" i="6" a="1"/>
  <c r="V218" i="6" s="1"/>
  <c r="U218" i="6"/>
  <c r="U218" i="6" a="1"/>
  <c r="T218" i="6" a="1"/>
  <c r="T218" i="6" s="1"/>
  <c r="S218" i="6" a="1"/>
  <c r="S218" i="6" s="1"/>
  <c r="R218" i="6" a="1"/>
  <c r="R218" i="6" s="1"/>
  <c r="Q218" i="6" a="1"/>
  <c r="Q218" i="6" s="1"/>
  <c r="P218" i="6" a="1"/>
  <c r="P218" i="6" s="1"/>
  <c r="O218" i="6" a="1"/>
  <c r="O218" i="6" s="1"/>
  <c r="N218" i="6" a="1"/>
  <c r="N218" i="6" s="1"/>
  <c r="M218" i="6"/>
  <c r="M218" i="6" a="1"/>
  <c r="L218" i="6" a="1"/>
  <c r="L218" i="6" s="1"/>
  <c r="K218" i="6" a="1"/>
  <c r="K218" i="6" s="1"/>
  <c r="AI217" i="6" a="1"/>
  <c r="AI217" i="6" s="1"/>
  <c r="AH217" i="6" a="1"/>
  <c r="AH217" i="6" s="1"/>
  <c r="AG217" i="6"/>
  <c r="AG217" i="6" a="1"/>
  <c r="AF217" i="6" a="1"/>
  <c r="AF217" i="6" s="1"/>
  <c r="AE217" i="6" a="1"/>
  <c r="AE217" i="6" s="1"/>
  <c r="AD217" i="6" a="1"/>
  <c r="AD217" i="6" s="1"/>
  <c r="AC217" i="6" a="1"/>
  <c r="AC217" i="6" s="1"/>
  <c r="AB217" i="6" a="1"/>
  <c r="AB217" i="6" s="1"/>
  <c r="AA217" i="6" a="1"/>
  <c r="AA217" i="6" s="1"/>
  <c r="Z217" i="6" a="1"/>
  <c r="Z217" i="6" s="1"/>
  <c r="Y217" i="6"/>
  <c r="Y217" i="6" a="1"/>
  <c r="X217" i="6" a="1"/>
  <c r="X217" i="6" s="1"/>
  <c r="W217" i="6" a="1"/>
  <c r="W217" i="6" s="1"/>
  <c r="V217" i="6" a="1"/>
  <c r="V217" i="6" s="1"/>
  <c r="U217" i="6" a="1"/>
  <c r="U217" i="6" s="1"/>
  <c r="T217" i="6" a="1"/>
  <c r="T217" i="6" s="1"/>
  <c r="S217" i="6" a="1"/>
  <c r="S217" i="6" s="1"/>
  <c r="R217" i="6" a="1"/>
  <c r="R217" i="6" s="1"/>
  <c r="Q217" i="6"/>
  <c r="Q217" i="6" a="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c r="AC216" i="6" a="1"/>
  <c r="AB216" i="6" a="1"/>
  <c r="AB216" i="6" s="1"/>
  <c r="AA216" i="6" a="1"/>
  <c r="AA216" i="6" s="1"/>
  <c r="Z216" i="6" a="1"/>
  <c r="Z216" i="6" s="1"/>
  <c r="Y216" i="6" a="1"/>
  <c r="Y216" i="6" s="1"/>
  <c r="X216" i="6" a="1"/>
  <c r="X216" i="6" s="1"/>
  <c r="W216" i="6" a="1"/>
  <c r="W216" i="6" s="1"/>
  <c r="V216" i="6" a="1"/>
  <c r="V216" i="6" s="1"/>
  <c r="U216" i="6"/>
  <c r="U216" i="6" a="1"/>
  <c r="T216" i="6" a="1"/>
  <c r="T216" i="6" s="1"/>
  <c r="S216" i="6" a="1"/>
  <c r="S216" i="6" s="1"/>
  <c r="R216" i="6" a="1"/>
  <c r="R216" i="6" s="1"/>
  <c r="Q216" i="6" a="1"/>
  <c r="Q216" i="6" s="1"/>
  <c r="P216" i="6" a="1"/>
  <c r="P216" i="6" s="1"/>
  <c r="O216" i="6" a="1"/>
  <c r="O216" i="6" s="1"/>
  <c r="N216" i="6" a="1"/>
  <c r="N216" i="6" s="1"/>
  <c r="M216" i="6"/>
  <c r="M216" i="6" a="1"/>
  <c r="L216" i="6" a="1"/>
  <c r="L216" i="6" s="1"/>
  <c r="K216" i="6" a="1"/>
  <c r="K216" i="6" s="1"/>
  <c r="AI215" i="6" a="1"/>
  <c r="AI215" i="6" s="1"/>
  <c r="AH215" i="6" a="1"/>
  <c r="AH215" i="6" s="1"/>
  <c r="AG215" i="6"/>
  <c r="AG215" i="6" a="1"/>
  <c r="AF215" i="6" a="1"/>
  <c r="AF215" i="6" s="1"/>
  <c r="AE215" i="6" a="1"/>
  <c r="AE215" i="6" s="1"/>
  <c r="AD215" i="6" a="1"/>
  <c r="AD215" i="6" s="1"/>
  <c r="AC215" i="6" a="1"/>
  <c r="AC215" i="6" s="1"/>
  <c r="AB215" i="6" a="1"/>
  <c r="AB215" i="6" s="1"/>
  <c r="AA215" i="6" a="1"/>
  <c r="AA215" i="6" s="1"/>
  <c r="Z215" i="6" a="1"/>
  <c r="Z215" i="6" s="1"/>
  <c r="Y215" i="6"/>
  <c r="Y215" i="6" a="1"/>
  <c r="X215" i="6" a="1"/>
  <c r="X215" i="6" s="1"/>
  <c r="W215" i="6" a="1"/>
  <c r="W215" i="6" s="1"/>
  <c r="V215" i="6" a="1"/>
  <c r="V215" i="6" s="1"/>
  <c r="U215" i="6" a="1"/>
  <c r="U215" i="6" s="1"/>
  <c r="T215" i="6" a="1"/>
  <c r="T215" i="6" s="1"/>
  <c r="S215" i="6" a="1"/>
  <c r="S215" i="6" s="1"/>
  <c r="R215" i="6" a="1"/>
  <c r="R215" i="6" s="1"/>
  <c r="Q215" i="6"/>
  <c r="Q215" i="6" a="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c r="AC214" i="6" a="1"/>
  <c r="AB214" i="6" a="1"/>
  <c r="AB214" i="6" s="1"/>
  <c r="AA214" i="6" a="1"/>
  <c r="AA214" i="6" s="1"/>
  <c r="Z214" i="6" a="1"/>
  <c r="Z214" i="6" s="1"/>
  <c r="Y214" i="6" a="1"/>
  <c r="Y214" i="6" s="1"/>
  <c r="X214" i="6" a="1"/>
  <c r="X214" i="6" s="1"/>
  <c r="W214" i="6" a="1"/>
  <c r="W214" i="6" s="1"/>
  <c r="V214" i="6" a="1"/>
  <c r="V214" i="6" s="1"/>
  <c r="U214" i="6"/>
  <c r="U214" i="6" a="1"/>
  <c r="T214" i="6" a="1"/>
  <c r="T214" i="6" s="1"/>
  <c r="S214" i="6" a="1"/>
  <c r="S214" i="6" s="1"/>
  <c r="R214" i="6" a="1"/>
  <c r="R214" i="6" s="1"/>
  <c r="Q214" i="6" a="1"/>
  <c r="Q214" i="6" s="1"/>
  <c r="P214" i="6" a="1"/>
  <c r="P214" i="6" s="1"/>
  <c r="O214" i="6" a="1"/>
  <c r="O214" i="6" s="1"/>
  <c r="N214" i="6" a="1"/>
  <c r="N214" i="6" s="1"/>
  <c r="M214" i="6"/>
  <c r="M214" i="6" a="1"/>
  <c r="L214" i="6" a="1"/>
  <c r="L214" i="6" s="1"/>
  <c r="K214" i="6" a="1"/>
  <c r="K214" i="6" s="1"/>
  <c r="AI213" i="6" a="1"/>
  <c r="AI213" i="6" s="1"/>
  <c r="AH213" i="6" a="1"/>
  <c r="AH213" i="6" s="1"/>
  <c r="AG213" i="6"/>
  <c r="AG213" i="6" a="1"/>
  <c r="AF213" i="6" a="1"/>
  <c r="AF213" i="6" s="1"/>
  <c r="AE213" i="6" a="1"/>
  <c r="AE213" i="6" s="1"/>
  <c r="AD213" i="6" a="1"/>
  <c r="AD213" i="6" s="1"/>
  <c r="AC213" i="6" a="1"/>
  <c r="AC213" i="6" s="1"/>
  <c r="AB213" i="6" a="1"/>
  <c r="AB213" i="6" s="1"/>
  <c r="AA213" i="6" a="1"/>
  <c r="AA213" i="6" s="1"/>
  <c r="Z213" i="6" a="1"/>
  <c r="Z213" i="6" s="1"/>
  <c r="Y213" i="6"/>
  <c r="Y213" i="6" a="1"/>
  <c r="X213" i="6" a="1"/>
  <c r="X213" i="6" s="1"/>
  <c r="W213" i="6" a="1"/>
  <c r="W213" i="6" s="1"/>
  <c r="V213" i="6" a="1"/>
  <c r="V213" i="6" s="1"/>
  <c r="U213" i="6" a="1"/>
  <c r="U213" i="6" s="1"/>
  <c r="T213" i="6" a="1"/>
  <c r="T213" i="6" s="1"/>
  <c r="S213" i="6" a="1"/>
  <c r="S213" i="6" s="1"/>
  <c r="R213" i="6" a="1"/>
  <c r="R213" i="6" s="1"/>
  <c r="Q213" i="6"/>
  <c r="Q213" i="6" a="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c r="AC212" i="6" a="1"/>
  <c r="AB212" i="6" a="1"/>
  <c r="AB212" i="6" s="1"/>
  <c r="AA212" i="6" a="1"/>
  <c r="AA212" i="6" s="1"/>
  <c r="Z212" i="6" a="1"/>
  <c r="Z212" i="6" s="1"/>
  <c r="Y212" i="6" a="1"/>
  <c r="Y212" i="6" s="1"/>
  <c r="X212" i="6" a="1"/>
  <c r="X212" i="6" s="1"/>
  <c r="W212" i="6" a="1"/>
  <c r="W212" i="6" s="1"/>
  <c r="V212" i="6" a="1"/>
  <c r="V212" i="6" s="1"/>
  <c r="U212" i="6"/>
  <c r="U212" i="6" a="1"/>
  <c r="T212" i="6" a="1"/>
  <c r="T212" i="6" s="1"/>
  <c r="S212" i="6" a="1"/>
  <c r="S212" i="6" s="1"/>
  <c r="R212" i="6" a="1"/>
  <c r="R212" i="6" s="1"/>
  <c r="Q212" i="6" a="1"/>
  <c r="Q212" i="6" s="1"/>
  <c r="P212" i="6" a="1"/>
  <c r="P212" i="6" s="1"/>
  <c r="O212" i="6" a="1"/>
  <c r="O212" i="6" s="1"/>
  <c r="N212" i="6" a="1"/>
  <c r="N212" i="6" s="1"/>
  <c r="M212" i="6"/>
  <c r="M212" i="6" a="1"/>
  <c r="L212" i="6" a="1"/>
  <c r="L212" i="6" s="1"/>
  <c r="K212" i="6" a="1"/>
  <c r="K212" i="6" s="1"/>
  <c r="AI211" i="6" a="1"/>
  <c r="AI211" i="6" s="1"/>
  <c r="AH211" i="6" a="1"/>
  <c r="AH211" i="6" s="1"/>
  <c r="AG211" i="6"/>
  <c r="AG211" i="6" a="1"/>
  <c r="AF211" i="6" a="1"/>
  <c r="AF211" i="6" s="1"/>
  <c r="AE211" i="6" a="1"/>
  <c r="AE211" i="6" s="1"/>
  <c r="AD211" i="6" a="1"/>
  <c r="AD211" i="6" s="1"/>
  <c r="AC211" i="6" a="1"/>
  <c r="AC211" i="6" s="1"/>
  <c r="AB211" i="6" a="1"/>
  <c r="AB211" i="6" s="1"/>
  <c r="AA211" i="6" a="1"/>
  <c r="AA211" i="6" s="1"/>
  <c r="Z211" i="6" a="1"/>
  <c r="Z211" i="6" s="1"/>
  <c r="Y211" i="6"/>
  <c r="Y211" i="6" a="1"/>
  <c r="X211" i="6" a="1"/>
  <c r="X211" i="6" s="1"/>
  <c r="W211" i="6" a="1"/>
  <c r="W211" i="6" s="1"/>
  <c r="V211" i="6" a="1"/>
  <c r="V211" i="6" s="1"/>
  <c r="U211" i="6" a="1"/>
  <c r="U211" i="6" s="1"/>
  <c r="T211" i="6" a="1"/>
  <c r="T211" i="6" s="1"/>
  <c r="S211" i="6" a="1"/>
  <c r="S211" i="6" s="1"/>
  <c r="R211" i="6" a="1"/>
  <c r="R211" i="6" s="1"/>
  <c r="Q211" i="6"/>
  <c r="Q211" i="6" a="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c r="AC210" i="6" a="1"/>
  <c r="AB210" i="6" a="1"/>
  <c r="AB210" i="6" s="1"/>
  <c r="AA210" i="6" a="1"/>
  <c r="AA210" i="6" s="1"/>
  <c r="Z210" i="6" a="1"/>
  <c r="Z210" i="6" s="1"/>
  <c r="Y210" i="6" a="1"/>
  <c r="Y210" i="6" s="1"/>
  <c r="X210" i="6" a="1"/>
  <c r="X210" i="6" s="1"/>
  <c r="W210" i="6" a="1"/>
  <c r="W210" i="6" s="1"/>
  <c r="V210" i="6" a="1"/>
  <c r="V210" i="6" s="1"/>
  <c r="U210" i="6"/>
  <c r="U210" i="6" a="1"/>
  <c r="T210" i="6" a="1"/>
  <c r="T210" i="6" s="1"/>
  <c r="S210" i="6" a="1"/>
  <c r="S210" i="6" s="1"/>
  <c r="R210" i="6" a="1"/>
  <c r="R210" i="6" s="1"/>
  <c r="Q210" i="6" a="1"/>
  <c r="Q210" i="6" s="1"/>
  <c r="P210" i="6" a="1"/>
  <c r="P210" i="6" s="1"/>
  <c r="O210" i="6" a="1"/>
  <c r="O210" i="6" s="1"/>
  <c r="N210" i="6" a="1"/>
  <c r="N210" i="6" s="1"/>
  <c r="M210" i="6"/>
  <c r="M210" i="6" a="1"/>
  <c r="L210" i="6" a="1"/>
  <c r="L210" i="6" s="1"/>
  <c r="K210" i="6" a="1"/>
  <c r="K210" i="6" s="1"/>
  <c r="AI209" i="6" a="1"/>
  <c r="AI209" i="6" s="1"/>
  <c r="AH209" i="6" a="1"/>
  <c r="AH209" i="6" s="1"/>
  <c r="AG209" i="6"/>
  <c r="AG209" i="6" a="1"/>
  <c r="AF209" i="6" a="1"/>
  <c r="AF209" i="6" s="1"/>
  <c r="AE209" i="6" a="1"/>
  <c r="AE209" i="6" s="1"/>
  <c r="AD209" i="6" a="1"/>
  <c r="AD209" i="6" s="1"/>
  <c r="AC209" i="6" a="1"/>
  <c r="AC209" i="6" s="1"/>
  <c r="AB209" i="6" a="1"/>
  <c r="AB209" i="6" s="1"/>
  <c r="AA209" i="6" a="1"/>
  <c r="AA209" i="6" s="1"/>
  <c r="Z209" i="6" a="1"/>
  <c r="Z209" i="6" s="1"/>
  <c r="Y209" i="6"/>
  <c r="Y209" i="6" a="1"/>
  <c r="X209" i="6" a="1"/>
  <c r="X209" i="6" s="1"/>
  <c r="W209" i="6" a="1"/>
  <c r="W209" i="6" s="1"/>
  <c r="V209" i="6" a="1"/>
  <c r="V209" i="6" s="1"/>
  <c r="U209" i="6" a="1"/>
  <c r="U209" i="6" s="1"/>
  <c r="T209" i="6" a="1"/>
  <c r="T209" i="6" s="1"/>
  <c r="S209" i="6" a="1"/>
  <c r="S209" i="6" s="1"/>
  <c r="R209" i="6" a="1"/>
  <c r="R209" i="6" s="1"/>
  <c r="Q209" i="6"/>
  <c r="Q209" i="6" a="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c r="AC208" i="6" a="1"/>
  <c r="AB208" i="6" a="1"/>
  <c r="AB208" i="6" s="1"/>
  <c r="AA208" i="6" a="1"/>
  <c r="AA208" i="6" s="1"/>
  <c r="Z208" i="6" a="1"/>
  <c r="Z208" i="6" s="1"/>
  <c r="Y208" i="6" a="1"/>
  <c r="Y208" i="6" s="1"/>
  <c r="X208" i="6" a="1"/>
  <c r="X208" i="6" s="1"/>
  <c r="W208" i="6" a="1"/>
  <c r="W208" i="6" s="1"/>
  <c r="V208" i="6" a="1"/>
  <c r="V208" i="6" s="1"/>
  <c r="U208" i="6"/>
  <c r="U208" i="6" a="1"/>
  <c r="T208" i="6" a="1"/>
  <c r="T208" i="6" s="1"/>
  <c r="S208" i="6" a="1"/>
  <c r="S208" i="6" s="1"/>
  <c r="R208" i="6" a="1"/>
  <c r="R208" i="6" s="1"/>
  <c r="Q208" i="6" a="1"/>
  <c r="Q208" i="6" s="1"/>
  <c r="P208" i="6" a="1"/>
  <c r="P208" i="6" s="1"/>
  <c r="O208" i="6" a="1"/>
  <c r="O208" i="6" s="1"/>
  <c r="N208" i="6" a="1"/>
  <c r="N208" i="6" s="1"/>
  <c r="M208" i="6"/>
  <c r="M208" i="6" a="1"/>
  <c r="L208" i="6" a="1"/>
  <c r="L208" i="6" s="1"/>
  <c r="K208" i="6" a="1"/>
  <c r="K208" i="6" s="1"/>
  <c r="AI207" i="6" a="1"/>
  <c r="AI207" i="6" s="1"/>
  <c r="AH207" i="6" a="1"/>
  <c r="AH207" i="6" s="1"/>
  <c r="AG207" i="6"/>
  <c r="AG207" i="6" a="1"/>
  <c r="AF207" i="6" a="1"/>
  <c r="AF207" i="6" s="1"/>
  <c r="AE207" i="6" a="1"/>
  <c r="AE207" i="6" s="1"/>
  <c r="AD207" i="6" a="1"/>
  <c r="AD207" i="6" s="1"/>
  <c r="AC207" i="6" a="1"/>
  <c r="AC207" i="6" s="1"/>
  <c r="AB207" i="6" a="1"/>
  <c r="AB207" i="6" s="1"/>
  <c r="AA207" i="6" a="1"/>
  <c r="AA207" i="6" s="1"/>
  <c r="Z207" i="6" a="1"/>
  <c r="Z207" i="6" s="1"/>
  <c r="Y207" i="6"/>
  <c r="Y207" i="6" a="1"/>
  <c r="X207" i="6" a="1"/>
  <c r="X207" i="6" s="1"/>
  <c r="W207" i="6" a="1"/>
  <c r="W207" i="6" s="1"/>
  <c r="V207" i="6" a="1"/>
  <c r="V207" i="6" s="1"/>
  <c r="U207" i="6" a="1"/>
  <c r="U207" i="6" s="1"/>
  <c r="T207" i="6" a="1"/>
  <c r="T207" i="6" s="1"/>
  <c r="S207" i="6" a="1"/>
  <c r="S207" i="6" s="1"/>
  <c r="R207" i="6" a="1"/>
  <c r="R207" i="6" s="1"/>
  <c r="Q207" i="6"/>
  <c r="Q207" i="6" a="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c r="AC206" i="6" a="1"/>
  <c r="AB206" i="6" a="1"/>
  <c r="AB206" i="6" s="1"/>
  <c r="AA206" i="6" a="1"/>
  <c r="AA206" i="6" s="1"/>
  <c r="Z206" i="6" a="1"/>
  <c r="Z206" i="6" s="1"/>
  <c r="Y206" i="6" a="1"/>
  <c r="Y206" i="6" s="1"/>
  <c r="X206" i="6" a="1"/>
  <c r="X206" i="6" s="1"/>
  <c r="W206" i="6" a="1"/>
  <c r="W206" i="6" s="1"/>
  <c r="V206" i="6" a="1"/>
  <c r="V206" i="6" s="1"/>
  <c r="U206" i="6"/>
  <c r="U206" i="6" a="1"/>
  <c r="T206" i="6" a="1"/>
  <c r="T206" i="6" s="1"/>
  <c r="S206" i="6" a="1"/>
  <c r="S206" i="6" s="1"/>
  <c r="R206" i="6" a="1"/>
  <c r="R206" i="6" s="1"/>
  <c r="Q206" i="6" a="1"/>
  <c r="Q206" i="6" s="1"/>
  <c r="P206" i="6" a="1"/>
  <c r="P206" i="6" s="1"/>
  <c r="O206" i="6" a="1"/>
  <c r="O206" i="6" s="1"/>
  <c r="N206" i="6" a="1"/>
  <c r="N206" i="6" s="1"/>
  <c r="M206" i="6"/>
  <c r="M206" i="6" a="1"/>
  <c r="L206" i="6" a="1"/>
  <c r="L206" i="6" s="1"/>
  <c r="K206" i="6" a="1"/>
  <c r="K206" i="6" s="1"/>
  <c r="AI205" i="6" a="1"/>
  <c r="AI205" i="6" s="1"/>
  <c r="AH205" i="6" a="1"/>
  <c r="AH205" i="6" s="1"/>
  <c r="AG205" i="6"/>
  <c r="AG205" i="6" a="1"/>
  <c r="AF205" i="6" a="1"/>
  <c r="AF205" i="6" s="1"/>
  <c r="AE205" i="6" a="1"/>
  <c r="AE205" i="6" s="1"/>
  <c r="AD205" i="6" a="1"/>
  <c r="AD205" i="6" s="1"/>
  <c r="AC205" i="6" a="1"/>
  <c r="AC205" i="6" s="1"/>
  <c r="AB205" i="6" a="1"/>
  <c r="AB205" i="6" s="1"/>
  <c r="AA205" i="6" a="1"/>
  <c r="AA205" i="6" s="1"/>
  <c r="Z205" i="6" a="1"/>
  <c r="Z205" i="6" s="1"/>
  <c r="Y205" i="6"/>
  <c r="Y205" i="6" a="1"/>
  <c r="X205" i="6" a="1"/>
  <c r="X205" i="6" s="1"/>
  <c r="W205" i="6" a="1"/>
  <c r="W205" i="6" s="1"/>
  <c r="V205" i="6" a="1"/>
  <c r="V205" i="6" s="1"/>
  <c r="U205" i="6" a="1"/>
  <c r="U205" i="6" s="1"/>
  <c r="T205" i="6" a="1"/>
  <c r="T205" i="6" s="1"/>
  <c r="S205" i="6" a="1"/>
  <c r="S205" i="6" s="1"/>
  <c r="R205" i="6" a="1"/>
  <c r="R205" i="6" s="1"/>
  <c r="Q205" i="6"/>
  <c r="Q205" i="6" a="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c r="AC204" i="6" a="1"/>
  <c r="AB204" i="6" a="1"/>
  <c r="AB204" i="6" s="1"/>
  <c r="AA204" i="6" a="1"/>
  <c r="AA204" i="6" s="1"/>
  <c r="Z204" i="6" a="1"/>
  <c r="Z204" i="6" s="1"/>
  <c r="Y204" i="6" a="1"/>
  <c r="Y204" i="6" s="1"/>
  <c r="X204" i="6" a="1"/>
  <c r="X204" i="6" s="1"/>
  <c r="W204" i="6" a="1"/>
  <c r="W204" i="6" s="1"/>
  <c r="V204" i="6" a="1"/>
  <c r="V204" i="6" s="1"/>
  <c r="U204" i="6"/>
  <c r="U204" i="6" a="1"/>
  <c r="T204" i="6" a="1"/>
  <c r="T204" i="6" s="1"/>
  <c r="S204" i="6" a="1"/>
  <c r="S204" i="6" s="1"/>
  <c r="R204" i="6" a="1"/>
  <c r="R204" i="6" s="1"/>
  <c r="Q204" i="6" a="1"/>
  <c r="Q204" i="6" s="1"/>
  <c r="P204" i="6" a="1"/>
  <c r="P204" i="6" s="1"/>
  <c r="O204" i="6" a="1"/>
  <c r="O204" i="6" s="1"/>
  <c r="N204" i="6" a="1"/>
  <c r="N204" i="6" s="1"/>
  <c r="M204" i="6"/>
  <c r="M204" i="6" a="1"/>
  <c r="L204" i="6" a="1"/>
  <c r="L204" i="6" s="1"/>
  <c r="K204" i="6" a="1"/>
  <c r="K204" i="6" s="1"/>
  <c r="AI203" i="6" a="1"/>
  <c r="AI203" i="6" s="1"/>
  <c r="AH203" i="6" a="1"/>
  <c r="AH203" i="6" s="1"/>
  <c r="AG203" i="6"/>
  <c r="AG203" i="6" a="1"/>
  <c r="AF203" i="6" a="1"/>
  <c r="AF203" i="6" s="1"/>
  <c r="AE203" i="6" a="1"/>
  <c r="AE203" i="6" s="1"/>
  <c r="AD203" i="6" a="1"/>
  <c r="AD203" i="6" s="1"/>
  <c r="AC203" i="6" a="1"/>
  <c r="AC203" i="6" s="1"/>
  <c r="AB203" i="6" a="1"/>
  <c r="AB203" i="6" s="1"/>
  <c r="AA203" i="6" a="1"/>
  <c r="AA203" i="6" s="1"/>
  <c r="Z203" i="6" a="1"/>
  <c r="Z203" i="6" s="1"/>
  <c r="Y203" i="6"/>
  <c r="Y203" i="6" a="1"/>
  <c r="X203" i="6" a="1"/>
  <c r="X203" i="6" s="1"/>
  <c r="W203" i="6" a="1"/>
  <c r="W203" i="6" s="1"/>
  <c r="V203" i="6" a="1"/>
  <c r="V203" i="6" s="1"/>
  <c r="U203" i="6" a="1"/>
  <c r="U203" i="6" s="1"/>
  <c r="T203" i="6" a="1"/>
  <c r="T203" i="6" s="1"/>
  <c r="S203" i="6" a="1"/>
  <c r="S203" i="6" s="1"/>
  <c r="R203" i="6" a="1"/>
  <c r="R203" i="6" s="1"/>
  <c r="Q203" i="6"/>
  <c r="Q203" i="6" a="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c r="AC202" i="6" a="1"/>
  <c r="AB202" i="6" a="1"/>
  <c r="AB202" i="6" s="1"/>
  <c r="AA202" i="6" a="1"/>
  <c r="AA202" i="6" s="1"/>
  <c r="Z202" i="6" a="1"/>
  <c r="Z202" i="6" s="1"/>
  <c r="Y202" i="6" a="1"/>
  <c r="Y202" i="6" s="1"/>
  <c r="X202" i="6" a="1"/>
  <c r="X202" i="6" s="1"/>
  <c r="W202" i="6" a="1"/>
  <c r="W202" i="6" s="1"/>
  <c r="V202" i="6" a="1"/>
  <c r="V202" i="6" s="1"/>
  <c r="U202" i="6"/>
  <c r="U202" i="6" a="1"/>
  <c r="T202" i="6" a="1"/>
  <c r="T202" i="6" s="1"/>
  <c r="S202" i="6" a="1"/>
  <c r="S202" i="6" s="1"/>
  <c r="R202" i="6" a="1"/>
  <c r="R202" i="6" s="1"/>
  <c r="Q202" i="6" a="1"/>
  <c r="Q202" i="6" s="1"/>
  <c r="P202" i="6" a="1"/>
  <c r="P202" i="6" s="1"/>
  <c r="O202" i="6" a="1"/>
  <c r="O202" i="6" s="1"/>
  <c r="N202" i="6" a="1"/>
  <c r="N202" i="6" s="1"/>
  <c r="M202" i="6"/>
  <c r="M202" i="6" a="1"/>
  <c r="L202" i="6" a="1"/>
  <c r="L202" i="6" s="1"/>
  <c r="K202" i="6" a="1"/>
  <c r="K202" i="6" s="1"/>
  <c r="AI201" i="6" a="1"/>
  <c r="AI201" i="6" s="1"/>
  <c r="AH201" i="6" a="1"/>
  <c r="AH201" i="6" s="1"/>
  <c r="AG201" i="6"/>
  <c r="AG201" i="6" a="1"/>
  <c r="AF201" i="6" a="1"/>
  <c r="AF201" i="6" s="1"/>
  <c r="AE201" i="6" a="1"/>
  <c r="AE201" i="6" s="1"/>
  <c r="AD201" i="6" a="1"/>
  <c r="AD201" i="6" s="1"/>
  <c r="AC201" i="6" a="1"/>
  <c r="AC201" i="6" s="1"/>
  <c r="AB201" i="6" a="1"/>
  <c r="AB201" i="6" s="1"/>
  <c r="AA201" i="6" a="1"/>
  <c r="AA201" i="6" s="1"/>
  <c r="Z201" i="6" a="1"/>
  <c r="Z201" i="6" s="1"/>
  <c r="Y201" i="6"/>
  <c r="Y201" i="6" a="1"/>
  <c r="X201" i="6" a="1"/>
  <c r="X201" i="6" s="1"/>
  <c r="W201" i="6" a="1"/>
  <c r="W201" i="6" s="1"/>
  <c r="V201" i="6" a="1"/>
  <c r="V201" i="6" s="1"/>
  <c r="U201" i="6" a="1"/>
  <c r="U201" i="6" s="1"/>
  <c r="T201" i="6" a="1"/>
  <c r="T201" i="6" s="1"/>
  <c r="S201" i="6" a="1"/>
  <c r="S201" i="6" s="1"/>
  <c r="R201" i="6" a="1"/>
  <c r="R201" i="6" s="1"/>
  <c r="Q201" i="6"/>
  <c r="Q201" i="6" a="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c r="AC200" i="6" a="1"/>
  <c r="AB200" i="6" a="1"/>
  <c r="AB200" i="6" s="1"/>
  <c r="AA200" i="6" a="1"/>
  <c r="AA200" i="6" s="1"/>
  <c r="Z200" i="6" a="1"/>
  <c r="Z200" i="6" s="1"/>
  <c r="Y200" i="6" a="1"/>
  <c r="Y200" i="6" s="1"/>
  <c r="X200" i="6" a="1"/>
  <c r="X200" i="6" s="1"/>
  <c r="W200" i="6" a="1"/>
  <c r="W200" i="6" s="1"/>
  <c r="V200" i="6" a="1"/>
  <c r="V200" i="6" s="1"/>
  <c r="U200" i="6"/>
  <c r="U200" i="6" a="1"/>
  <c r="T200" i="6" a="1"/>
  <c r="T200" i="6" s="1"/>
  <c r="S200" i="6" a="1"/>
  <c r="S200" i="6" s="1"/>
  <c r="R200" i="6" a="1"/>
  <c r="R200" i="6" s="1"/>
  <c r="Q200" i="6" a="1"/>
  <c r="Q200" i="6" s="1"/>
  <c r="P200" i="6" a="1"/>
  <c r="P200" i="6" s="1"/>
  <c r="O200" i="6" a="1"/>
  <c r="O200" i="6" s="1"/>
  <c r="N200" i="6" a="1"/>
  <c r="N200" i="6" s="1"/>
  <c r="M200" i="6"/>
  <c r="M200" i="6" a="1"/>
  <c r="L200" i="6" a="1"/>
  <c r="L200" i="6" s="1"/>
  <c r="K200" i="6" a="1"/>
  <c r="K200" i="6" s="1"/>
  <c r="AI199" i="6" a="1"/>
  <c r="AI199" i="6" s="1"/>
  <c r="AH199" i="6" a="1"/>
  <c r="AH199" i="6" s="1"/>
  <c r="AG199" i="6"/>
  <c r="AG199" i="6" a="1"/>
  <c r="AF199" i="6" a="1"/>
  <c r="AF199" i="6" s="1"/>
  <c r="AE199" i="6" a="1"/>
  <c r="AE199" i="6" s="1"/>
  <c r="AD199" i="6" a="1"/>
  <c r="AD199" i="6" s="1"/>
  <c r="AC199" i="6" a="1"/>
  <c r="AC199" i="6" s="1"/>
  <c r="AB199" i="6" a="1"/>
  <c r="AB199" i="6" s="1"/>
  <c r="AA199" i="6" a="1"/>
  <c r="AA199" i="6" s="1"/>
  <c r="Z199" i="6" a="1"/>
  <c r="Z199" i="6" s="1"/>
  <c r="Y199" i="6"/>
  <c r="Y199" i="6" a="1"/>
  <c r="X199" i="6" a="1"/>
  <c r="X199" i="6" s="1"/>
  <c r="W199" i="6" a="1"/>
  <c r="W199" i="6" s="1"/>
  <c r="V199" i="6" a="1"/>
  <c r="V199" i="6" s="1"/>
  <c r="U199" i="6" a="1"/>
  <c r="U199" i="6" s="1"/>
  <c r="T199" i="6" a="1"/>
  <c r="T199" i="6" s="1"/>
  <c r="S199" i="6" a="1"/>
  <c r="S199" i="6" s="1"/>
  <c r="R199" i="6" a="1"/>
  <c r="R199" i="6" s="1"/>
  <c r="Q199" i="6"/>
  <c r="Q199" i="6" a="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c r="AC198" i="6" a="1"/>
  <c r="AB198" i="6" a="1"/>
  <c r="AB198" i="6" s="1"/>
  <c r="AA198" i="6" a="1"/>
  <c r="AA198" i="6" s="1"/>
  <c r="Z198" i="6" a="1"/>
  <c r="Z198" i="6" s="1"/>
  <c r="Y198" i="6" a="1"/>
  <c r="Y198" i="6" s="1"/>
  <c r="X198" i="6" a="1"/>
  <c r="X198" i="6" s="1"/>
  <c r="W198" i="6" a="1"/>
  <c r="W198" i="6" s="1"/>
  <c r="V198" i="6" a="1"/>
  <c r="V198" i="6" s="1"/>
  <c r="U198" i="6"/>
  <c r="U198" i="6" a="1"/>
  <c r="T198" i="6" a="1"/>
  <c r="T198" i="6" s="1"/>
  <c r="S198" i="6" a="1"/>
  <c r="S198" i="6" s="1"/>
  <c r="R198" i="6" a="1"/>
  <c r="R198" i="6" s="1"/>
  <c r="Q198" i="6" a="1"/>
  <c r="Q198" i="6" s="1"/>
  <c r="P198" i="6" a="1"/>
  <c r="P198" i="6" s="1"/>
  <c r="O198" i="6" a="1"/>
  <c r="O198" i="6" s="1"/>
  <c r="N198" i="6" a="1"/>
  <c r="N198" i="6" s="1"/>
  <c r="M198" i="6"/>
  <c r="M198" i="6" a="1"/>
  <c r="L198" i="6" a="1"/>
  <c r="L198" i="6" s="1"/>
  <c r="K198" i="6" a="1"/>
  <c r="K198" i="6" s="1"/>
  <c r="AI197" i="6" a="1"/>
  <c r="AI197" i="6" s="1"/>
  <c r="AH197" i="6" a="1"/>
  <c r="AH197" i="6" s="1"/>
  <c r="AG197" i="6"/>
  <c r="AG197" i="6" a="1"/>
  <c r="AF197" i="6" a="1"/>
  <c r="AF197" i="6" s="1"/>
  <c r="AE197" i="6" a="1"/>
  <c r="AE197" i="6" s="1"/>
  <c r="AD197" i="6" a="1"/>
  <c r="AD197" i="6" s="1"/>
  <c r="AC197" i="6" a="1"/>
  <c r="AC197" i="6" s="1"/>
  <c r="AB197" i="6" a="1"/>
  <c r="AB197" i="6" s="1"/>
  <c r="AA197" i="6" a="1"/>
  <c r="AA197" i="6" s="1"/>
  <c r="Z197" i="6" a="1"/>
  <c r="Z197" i="6" s="1"/>
  <c r="Y197" i="6"/>
  <c r="Y197" i="6" a="1"/>
  <c r="X197" i="6" a="1"/>
  <c r="X197" i="6" s="1"/>
  <c r="W197" i="6" a="1"/>
  <c r="W197" i="6" s="1"/>
  <c r="V197" i="6" a="1"/>
  <c r="V197" i="6" s="1"/>
  <c r="U197" i="6" a="1"/>
  <c r="U197" i="6" s="1"/>
  <c r="T197" i="6" a="1"/>
  <c r="T197" i="6" s="1"/>
  <c r="S197" i="6" a="1"/>
  <c r="S197" i="6" s="1"/>
  <c r="R197" i="6" a="1"/>
  <c r="R197" i="6" s="1"/>
  <c r="Q197" i="6"/>
  <c r="Q197" i="6" a="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c r="AC196" i="6" a="1"/>
  <c r="AB196" i="6" a="1"/>
  <c r="AB196" i="6" s="1"/>
  <c r="AA196" i="6" a="1"/>
  <c r="AA196" i="6" s="1"/>
  <c r="Z196" i="6" a="1"/>
  <c r="Z196" i="6" s="1"/>
  <c r="Y196" i="6" a="1"/>
  <c r="Y196" i="6" s="1"/>
  <c r="X196" i="6" a="1"/>
  <c r="X196" i="6" s="1"/>
  <c r="W196" i="6" a="1"/>
  <c r="W196" i="6" s="1"/>
  <c r="V196" i="6" a="1"/>
  <c r="V196" i="6" s="1"/>
  <c r="U196" i="6"/>
  <c r="U196" i="6" a="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c r="AG195" i="6" a="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c r="Q195" i="6" a="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c r="AC194" i="6" a="1"/>
  <c r="AB194" i="6" a="1"/>
  <c r="AB194" i="6" s="1"/>
  <c r="AA194" i="6" a="1"/>
  <c r="AA194" i="6" s="1"/>
  <c r="Z194" i="6" a="1"/>
  <c r="Z194" i="6" s="1"/>
  <c r="Y194" i="6"/>
  <c r="Y194" i="6" a="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c r="AC193" i="6" a="1"/>
  <c r="AB193" i="6" a="1"/>
  <c r="AB193" i="6" s="1"/>
  <c r="AA193" i="6" a="1"/>
  <c r="AA193" i="6" s="1"/>
  <c r="Z193" i="6" a="1"/>
  <c r="Z193" i="6" s="1"/>
  <c r="Y193" i="6" a="1"/>
  <c r="Y193" i="6" s="1"/>
  <c r="X193" i="6" a="1"/>
  <c r="X193" i="6" s="1"/>
  <c r="W193" i="6" a="1"/>
  <c r="W193" i="6" s="1"/>
  <c r="V193" i="6" a="1"/>
  <c r="V193" i="6" s="1"/>
  <c r="U193" i="6"/>
  <c r="U193" i="6" a="1"/>
  <c r="T193" i="6" a="1"/>
  <c r="T193" i="6" s="1"/>
  <c r="S193" i="6" a="1"/>
  <c r="S193" i="6" s="1"/>
  <c r="R193" i="6" a="1"/>
  <c r="R193" i="6" s="1"/>
  <c r="Q193" i="6" a="1"/>
  <c r="Q193" i="6" s="1"/>
  <c r="P193" i="6" a="1"/>
  <c r="P193" i="6" s="1"/>
  <c r="O193" i="6" a="1"/>
  <c r="O193" i="6" s="1"/>
  <c r="N193" i="6" a="1"/>
  <c r="N193" i="6" s="1"/>
  <c r="M193" i="6"/>
  <c r="M193" i="6" a="1"/>
  <c r="L193" i="6" a="1"/>
  <c r="L193" i="6" s="1"/>
  <c r="K193" i="6" a="1"/>
  <c r="K193" i="6" s="1"/>
  <c r="AI192" i="6" a="1"/>
  <c r="AI192" i="6" s="1"/>
  <c r="AH192" i="6" a="1"/>
  <c r="AH192" i="6" s="1"/>
  <c r="AG192" i="6"/>
  <c r="AG192" i="6" a="1"/>
  <c r="AF192" i="6" a="1"/>
  <c r="AF192" i="6" s="1"/>
  <c r="AE192" i="6" a="1"/>
  <c r="AE192" i="6" s="1"/>
  <c r="AD192" i="6" a="1"/>
  <c r="AD192" i="6" s="1"/>
  <c r="AC192" i="6" a="1"/>
  <c r="AC192" i="6" s="1"/>
  <c r="AB192" i="6" a="1"/>
  <c r="AB192" i="6" s="1"/>
  <c r="AA192" i="6" a="1"/>
  <c r="AA192" i="6" s="1"/>
  <c r="Z192" i="6" a="1"/>
  <c r="Z192" i="6" s="1"/>
  <c r="Y192" i="6"/>
  <c r="Y192" i="6" a="1"/>
  <c r="X192" i="6" a="1"/>
  <c r="X192" i="6" s="1"/>
  <c r="W192" i="6" a="1"/>
  <c r="W192" i="6" s="1"/>
  <c r="V192" i="6" a="1"/>
  <c r="V192" i="6" s="1"/>
  <c r="U192" i="6" a="1"/>
  <c r="U192" i="6" s="1"/>
  <c r="T192" i="6" a="1"/>
  <c r="T192" i="6" s="1"/>
  <c r="S192" i="6" a="1"/>
  <c r="S192" i="6" s="1"/>
  <c r="R192" i="6" a="1"/>
  <c r="R192" i="6" s="1"/>
  <c r="Q192" i="6"/>
  <c r="Q192" i="6" a="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c r="AC191" i="6" a="1"/>
  <c r="AB191" i="6" a="1"/>
  <c r="AB191" i="6" s="1"/>
  <c r="AA191" i="6" a="1"/>
  <c r="AA191" i="6" s="1"/>
  <c r="Z191" i="6" a="1"/>
  <c r="Z191" i="6" s="1"/>
  <c r="Y191" i="6" a="1"/>
  <c r="Y191" i="6" s="1"/>
  <c r="X191" i="6" a="1"/>
  <c r="X191" i="6" s="1"/>
  <c r="W191" i="6" a="1"/>
  <c r="W191" i="6" s="1"/>
  <c r="V191" i="6" a="1"/>
  <c r="V191" i="6" s="1"/>
  <c r="U191" i="6"/>
  <c r="U191" i="6" a="1"/>
  <c r="T191" i="6" a="1"/>
  <c r="T191" i="6" s="1"/>
  <c r="S191" i="6" a="1"/>
  <c r="S191" i="6" s="1"/>
  <c r="R191" i="6" a="1"/>
  <c r="R191" i="6" s="1"/>
  <c r="Q191" i="6" a="1"/>
  <c r="Q191" i="6" s="1"/>
  <c r="P191" i="6" a="1"/>
  <c r="P191" i="6" s="1"/>
  <c r="O191" i="6" a="1"/>
  <c r="O191" i="6" s="1"/>
  <c r="N191" i="6" a="1"/>
  <c r="N191" i="6" s="1"/>
  <c r="M191" i="6"/>
  <c r="M191" i="6" a="1"/>
  <c r="L191" i="6" a="1"/>
  <c r="L191" i="6" s="1"/>
  <c r="K191" i="6" a="1"/>
  <c r="K191" i="6" s="1"/>
  <c r="AI190" i="6" a="1"/>
  <c r="AI190" i="6" s="1"/>
  <c r="AH190" i="6" a="1"/>
  <c r="AH190" i="6" s="1"/>
  <c r="AG190" i="6"/>
  <c r="AG190" i="6" a="1"/>
  <c r="AF190" i="6" a="1"/>
  <c r="AF190" i="6" s="1"/>
  <c r="AE190" i="6" a="1"/>
  <c r="AE190" i="6" s="1"/>
  <c r="AD190" i="6" a="1"/>
  <c r="AD190" i="6" s="1"/>
  <c r="AC190" i="6" a="1"/>
  <c r="AC190" i="6" s="1"/>
  <c r="AB190" i="6" a="1"/>
  <c r="AB190" i="6" s="1"/>
  <c r="AA190" i="6" a="1"/>
  <c r="AA190" i="6" s="1"/>
  <c r="Z190" i="6" a="1"/>
  <c r="Z190" i="6" s="1"/>
  <c r="Y190" i="6"/>
  <c r="Y190" i="6" a="1"/>
  <c r="X190" i="6" a="1"/>
  <c r="X190" i="6" s="1"/>
  <c r="W190" i="6" a="1"/>
  <c r="W190" i="6" s="1"/>
  <c r="V190" i="6" a="1"/>
  <c r="V190" i="6" s="1"/>
  <c r="U190" i="6" a="1"/>
  <c r="U190" i="6" s="1"/>
  <c r="T190" i="6" a="1"/>
  <c r="T190" i="6" s="1"/>
  <c r="S190" i="6" a="1"/>
  <c r="S190" i="6" s="1"/>
  <c r="R190" i="6" a="1"/>
  <c r="R190" i="6" s="1"/>
  <c r="Q190" i="6"/>
  <c r="Q190" i="6" a="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c r="AC189" i="6" a="1"/>
  <c r="AB189" i="6" a="1"/>
  <c r="AB189" i="6" s="1"/>
  <c r="AA189" i="6" a="1"/>
  <c r="AA189" i="6" s="1"/>
  <c r="Z189" i="6" a="1"/>
  <c r="Z189" i="6" s="1"/>
  <c r="Y189" i="6" a="1"/>
  <c r="Y189" i="6" s="1"/>
  <c r="X189" i="6" a="1"/>
  <c r="X189" i="6" s="1"/>
  <c r="W189" i="6" a="1"/>
  <c r="W189" i="6" s="1"/>
  <c r="V189" i="6" a="1"/>
  <c r="V189" i="6" s="1"/>
  <c r="U189" i="6"/>
  <c r="U189" i="6" a="1"/>
  <c r="T189" i="6" a="1"/>
  <c r="T189" i="6" s="1"/>
  <c r="S189" i="6" a="1"/>
  <c r="S189" i="6" s="1"/>
  <c r="R189" i="6" a="1"/>
  <c r="R189" i="6" s="1"/>
  <c r="Q189" i="6" a="1"/>
  <c r="Q189" i="6" s="1"/>
  <c r="P189" i="6" a="1"/>
  <c r="P189" i="6" s="1"/>
  <c r="O189" i="6" a="1"/>
  <c r="O189" i="6" s="1"/>
  <c r="N189" i="6" a="1"/>
  <c r="N189" i="6" s="1"/>
  <c r="M189" i="6"/>
  <c r="M189" i="6" a="1"/>
  <c r="L189" i="6" a="1"/>
  <c r="L189" i="6" s="1"/>
  <c r="K189" i="6" a="1"/>
  <c r="K189" i="6" s="1"/>
  <c r="AI188" i="6" a="1"/>
  <c r="AI188" i="6" s="1"/>
  <c r="AH188" i="6" a="1"/>
  <c r="AH188" i="6" s="1"/>
  <c r="AG188" i="6"/>
  <c r="AG188" i="6" a="1"/>
  <c r="AF188" i="6" a="1"/>
  <c r="AF188" i="6" s="1"/>
  <c r="AE188" i="6" a="1"/>
  <c r="AE188" i="6" s="1"/>
  <c r="AD188" i="6" a="1"/>
  <c r="AD188" i="6" s="1"/>
  <c r="AC188" i="6" a="1"/>
  <c r="AC188" i="6" s="1"/>
  <c r="AB188" i="6" a="1"/>
  <c r="AB188" i="6" s="1"/>
  <c r="AA188" i="6" a="1"/>
  <c r="AA188" i="6" s="1"/>
  <c r="Z188" i="6" a="1"/>
  <c r="Z188" i="6" s="1"/>
  <c r="Y188" i="6"/>
  <c r="Y188" i="6" a="1"/>
  <c r="X188" i="6" a="1"/>
  <c r="X188" i="6" s="1"/>
  <c r="W188" i="6" a="1"/>
  <c r="W188" i="6" s="1"/>
  <c r="V188" i="6" a="1"/>
  <c r="V188" i="6" s="1"/>
  <c r="U188" i="6" a="1"/>
  <c r="U188" i="6" s="1"/>
  <c r="T188" i="6" a="1"/>
  <c r="T188" i="6" s="1"/>
  <c r="S188" i="6" a="1"/>
  <c r="S188" i="6" s="1"/>
  <c r="R188" i="6" a="1"/>
  <c r="R188" i="6" s="1"/>
  <c r="Q188" i="6"/>
  <c r="Q188" i="6" a="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c r="AC187" i="6" a="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c r="Q187" i="6" a="1"/>
  <c r="P187" i="6" a="1"/>
  <c r="P187" i="6" s="1"/>
  <c r="O187" i="6" a="1"/>
  <c r="O187" i="6" s="1"/>
  <c r="N187" i="6" a="1"/>
  <c r="N187" i="6" s="1"/>
  <c r="M187" i="6"/>
  <c r="M187" i="6" a="1"/>
  <c r="L187" i="6" a="1"/>
  <c r="L187" i="6" s="1"/>
  <c r="K187" i="6" a="1"/>
  <c r="K187" i="6" s="1"/>
  <c r="AI186" i="6" a="1"/>
  <c r="AI186" i="6" s="1"/>
  <c r="AH186" i="6" a="1"/>
  <c r="AH186" i="6" s="1"/>
  <c r="AG186" i="6" a="1"/>
  <c r="AG186" i="6" s="1"/>
  <c r="AF186" i="6" a="1"/>
  <c r="AF186" i="6" s="1"/>
  <c r="AE186" i="6" a="1"/>
  <c r="AE186" i="6" s="1"/>
  <c r="AD186" i="6" a="1"/>
  <c r="AD186" i="6" s="1"/>
  <c r="AC186" i="6"/>
  <c r="AC186" i="6" a="1"/>
  <c r="AB186" i="6" a="1"/>
  <c r="AB186" i="6" s="1"/>
  <c r="AA186" i="6" a="1"/>
  <c r="AA186" i="6" s="1"/>
  <c r="Z186" i="6" a="1"/>
  <c r="Z186" i="6" s="1"/>
  <c r="Y186" i="6"/>
  <c r="Y186" i="6" a="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c r="M186" i="6" a="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c r="Y185" i="6" a="1"/>
  <c r="X185" i="6" a="1"/>
  <c r="X185" i="6" s="1"/>
  <c r="W185" i="6" a="1"/>
  <c r="W185" i="6" s="1"/>
  <c r="V185" i="6" a="1"/>
  <c r="V185" i="6" s="1"/>
  <c r="U185" i="6"/>
  <c r="U185" i="6" a="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c r="AG184" i="6" a="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c r="U184" i="6" a="1"/>
  <c r="T184" i="6" a="1"/>
  <c r="T184" i="6" s="1"/>
  <c r="S184" i="6" a="1"/>
  <c r="S184" i="6" s="1"/>
  <c r="R184" i="6" a="1"/>
  <c r="R184" i="6" s="1"/>
  <c r="Q184" i="6"/>
  <c r="Q184" i="6" a="1"/>
  <c r="P184" i="6" a="1"/>
  <c r="P184" i="6" s="1"/>
  <c r="O184" i="6" a="1"/>
  <c r="O184" i="6" s="1"/>
  <c r="N184" i="6" a="1"/>
  <c r="N184" i="6" s="1"/>
  <c r="M184" i="6" a="1"/>
  <c r="M184" i="6" s="1"/>
  <c r="L184" i="6" a="1"/>
  <c r="L184" i="6" s="1"/>
  <c r="K184" i="6" a="1"/>
  <c r="K184" i="6" s="1"/>
  <c r="AI183" i="6" a="1"/>
  <c r="AI183" i="6" s="1"/>
  <c r="AH183" i="6" a="1"/>
  <c r="AH183" i="6" s="1"/>
  <c r="AG183" i="6"/>
  <c r="AG183" i="6" a="1"/>
  <c r="AF183" i="6" a="1"/>
  <c r="AF183" i="6" s="1"/>
  <c r="AE183" i="6" a="1"/>
  <c r="AE183" i="6" s="1"/>
  <c r="AD183" i="6" a="1"/>
  <c r="AD183" i="6" s="1"/>
  <c r="AC183" i="6"/>
  <c r="AC183" i="6" a="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c r="Q183" i="6" a="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c r="AC182" i="6" a="1"/>
  <c r="AB182" i="6" a="1"/>
  <c r="AB182" i="6" s="1"/>
  <c r="AA182" i="6" a="1"/>
  <c r="AA182" i="6" s="1"/>
  <c r="Z182" i="6" a="1"/>
  <c r="Z182" i="6" s="1"/>
  <c r="Y182" i="6" a="1"/>
  <c r="Y182" i="6" s="1"/>
  <c r="X182" i="6" a="1"/>
  <c r="X182" i="6" s="1"/>
  <c r="W182" i="6" a="1"/>
  <c r="W182" i="6" s="1"/>
  <c r="V182" i="6" a="1"/>
  <c r="V182" i="6" s="1"/>
  <c r="U182" i="6"/>
  <c r="U182" i="6" a="1"/>
  <c r="T182" i="6" a="1"/>
  <c r="T182" i="6" s="1"/>
  <c r="S182" i="6" a="1"/>
  <c r="S182" i="6" s="1"/>
  <c r="R182" i="6" a="1"/>
  <c r="R182" i="6" s="1"/>
  <c r="Q182" i="6" a="1"/>
  <c r="Q182" i="6" s="1"/>
  <c r="P182" i="6" a="1"/>
  <c r="P182" i="6" s="1"/>
  <c r="O182" i="6" a="1"/>
  <c r="O182" i="6" s="1"/>
  <c r="N182" i="6" a="1"/>
  <c r="N182" i="6" s="1"/>
  <c r="M182" i="6"/>
  <c r="M182" i="6" a="1"/>
  <c r="L182" i="6" a="1"/>
  <c r="L182" i="6" s="1"/>
  <c r="K182" i="6" a="1"/>
  <c r="K182" i="6" s="1"/>
  <c r="AI181" i="6" a="1"/>
  <c r="AI181" i="6" s="1"/>
  <c r="AH181" i="6" a="1"/>
  <c r="AH181" i="6" s="1"/>
  <c r="AG181" i="6"/>
  <c r="AG181" i="6" a="1"/>
  <c r="AF181" i="6" a="1"/>
  <c r="AF181" i="6" s="1"/>
  <c r="AE181" i="6" a="1"/>
  <c r="AE181" i="6" s="1"/>
  <c r="AD181" i="6" a="1"/>
  <c r="AD181" i="6" s="1"/>
  <c r="AC181" i="6" a="1"/>
  <c r="AC181" i="6" s="1"/>
  <c r="AB181" i="6" a="1"/>
  <c r="AB181" i="6" s="1"/>
  <c r="AA181" i="6" a="1"/>
  <c r="AA181" i="6" s="1"/>
  <c r="Z181" i="6" a="1"/>
  <c r="Z181" i="6" s="1"/>
  <c r="Y181" i="6"/>
  <c r="Y181" i="6" a="1"/>
  <c r="X181" i="6" a="1"/>
  <c r="X181" i="6" s="1"/>
  <c r="W181" i="6" a="1"/>
  <c r="W181" i="6" s="1"/>
  <c r="V181" i="6" a="1"/>
  <c r="V181" i="6" s="1"/>
  <c r="U181" i="6" a="1"/>
  <c r="U181" i="6" s="1"/>
  <c r="T181" i="6" a="1"/>
  <c r="T181" i="6" s="1"/>
  <c r="S181" i="6" a="1"/>
  <c r="S181" i="6" s="1"/>
  <c r="R181" i="6" a="1"/>
  <c r="R181" i="6" s="1"/>
  <c r="Q181" i="6"/>
  <c r="Q181" i="6" a="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c r="AC180" i="6" a="1"/>
  <c r="AB180" i="6" a="1"/>
  <c r="AB180" i="6" s="1"/>
  <c r="AA180" i="6" a="1"/>
  <c r="AA180" i="6" s="1"/>
  <c r="Z180" i="6" a="1"/>
  <c r="Z180" i="6" s="1"/>
  <c r="Y180" i="6" a="1"/>
  <c r="Y180" i="6" s="1"/>
  <c r="X180" i="6" a="1"/>
  <c r="X180" i="6" s="1"/>
  <c r="W180" i="6" a="1"/>
  <c r="W180" i="6" s="1"/>
  <c r="V180" i="6" a="1"/>
  <c r="V180" i="6" s="1"/>
  <c r="U180" i="6"/>
  <c r="U180" i="6" a="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c r="AG179" i="6" a="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c r="Q179" i="6" a="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c r="AC178" i="6" a="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c r="M178" i="6" a="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c r="Y177" i="6" a="1"/>
  <c r="X177" i="6" a="1"/>
  <c r="X177" i="6" s="1"/>
  <c r="W177" i="6" a="1"/>
  <c r="W177" i="6" s="1"/>
  <c r="V177" i="6" a="1"/>
  <c r="V177" i="6" s="1"/>
  <c r="U177" i="6"/>
  <c r="U177" i="6" a="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c r="AG176" i="6" a="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c r="U176" i="6" a="1"/>
  <c r="T176" i="6" a="1"/>
  <c r="T176" i="6" s="1"/>
  <c r="S176" i="6" a="1"/>
  <c r="S176" i="6" s="1"/>
  <c r="R176" i="6" a="1"/>
  <c r="R176" i="6" s="1"/>
  <c r="Q176" i="6"/>
  <c r="Q176" i="6" a="1"/>
  <c r="P176" i="6" a="1"/>
  <c r="P176" i="6" s="1"/>
  <c r="O176" i="6" a="1"/>
  <c r="O176" i="6" s="1"/>
  <c r="N176" i="6" a="1"/>
  <c r="N176" i="6" s="1"/>
  <c r="M176" i="6" a="1"/>
  <c r="M176" i="6" s="1"/>
  <c r="L176" i="6" a="1"/>
  <c r="L176" i="6" s="1"/>
  <c r="K176" i="6" a="1"/>
  <c r="K176" i="6" s="1"/>
  <c r="AI175" i="6" a="1"/>
  <c r="AI175" i="6" s="1"/>
  <c r="AH175" i="6" a="1"/>
  <c r="AH175" i="6" s="1"/>
  <c r="AG175" i="6"/>
  <c r="AG175" i="6" a="1"/>
  <c r="AF175" i="6" a="1"/>
  <c r="AF175" i="6" s="1"/>
  <c r="AE175" i="6" a="1"/>
  <c r="AE175" i="6" s="1"/>
  <c r="AD175" i="6" a="1"/>
  <c r="AD175" i="6" s="1"/>
  <c r="AC175" i="6"/>
  <c r="AC175" i="6" a="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c r="Q175" i="6" a="1"/>
  <c r="P175" i="6" a="1"/>
  <c r="P175" i="6" s="1"/>
  <c r="O175" i="6" a="1"/>
  <c r="O175" i="6" s="1"/>
  <c r="N175" i="6" a="1"/>
  <c r="N175" i="6" s="1"/>
  <c r="M175" i="6"/>
  <c r="M175" i="6" a="1"/>
  <c r="L175" i="6" a="1"/>
  <c r="L175" i="6" s="1"/>
  <c r="K175" i="6" a="1"/>
  <c r="K175" i="6" s="1"/>
  <c r="AI174" i="6" a="1"/>
  <c r="AI174" i="6" s="1"/>
  <c r="AH174" i="6" a="1"/>
  <c r="AH174" i="6" s="1"/>
  <c r="AG174" i="6" a="1"/>
  <c r="AG174" i="6" s="1"/>
  <c r="AF174" i="6" a="1"/>
  <c r="AF174" i="6" s="1"/>
  <c r="AE174" i="6" a="1"/>
  <c r="AE174" i="6" s="1"/>
  <c r="AD174" i="6" a="1"/>
  <c r="AD174" i="6" s="1"/>
  <c r="AC174" i="6"/>
  <c r="AC174" i="6" a="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c r="M174" i="6" a="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c r="Y173" i="6" a="1"/>
  <c r="X173" i="6" a="1"/>
  <c r="X173" i="6" s="1"/>
  <c r="W173" i="6" a="1"/>
  <c r="W173" i="6" s="1"/>
  <c r="V173" i="6" a="1"/>
  <c r="V173" i="6" s="1"/>
  <c r="U173" i="6"/>
  <c r="U173" i="6" a="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c r="U172" i="6" a="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c r="AG171" i="6" a="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c r="Q171" i="6" a="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c r="AC170" i="6" a="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c r="M170" i="6" a="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c r="Y169" i="6" a="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c r="U168" i="6" a="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c r="AG167" i="6" a="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c r="Q167" i="6" a="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c r="AC166" i="6" a="1"/>
  <c r="AB166" i="6" a="1"/>
  <c r="AB166" i="6" s="1"/>
  <c r="AA166" i="6" a="1"/>
  <c r="AA166" i="6" s="1"/>
  <c r="Z166" i="6" a="1"/>
  <c r="Z166" i="6" s="1"/>
  <c r="Y166" i="6" a="1"/>
  <c r="Y166" i="6" s="1"/>
  <c r="X166" i="6" a="1"/>
  <c r="X166" i="6" s="1"/>
  <c r="W166" i="6" a="1"/>
  <c r="W166" i="6" s="1"/>
  <c r="V166" i="6" a="1"/>
  <c r="V166" i="6" s="1"/>
  <c r="U166" i="6"/>
  <c r="U166" i="6" a="1"/>
  <c r="T166" i="6" a="1"/>
  <c r="T166" i="6" s="1"/>
  <c r="S166" i="6" a="1"/>
  <c r="S166" i="6" s="1"/>
  <c r="R166" i="6" a="1"/>
  <c r="R166" i="6" s="1"/>
  <c r="Q166" i="6" a="1"/>
  <c r="Q166" i="6" s="1"/>
  <c r="P166" i="6" a="1"/>
  <c r="P166" i="6" s="1"/>
  <c r="O166" i="6" a="1"/>
  <c r="O166" i="6" s="1"/>
  <c r="N166" i="6" a="1"/>
  <c r="N166" i="6" s="1"/>
  <c r="M166" i="6"/>
  <c r="M166" i="6" a="1"/>
  <c r="L166" i="6" a="1"/>
  <c r="L166" i="6" s="1"/>
  <c r="K166" i="6" a="1"/>
  <c r="K166" i="6" s="1"/>
  <c r="AI165" i="6" a="1"/>
  <c r="AI165" i="6" s="1"/>
  <c r="AH165" i="6" a="1"/>
  <c r="AH165" i="6" s="1"/>
  <c r="AG165" i="6"/>
  <c r="AG165" i="6" a="1"/>
  <c r="AF165" i="6" a="1"/>
  <c r="AF165" i="6" s="1"/>
  <c r="AE165" i="6" a="1"/>
  <c r="AE165" i="6" s="1"/>
  <c r="AD165" i="6" a="1"/>
  <c r="AD165" i="6" s="1"/>
  <c r="AC165" i="6" a="1"/>
  <c r="AC165" i="6" s="1"/>
  <c r="AB165" i="6" a="1"/>
  <c r="AB165" i="6" s="1"/>
  <c r="AA165" i="6" a="1"/>
  <c r="AA165" i="6" s="1"/>
  <c r="Z165" i="6" a="1"/>
  <c r="Z165" i="6" s="1"/>
  <c r="Y165" i="6"/>
  <c r="Y165" i="6" a="1"/>
  <c r="X165" i="6" a="1"/>
  <c r="X165" i="6" s="1"/>
  <c r="W165" i="6" a="1"/>
  <c r="W165" i="6" s="1"/>
  <c r="V165" i="6" a="1"/>
  <c r="V165" i="6" s="1"/>
  <c r="U165" i="6" a="1"/>
  <c r="U165" i="6" s="1"/>
  <c r="T165" i="6" a="1"/>
  <c r="T165" i="6" s="1"/>
  <c r="S165" i="6" a="1"/>
  <c r="S165" i="6" s="1"/>
  <c r="R165" i="6" a="1"/>
  <c r="R165" i="6" s="1"/>
  <c r="Q165" i="6"/>
  <c r="Q165" i="6" a="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c r="AC164" i="6" a="1"/>
  <c r="AB164" i="6" a="1"/>
  <c r="AB164" i="6" s="1"/>
  <c r="AA164" i="6" a="1"/>
  <c r="AA164" i="6" s="1"/>
  <c r="Z164" i="6" a="1"/>
  <c r="Z164" i="6" s="1"/>
  <c r="Y164" i="6" a="1"/>
  <c r="Y164" i="6" s="1"/>
  <c r="X164" i="6" a="1"/>
  <c r="X164" i="6" s="1"/>
  <c r="W164" i="6" a="1"/>
  <c r="W164" i="6" s="1"/>
  <c r="V164" i="6" a="1"/>
  <c r="V164" i="6" s="1"/>
  <c r="U164" i="6"/>
  <c r="U164" i="6" a="1"/>
  <c r="T164" i="6" a="1"/>
  <c r="T164" i="6" s="1"/>
  <c r="S164" i="6" a="1"/>
  <c r="S164" i="6" s="1"/>
  <c r="R164" i="6" a="1"/>
  <c r="R164" i="6" s="1"/>
  <c r="Q164" i="6" a="1"/>
  <c r="Q164" i="6" s="1"/>
  <c r="P164" i="6" a="1"/>
  <c r="P164" i="6" s="1"/>
  <c r="O164" i="6" a="1"/>
  <c r="O164" i="6" s="1"/>
  <c r="N164" i="6" a="1"/>
  <c r="N164" i="6" s="1"/>
  <c r="M164" i="6"/>
  <c r="M164" i="6" a="1"/>
  <c r="L164" i="6" a="1"/>
  <c r="L164" i="6" s="1"/>
  <c r="K164" i="6" a="1"/>
  <c r="K164" i="6" s="1"/>
  <c r="AI163" i="6" a="1"/>
  <c r="AI163" i="6" s="1"/>
  <c r="AH163" i="6" a="1"/>
  <c r="AH163" i="6" s="1"/>
  <c r="AG163" i="6"/>
  <c r="AG163" i="6" a="1"/>
  <c r="AF163" i="6" a="1"/>
  <c r="AF163" i="6" s="1"/>
  <c r="AE163" i="6" a="1"/>
  <c r="AE163" i="6" s="1"/>
  <c r="AD163" i="6" a="1"/>
  <c r="AD163" i="6" s="1"/>
  <c r="AC163" i="6" a="1"/>
  <c r="AC163" i="6" s="1"/>
  <c r="AB163" i="6" a="1"/>
  <c r="AB163" i="6" s="1"/>
  <c r="AA163" i="6" a="1"/>
  <c r="AA163" i="6" s="1"/>
  <c r="Z163" i="6" a="1"/>
  <c r="Z163" i="6" s="1"/>
  <c r="Y163" i="6"/>
  <c r="Y163" i="6" a="1"/>
  <c r="X163" i="6" a="1"/>
  <c r="X163" i="6" s="1"/>
  <c r="W163" i="6" a="1"/>
  <c r="W163" i="6" s="1"/>
  <c r="V163" i="6" a="1"/>
  <c r="V163" i="6" s="1"/>
  <c r="U163" i="6" a="1"/>
  <c r="U163" i="6" s="1"/>
  <c r="T163" i="6" a="1"/>
  <c r="T163" i="6" s="1"/>
  <c r="S163" i="6" a="1"/>
  <c r="S163" i="6" s="1"/>
  <c r="R163" i="6" a="1"/>
  <c r="R163" i="6" s="1"/>
  <c r="Q163" i="6"/>
  <c r="Q163" i="6" a="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c r="AC162" i="6" a="1"/>
  <c r="AB162" i="6" a="1"/>
  <c r="AB162" i="6" s="1"/>
  <c r="AA162" i="6" a="1"/>
  <c r="AA162" i="6" s="1"/>
  <c r="Z162" i="6" a="1"/>
  <c r="Z162" i="6" s="1"/>
  <c r="Y162" i="6" a="1"/>
  <c r="Y162" i="6" s="1"/>
  <c r="X162" i="6" a="1"/>
  <c r="X162" i="6" s="1"/>
  <c r="W162" i="6" a="1"/>
  <c r="W162" i="6" s="1"/>
  <c r="V162" i="6" a="1"/>
  <c r="V162" i="6" s="1"/>
  <c r="U162" i="6"/>
  <c r="U162" i="6" a="1"/>
  <c r="T162" i="6" a="1"/>
  <c r="T162" i="6" s="1"/>
  <c r="S162" i="6" a="1"/>
  <c r="S162" i="6" s="1"/>
  <c r="R162" i="6" a="1"/>
  <c r="R162" i="6" s="1"/>
  <c r="Q162" i="6" a="1"/>
  <c r="Q162" i="6" s="1"/>
  <c r="P162" i="6" a="1"/>
  <c r="P162" i="6" s="1"/>
  <c r="O162" i="6" a="1"/>
  <c r="O162" i="6" s="1"/>
  <c r="N162" i="6" a="1"/>
  <c r="N162" i="6" s="1"/>
  <c r="M162" i="6"/>
  <c r="M162" i="6" a="1"/>
  <c r="L162" i="6" a="1"/>
  <c r="L162" i="6" s="1"/>
  <c r="K162" i="6" a="1"/>
  <c r="K162" i="6" s="1"/>
  <c r="AI161" i="6" a="1"/>
  <c r="AI161" i="6" s="1"/>
  <c r="AH161" i="6" a="1"/>
  <c r="AH161" i="6" s="1"/>
  <c r="AG161" i="6"/>
  <c r="AG161" i="6" a="1"/>
  <c r="AF161" i="6" a="1"/>
  <c r="AF161" i="6" s="1"/>
  <c r="AE161" i="6" a="1"/>
  <c r="AE161" i="6" s="1"/>
  <c r="AD161" i="6" a="1"/>
  <c r="AD161" i="6" s="1"/>
  <c r="AC161" i="6" a="1"/>
  <c r="AC161" i="6" s="1"/>
  <c r="AB161" i="6" a="1"/>
  <c r="AB161" i="6" s="1"/>
  <c r="AA161" i="6" a="1"/>
  <c r="AA161" i="6" s="1"/>
  <c r="Z161" i="6" a="1"/>
  <c r="Z161" i="6" s="1"/>
  <c r="Y161" i="6"/>
  <c r="Y161" i="6" a="1"/>
  <c r="X161" i="6" a="1"/>
  <c r="X161" i="6" s="1"/>
  <c r="W161" i="6" a="1"/>
  <c r="W161" i="6" s="1"/>
  <c r="V161" i="6" a="1"/>
  <c r="V161" i="6" s="1"/>
  <c r="U161" i="6" a="1"/>
  <c r="U161" i="6" s="1"/>
  <c r="T161" i="6" a="1"/>
  <c r="T161" i="6" s="1"/>
  <c r="S161" i="6" a="1"/>
  <c r="S161" i="6" s="1"/>
  <c r="R161" i="6" a="1"/>
  <c r="R161" i="6" s="1"/>
  <c r="Q161" i="6"/>
  <c r="Q161" i="6" a="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c r="AC160" i="6" a="1"/>
  <c r="AB160" i="6" a="1"/>
  <c r="AB160" i="6" s="1"/>
  <c r="AA160" i="6" a="1"/>
  <c r="AA160" i="6" s="1"/>
  <c r="Z160" i="6" a="1"/>
  <c r="Z160" i="6" s="1"/>
  <c r="Y160" i="6" a="1"/>
  <c r="Y160" i="6" s="1"/>
  <c r="X160" i="6" a="1"/>
  <c r="X160" i="6" s="1"/>
  <c r="W160" i="6" a="1"/>
  <c r="W160" i="6" s="1"/>
  <c r="V160" i="6" a="1"/>
  <c r="V160" i="6" s="1"/>
  <c r="U160" i="6"/>
  <c r="U160" i="6" a="1"/>
  <c r="T160" i="6" a="1"/>
  <c r="T160" i="6" s="1"/>
  <c r="S160" i="6" a="1"/>
  <c r="S160" i="6" s="1"/>
  <c r="R160" i="6" a="1"/>
  <c r="R160" i="6" s="1"/>
  <c r="Q160" i="6" a="1"/>
  <c r="Q160" i="6" s="1"/>
  <c r="P160" i="6" a="1"/>
  <c r="P160" i="6" s="1"/>
  <c r="O160" i="6" a="1"/>
  <c r="O160" i="6" s="1"/>
  <c r="N160" i="6" a="1"/>
  <c r="N160" i="6" s="1"/>
  <c r="M160" i="6"/>
  <c r="M160" i="6" a="1"/>
  <c r="L160" i="6" a="1"/>
  <c r="L160" i="6" s="1"/>
  <c r="K160" i="6" a="1"/>
  <c r="K160" i="6" s="1"/>
  <c r="AI159" i="6" a="1"/>
  <c r="AI159" i="6" s="1"/>
  <c r="AH159" i="6" a="1"/>
  <c r="AH159" i="6" s="1"/>
  <c r="AG159" i="6"/>
  <c r="AG159" i="6" a="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c r="Q159" i="6" a="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c r="AC158" i="6" a="1"/>
  <c r="AB158" i="6" a="1"/>
  <c r="AB158" i="6" s="1"/>
  <c r="AA158" i="6" a="1"/>
  <c r="AA158" i="6" s="1"/>
  <c r="Z158" i="6" a="1"/>
  <c r="Z158" i="6" s="1"/>
  <c r="Y158" i="6" a="1"/>
  <c r="Y158" i="6" s="1"/>
  <c r="X158" i="6" a="1"/>
  <c r="X158" i="6" s="1"/>
  <c r="W158" i="6" a="1"/>
  <c r="W158" i="6" s="1"/>
  <c r="V158" i="6" a="1"/>
  <c r="V158" i="6" s="1"/>
  <c r="U158" i="6"/>
  <c r="U158" i="6" a="1"/>
  <c r="T158" i="6" a="1"/>
  <c r="T158" i="6" s="1"/>
  <c r="S158" i="6" a="1"/>
  <c r="S158" i="6" s="1"/>
  <c r="R158" i="6" a="1"/>
  <c r="R158" i="6" s="1"/>
  <c r="Q158" i="6" a="1"/>
  <c r="Q158" i="6" s="1"/>
  <c r="P158" i="6" a="1"/>
  <c r="P158" i="6" s="1"/>
  <c r="O158" i="6" a="1"/>
  <c r="O158" i="6" s="1"/>
  <c r="N158" i="6" a="1"/>
  <c r="N158" i="6" s="1"/>
  <c r="M158" i="6"/>
  <c r="M158" i="6" a="1"/>
  <c r="L158" i="6" a="1"/>
  <c r="L158" i="6" s="1"/>
  <c r="K158" i="6" a="1"/>
  <c r="K158" i="6" s="1"/>
  <c r="AI157" i="6" a="1"/>
  <c r="AI157" i="6" s="1"/>
  <c r="AH157" i="6" a="1"/>
  <c r="AH157" i="6" s="1"/>
  <c r="AG157" i="6"/>
  <c r="AG157" i="6" a="1"/>
  <c r="AF157" i="6" a="1"/>
  <c r="AF157" i="6" s="1"/>
  <c r="AE157" i="6" a="1"/>
  <c r="AE157" i="6" s="1"/>
  <c r="AD157" i="6" a="1"/>
  <c r="AD157" i="6" s="1"/>
  <c r="AC157" i="6" a="1"/>
  <c r="AC157" i="6" s="1"/>
  <c r="AB157" i="6" a="1"/>
  <c r="AB157" i="6" s="1"/>
  <c r="AA157" i="6" a="1"/>
  <c r="AA157" i="6" s="1"/>
  <c r="Z157" i="6" a="1"/>
  <c r="Z157" i="6" s="1"/>
  <c r="Y157" i="6"/>
  <c r="Y157" i="6" a="1"/>
  <c r="X157" i="6" a="1"/>
  <c r="X157" i="6" s="1"/>
  <c r="W157" i="6" a="1"/>
  <c r="W157" i="6" s="1"/>
  <c r="V157" i="6" a="1"/>
  <c r="V157" i="6" s="1"/>
  <c r="U157" i="6" a="1"/>
  <c r="U157" i="6" s="1"/>
  <c r="T157" i="6" a="1"/>
  <c r="T157" i="6" s="1"/>
  <c r="S157" i="6" a="1"/>
  <c r="S157" i="6" s="1"/>
  <c r="R157" i="6" a="1"/>
  <c r="R157" i="6" s="1"/>
  <c r="Q157" i="6"/>
  <c r="Q157" i="6" a="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c r="AC156" i="6" a="1"/>
  <c r="AB156" i="6" a="1"/>
  <c r="AB156" i="6" s="1"/>
  <c r="AA156" i="6" a="1"/>
  <c r="AA156" i="6" s="1"/>
  <c r="Z156" i="6" a="1"/>
  <c r="Z156" i="6" s="1"/>
  <c r="Y156" i="6" a="1"/>
  <c r="Y156" i="6" s="1"/>
  <c r="X156" i="6" a="1"/>
  <c r="X156" i="6" s="1"/>
  <c r="W156" i="6" a="1"/>
  <c r="W156" i="6" s="1"/>
  <c r="V156" i="6" a="1"/>
  <c r="V156" i="6" s="1"/>
  <c r="U156" i="6"/>
  <c r="U156" i="6" a="1"/>
  <c r="T156" i="6" a="1"/>
  <c r="T156" i="6" s="1"/>
  <c r="S156" i="6" a="1"/>
  <c r="S156" i="6" s="1"/>
  <c r="R156" i="6" a="1"/>
  <c r="R156" i="6" s="1"/>
  <c r="Q156" i="6" a="1"/>
  <c r="Q156" i="6" s="1"/>
  <c r="P156" i="6" a="1"/>
  <c r="P156" i="6" s="1"/>
  <c r="O156" i="6" a="1"/>
  <c r="O156" i="6" s="1"/>
  <c r="N156" i="6" a="1"/>
  <c r="N156" i="6" s="1"/>
  <c r="M156" i="6"/>
  <c r="M156" i="6" a="1"/>
  <c r="L156" i="6" a="1"/>
  <c r="L156" i="6" s="1"/>
  <c r="K156" i="6" a="1"/>
  <c r="K156" i="6" s="1"/>
  <c r="AI155" i="6" a="1"/>
  <c r="AI155" i="6" s="1"/>
  <c r="AH155" i="6" a="1"/>
  <c r="AH155" i="6" s="1"/>
  <c r="AG155" i="6"/>
  <c r="AG155" i="6" a="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c r="Q155" i="6" a="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c r="AC154" i="6" a="1"/>
  <c r="AB154" i="6" a="1"/>
  <c r="AB154" i="6" s="1"/>
  <c r="AA154" i="6" a="1"/>
  <c r="AA154" i="6" s="1"/>
  <c r="Z154" i="6" a="1"/>
  <c r="Z154" i="6" s="1"/>
  <c r="Y154" i="6" a="1"/>
  <c r="Y154" i="6" s="1"/>
  <c r="X154" i="6" a="1"/>
  <c r="X154" i="6" s="1"/>
  <c r="W154" i="6" a="1"/>
  <c r="W154" i="6" s="1"/>
  <c r="V154" i="6" a="1"/>
  <c r="V154" i="6" s="1"/>
  <c r="U154" i="6"/>
  <c r="U154" i="6" a="1"/>
  <c r="T154" i="6" a="1"/>
  <c r="T154" i="6" s="1"/>
  <c r="S154" i="6" a="1"/>
  <c r="S154" i="6" s="1"/>
  <c r="R154" i="6" a="1"/>
  <c r="R154" i="6" s="1"/>
  <c r="Q154" i="6" a="1"/>
  <c r="Q154" i="6" s="1"/>
  <c r="P154" i="6" a="1"/>
  <c r="P154" i="6" s="1"/>
  <c r="O154" i="6" a="1"/>
  <c r="O154" i="6" s="1"/>
  <c r="N154" i="6" a="1"/>
  <c r="N154" i="6" s="1"/>
  <c r="M154" i="6"/>
  <c r="M154" i="6" a="1"/>
  <c r="L154" i="6" a="1"/>
  <c r="L154" i="6" s="1"/>
  <c r="K154" i="6" a="1"/>
  <c r="K154" i="6" s="1"/>
  <c r="AI153" i="6" a="1"/>
  <c r="AI153" i="6" s="1"/>
  <c r="AH153" i="6" a="1"/>
  <c r="AH153" i="6" s="1"/>
  <c r="AG153" i="6"/>
  <c r="AG153" i="6" a="1"/>
  <c r="AF153" i="6" a="1"/>
  <c r="AF153" i="6" s="1"/>
  <c r="AE153" i="6" a="1"/>
  <c r="AE153" i="6" s="1"/>
  <c r="AD153" i="6" a="1"/>
  <c r="AD153" i="6" s="1"/>
  <c r="AC153" i="6" a="1"/>
  <c r="AC153" i="6" s="1"/>
  <c r="AB153" i="6" a="1"/>
  <c r="AB153" i="6" s="1"/>
  <c r="AA153" i="6" a="1"/>
  <c r="AA153" i="6" s="1"/>
  <c r="Z153" i="6" a="1"/>
  <c r="Z153" i="6" s="1"/>
  <c r="Y153" i="6"/>
  <c r="Y153" i="6" a="1"/>
  <c r="X153" i="6" a="1"/>
  <c r="X153" i="6" s="1"/>
  <c r="W153" i="6" a="1"/>
  <c r="W153" i="6" s="1"/>
  <c r="V153" i="6" a="1"/>
  <c r="V153" i="6" s="1"/>
  <c r="U153" i="6" a="1"/>
  <c r="U153" i="6" s="1"/>
  <c r="T153" i="6" a="1"/>
  <c r="T153" i="6" s="1"/>
  <c r="S153" i="6" a="1"/>
  <c r="S153" i="6" s="1"/>
  <c r="R153" i="6" a="1"/>
  <c r="R153" i="6" s="1"/>
  <c r="Q153" i="6"/>
  <c r="Q153" i="6" a="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c r="AC152" i="6" a="1"/>
  <c r="AB152" i="6" a="1"/>
  <c r="AB152" i="6" s="1"/>
  <c r="AA152" i="6" a="1"/>
  <c r="AA152" i="6" s="1"/>
  <c r="Z152" i="6" a="1"/>
  <c r="Z152" i="6" s="1"/>
  <c r="Y152" i="6" a="1"/>
  <c r="Y152" i="6" s="1"/>
  <c r="X152" i="6" a="1"/>
  <c r="X152" i="6" s="1"/>
  <c r="W152" i="6" a="1"/>
  <c r="W152" i="6" s="1"/>
  <c r="V152" i="6" a="1"/>
  <c r="V152" i="6" s="1"/>
  <c r="U152" i="6"/>
  <c r="U152" i="6" a="1"/>
  <c r="T152" i="6" a="1"/>
  <c r="T152" i="6" s="1"/>
  <c r="S152" i="6" a="1"/>
  <c r="S152" i="6" s="1"/>
  <c r="R152" i="6" a="1"/>
  <c r="R152" i="6" s="1"/>
  <c r="Q152" i="6" a="1"/>
  <c r="Q152" i="6" s="1"/>
  <c r="P152" i="6" a="1"/>
  <c r="P152" i="6" s="1"/>
  <c r="O152" i="6" a="1"/>
  <c r="O152" i="6" s="1"/>
  <c r="N152" i="6" a="1"/>
  <c r="N152" i="6" s="1"/>
  <c r="M152" i="6"/>
  <c r="M152" i="6" a="1"/>
  <c r="L152" i="6" a="1"/>
  <c r="L152" i="6" s="1"/>
  <c r="K152" i="6" a="1"/>
  <c r="K152" i="6" s="1"/>
  <c r="AI151" i="6" a="1"/>
  <c r="AI151" i="6" s="1"/>
  <c r="AH151" i="6" a="1"/>
  <c r="AH151" i="6" s="1"/>
  <c r="AG151" i="6"/>
  <c r="AG151" i="6" a="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c r="Q151" i="6" a="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c r="AC150" i="6" a="1"/>
  <c r="AB150" i="6" a="1"/>
  <c r="AB150" i="6" s="1"/>
  <c r="AA150" i="6" a="1"/>
  <c r="AA150" i="6" s="1"/>
  <c r="Z150" i="6" a="1"/>
  <c r="Z150" i="6" s="1"/>
  <c r="Y150" i="6" a="1"/>
  <c r="Y150" i="6" s="1"/>
  <c r="X150" i="6" a="1"/>
  <c r="X150" i="6" s="1"/>
  <c r="W150" i="6" a="1"/>
  <c r="W150" i="6" s="1"/>
  <c r="V150" i="6" a="1"/>
  <c r="V150" i="6" s="1"/>
  <c r="U150" i="6"/>
  <c r="U150" i="6" a="1"/>
  <c r="T150" i="6" a="1"/>
  <c r="T150" i="6" s="1"/>
  <c r="S150" i="6" a="1"/>
  <c r="S150" i="6" s="1"/>
  <c r="R150" i="6" a="1"/>
  <c r="R150" i="6" s="1"/>
  <c r="Q150" i="6" a="1"/>
  <c r="Q150" i="6" s="1"/>
  <c r="P150" i="6" a="1"/>
  <c r="P150" i="6" s="1"/>
  <c r="O150" i="6" a="1"/>
  <c r="O150" i="6" s="1"/>
  <c r="N150" i="6" a="1"/>
  <c r="N150" i="6" s="1"/>
  <c r="M150" i="6"/>
  <c r="M150" i="6" a="1"/>
  <c r="L150" i="6" a="1"/>
  <c r="L150" i="6" s="1"/>
  <c r="K150" i="6" a="1"/>
  <c r="K150" i="6" s="1"/>
  <c r="AI149" i="6" a="1"/>
  <c r="AI149" i="6" s="1"/>
  <c r="AH149" i="6" a="1"/>
  <c r="AH149" i="6" s="1"/>
  <c r="AG149" i="6"/>
  <c r="AG149" i="6" a="1"/>
  <c r="AF149" i="6" a="1"/>
  <c r="AF149" i="6" s="1"/>
  <c r="AE149" i="6" a="1"/>
  <c r="AE149" i="6" s="1"/>
  <c r="AD149" i="6" a="1"/>
  <c r="AD149" i="6" s="1"/>
  <c r="AC149" i="6" a="1"/>
  <c r="AC149" i="6" s="1"/>
  <c r="AB149" i="6" a="1"/>
  <c r="AB149" i="6" s="1"/>
  <c r="AA149" i="6" a="1"/>
  <c r="AA149" i="6" s="1"/>
  <c r="Z149" i="6" a="1"/>
  <c r="Z149" i="6" s="1"/>
  <c r="Y149" i="6"/>
  <c r="Y149" i="6" a="1"/>
  <c r="X149" i="6" a="1"/>
  <c r="X149" i="6" s="1"/>
  <c r="W149" i="6" a="1"/>
  <c r="W149" i="6" s="1"/>
  <c r="V149" i="6" a="1"/>
  <c r="V149" i="6" s="1"/>
  <c r="U149" i="6" a="1"/>
  <c r="U149" i="6" s="1"/>
  <c r="T149" i="6" a="1"/>
  <c r="T149" i="6" s="1"/>
  <c r="S149" i="6" a="1"/>
  <c r="S149" i="6" s="1"/>
  <c r="R149" i="6" a="1"/>
  <c r="R149" i="6" s="1"/>
  <c r="Q149" i="6"/>
  <c r="Q149" i="6" a="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c r="U148" i="6" a="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c r="AG147" i="6" a="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c r="Q147" i="6" a="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c r="AC146" i="6" a="1"/>
  <c r="AB146" i="6" a="1"/>
  <c r="AB146" i="6" s="1"/>
  <c r="AA146" i="6" a="1"/>
  <c r="AA146" i="6" s="1"/>
  <c r="Z146" i="6" a="1"/>
  <c r="Z146" i="6" s="1"/>
  <c r="Y146" i="6" a="1"/>
  <c r="Y146" i="6" s="1"/>
  <c r="X146" i="6" a="1"/>
  <c r="X146" i="6" s="1"/>
  <c r="W146" i="6" a="1"/>
  <c r="W146" i="6" s="1"/>
  <c r="V146" i="6" a="1"/>
  <c r="V146" i="6" s="1"/>
  <c r="U146" i="6"/>
  <c r="U146" i="6" a="1"/>
  <c r="T146" i="6" a="1"/>
  <c r="T146" i="6" s="1"/>
  <c r="S146" i="6" a="1"/>
  <c r="S146" i="6" s="1"/>
  <c r="R146" i="6" a="1"/>
  <c r="R146" i="6" s="1"/>
  <c r="Q146" i="6" a="1"/>
  <c r="Q146" i="6" s="1"/>
  <c r="P146" i="6" a="1"/>
  <c r="P146" i="6" s="1"/>
  <c r="O146" i="6" a="1"/>
  <c r="O146" i="6" s="1"/>
  <c r="N146" i="6" a="1"/>
  <c r="N146" i="6" s="1"/>
  <c r="M146" i="6"/>
  <c r="M146" i="6" a="1"/>
  <c r="L146" i="6" a="1"/>
  <c r="L146" i="6" s="1"/>
  <c r="K146" i="6" a="1"/>
  <c r="K146" i="6" s="1"/>
  <c r="AI145" i="6" a="1"/>
  <c r="AI145" i="6" s="1"/>
  <c r="AH145" i="6" a="1"/>
  <c r="AH145" i="6" s="1"/>
  <c r="AG145" i="6"/>
  <c r="AG145" i="6" a="1"/>
  <c r="AF145" i="6" a="1"/>
  <c r="AF145" i="6" s="1"/>
  <c r="AE145" i="6" a="1"/>
  <c r="AE145" i="6" s="1"/>
  <c r="AD145" i="6" a="1"/>
  <c r="AD145" i="6" s="1"/>
  <c r="AC145" i="6" a="1"/>
  <c r="AC145" i="6" s="1"/>
  <c r="AB145" i="6" a="1"/>
  <c r="AB145" i="6" s="1"/>
  <c r="AA145" i="6" a="1"/>
  <c r="AA145" i="6" s="1"/>
  <c r="Z145" i="6" a="1"/>
  <c r="Z145" i="6" s="1"/>
  <c r="Y145" i="6"/>
  <c r="Y145" i="6" a="1"/>
  <c r="X145" i="6" a="1"/>
  <c r="X145" i="6" s="1"/>
  <c r="W145" i="6" a="1"/>
  <c r="W145" i="6" s="1"/>
  <c r="V145" i="6" a="1"/>
  <c r="V145" i="6" s="1"/>
  <c r="U145" i="6" a="1"/>
  <c r="U145" i="6" s="1"/>
  <c r="T145" i="6" a="1"/>
  <c r="T145" i="6" s="1"/>
  <c r="S145" i="6" a="1"/>
  <c r="S145" i="6" s="1"/>
  <c r="R145" i="6" a="1"/>
  <c r="R145" i="6" s="1"/>
  <c r="Q145" i="6"/>
  <c r="Q145" i="6" a="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c r="AC144" i="6" a="1"/>
  <c r="AB144" i="6" a="1"/>
  <c r="AB144" i="6" s="1"/>
  <c r="AA144" i="6" a="1"/>
  <c r="AA144" i="6" s="1"/>
  <c r="Z144" i="6" a="1"/>
  <c r="Z144" i="6" s="1"/>
  <c r="Y144" i="6" a="1"/>
  <c r="Y144" i="6" s="1"/>
  <c r="X144" i="6" a="1"/>
  <c r="X144" i="6" s="1"/>
  <c r="W144" i="6" a="1"/>
  <c r="W144" i="6" s="1"/>
  <c r="V144" i="6" a="1"/>
  <c r="V144" i="6" s="1"/>
  <c r="U144" i="6"/>
  <c r="U144" i="6" a="1"/>
  <c r="T144" i="6" a="1"/>
  <c r="T144" i="6" s="1"/>
  <c r="S144" i="6" a="1"/>
  <c r="S144" i="6" s="1"/>
  <c r="R144" i="6" a="1"/>
  <c r="R144" i="6" s="1"/>
  <c r="Q144" i="6" a="1"/>
  <c r="Q144" i="6" s="1"/>
  <c r="P144" i="6" a="1"/>
  <c r="P144" i="6" s="1"/>
  <c r="O144" i="6" a="1"/>
  <c r="O144" i="6" s="1"/>
  <c r="N144" i="6" a="1"/>
  <c r="N144" i="6" s="1"/>
  <c r="M144" i="6"/>
  <c r="M144" i="6" a="1"/>
  <c r="L144" i="6" a="1"/>
  <c r="L144" i="6" s="1"/>
  <c r="K144" i="6" a="1"/>
  <c r="K144" i="6" s="1"/>
  <c r="AI143" i="6" a="1"/>
  <c r="AI143" i="6" s="1"/>
  <c r="AH143" i="6" a="1"/>
  <c r="AH143" i="6" s="1"/>
  <c r="AG143" i="6"/>
  <c r="AG143" i="6" a="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c r="Q143" i="6" a="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c r="AC142" i="6" a="1"/>
  <c r="AB142" i="6" a="1"/>
  <c r="AB142" i="6" s="1"/>
  <c r="AA142" i="6" a="1"/>
  <c r="AA142" i="6" s="1"/>
  <c r="Z142" i="6" a="1"/>
  <c r="Z142" i="6" s="1"/>
  <c r="Y142" i="6" a="1"/>
  <c r="Y142" i="6" s="1"/>
  <c r="X142" i="6" a="1"/>
  <c r="X142" i="6" s="1"/>
  <c r="W142" i="6" a="1"/>
  <c r="W142" i="6" s="1"/>
  <c r="V142" i="6" a="1"/>
  <c r="V142" i="6" s="1"/>
  <c r="U142" i="6"/>
  <c r="U142" i="6" a="1"/>
  <c r="T142" i="6" a="1"/>
  <c r="T142" i="6" s="1"/>
  <c r="S142" i="6" a="1"/>
  <c r="S142" i="6" s="1"/>
  <c r="R142" i="6" a="1"/>
  <c r="R142" i="6" s="1"/>
  <c r="Q142" i="6" a="1"/>
  <c r="Q142" i="6" s="1"/>
  <c r="P142" i="6" a="1"/>
  <c r="P142" i="6" s="1"/>
  <c r="O142" i="6" a="1"/>
  <c r="O142" i="6" s="1"/>
  <c r="N142" i="6" a="1"/>
  <c r="N142" i="6" s="1"/>
  <c r="M142" i="6"/>
  <c r="M142" i="6" a="1"/>
  <c r="L142" i="6" a="1"/>
  <c r="L142" i="6" s="1"/>
  <c r="K142" i="6" a="1"/>
  <c r="K142" i="6" s="1"/>
  <c r="AI141" i="6" a="1"/>
  <c r="AI141" i="6" s="1"/>
  <c r="AH141" i="6" a="1"/>
  <c r="AH141" i="6" s="1"/>
  <c r="AG141" i="6"/>
  <c r="AG141" i="6" a="1"/>
  <c r="AF141" i="6" a="1"/>
  <c r="AF141" i="6" s="1"/>
  <c r="AE141" i="6" a="1"/>
  <c r="AE141" i="6" s="1"/>
  <c r="AD141" i="6" a="1"/>
  <c r="AD141" i="6" s="1"/>
  <c r="AC141" i="6" a="1"/>
  <c r="AC141" i="6" s="1"/>
  <c r="AB141" i="6" a="1"/>
  <c r="AB141" i="6" s="1"/>
  <c r="AA141" i="6" a="1"/>
  <c r="AA141" i="6" s="1"/>
  <c r="Z141" i="6" a="1"/>
  <c r="Z141" i="6" s="1"/>
  <c r="Y141" i="6"/>
  <c r="Y141" i="6" a="1"/>
  <c r="X141" i="6" a="1"/>
  <c r="X141" i="6" s="1"/>
  <c r="W141" i="6" a="1"/>
  <c r="W141" i="6" s="1"/>
  <c r="V141" i="6" a="1"/>
  <c r="V141" i="6" s="1"/>
  <c r="U141" i="6" a="1"/>
  <c r="U141" i="6" s="1"/>
  <c r="T141" i="6" a="1"/>
  <c r="T141" i="6" s="1"/>
  <c r="S141" i="6" a="1"/>
  <c r="S141" i="6" s="1"/>
  <c r="R141" i="6" a="1"/>
  <c r="R141" i="6" s="1"/>
  <c r="Q141" i="6"/>
  <c r="Q141" i="6" a="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c r="AC140" i="6" a="1"/>
  <c r="AB140" i="6" a="1"/>
  <c r="AB140" i="6" s="1"/>
  <c r="AA140" i="6" a="1"/>
  <c r="AA140" i="6" s="1"/>
  <c r="Z140" i="6" a="1"/>
  <c r="Z140" i="6" s="1"/>
  <c r="Y140" i="6" a="1"/>
  <c r="Y140" i="6" s="1"/>
  <c r="X140" i="6" a="1"/>
  <c r="X140" i="6" s="1"/>
  <c r="W140" i="6" a="1"/>
  <c r="W140" i="6" s="1"/>
  <c r="V140" i="6" a="1"/>
  <c r="V140" i="6" s="1"/>
  <c r="U140" i="6"/>
  <c r="U140" i="6" a="1"/>
  <c r="T140" i="6" a="1"/>
  <c r="T140" i="6" s="1"/>
  <c r="S140" i="6" a="1"/>
  <c r="S140" i="6" s="1"/>
  <c r="R140" i="6" a="1"/>
  <c r="R140" i="6" s="1"/>
  <c r="Q140" i="6" a="1"/>
  <c r="Q140" i="6" s="1"/>
  <c r="P140" i="6" a="1"/>
  <c r="P140" i="6" s="1"/>
  <c r="O140" i="6" a="1"/>
  <c r="O140" i="6" s="1"/>
  <c r="N140" i="6" a="1"/>
  <c r="N140" i="6" s="1"/>
  <c r="M140" i="6"/>
  <c r="M140" i="6" a="1"/>
  <c r="L140" i="6" a="1"/>
  <c r="L140" i="6" s="1"/>
  <c r="K140" i="6" a="1"/>
  <c r="K140" i="6" s="1"/>
  <c r="AI139" i="6" a="1"/>
  <c r="AI139" i="6" s="1"/>
  <c r="AH139" i="6" a="1"/>
  <c r="AH139" i="6" s="1"/>
  <c r="AG139" i="6"/>
  <c r="AG139" i="6" a="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c r="Q139" i="6" a="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c r="AC138" i="6" a="1"/>
  <c r="AB138" i="6" a="1"/>
  <c r="AB138" i="6" s="1"/>
  <c r="AA138" i="6" a="1"/>
  <c r="AA138" i="6" s="1"/>
  <c r="Z138" i="6" a="1"/>
  <c r="Z138" i="6" s="1"/>
  <c r="Y138" i="6" a="1"/>
  <c r="Y138" i="6" s="1"/>
  <c r="X138" i="6" a="1"/>
  <c r="X138" i="6" s="1"/>
  <c r="W138" i="6" a="1"/>
  <c r="W138" i="6" s="1"/>
  <c r="V138" i="6" a="1"/>
  <c r="V138" i="6" s="1"/>
  <c r="U138" i="6"/>
  <c r="U138" i="6" a="1"/>
  <c r="T138" i="6" a="1"/>
  <c r="T138" i="6" s="1"/>
  <c r="S138" i="6" a="1"/>
  <c r="S138" i="6" s="1"/>
  <c r="R138" i="6" a="1"/>
  <c r="R138" i="6" s="1"/>
  <c r="Q138" i="6" a="1"/>
  <c r="Q138" i="6" s="1"/>
  <c r="P138" i="6" a="1"/>
  <c r="P138" i="6" s="1"/>
  <c r="O138" i="6" a="1"/>
  <c r="O138" i="6" s="1"/>
  <c r="N138" i="6" a="1"/>
  <c r="N138" i="6" s="1"/>
  <c r="M138" i="6"/>
  <c r="M138" i="6" a="1"/>
  <c r="L138" i="6" a="1"/>
  <c r="L138" i="6" s="1"/>
  <c r="K138" i="6" a="1"/>
  <c r="K138" i="6" s="1"/>
  <c r="AI137" i="6" a="1"/>
  <c r="AI137" i="6" s="1"/>
  <c r="AH137" i="6" a="1"/>
  <c r="AH137" i="6" s="1"/>
  <c r="AG137" i="6"/>
  <c r="AG137" i="6" a="1"/>
  <c r="AF137" i="6" a="1"/>
  <c r="AF137" i="6" s="1"/>
  <c r="AE137" i="6" a="1"/>
  <c r="AE137" i="6" s="1"/>
  <c r="AD137" i="6" a="1"/>
  <c r="AD137" i="6" s="1"/>
  <c r="AC137" i="6" a="1"/>
  <c r="AC137" i="6" s="1"/>
  <c r="AB137" i="6" a="1"/>
  <c r="AB137" i="6" s="1"/>
  <c r="AA137" i="6" a="1"/>
  <c r="AA137" i="6" s="1"/>
  <c r="Z137" i="6" a="1"/>
  <c r="Z137" i="6" s="1"/>
  <c r="Y137" i="6"/>
  <c r="Y137" i="6" a="1"/>
  <c r="X137" i="6" a="1"/>
  <c r="X137" i="6" s="1"/>
  <c r="W137" i="6" a="1"/>
  <c r="W137" i="6" s="1"/>
  <c r="V137" i="6" a="1"/>
  <c r="V137" i="6" s="1"/>
  <c r="U137" i="6" a="1"/>
  <c r="U137" i="6" s="1"/>
  <c r="T137" i="6" a="1"/>
  <c r="T137" i="6" s="1"/>
  <c r="S137" i="6" a="1"/>
  <c r="S137" i="6" s="1"/>
  <c r="R137" i="6" a="1"/>
  <c r="R137" i="6" s="1"/>
  <c r="Q137" i="6"/>
  <c r="Q137" i="6" a="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c r="AC136" i="6" a="1"/>
  <c r="AB136" i="6" a="1"/>
  <c r="AB136" i="6" s="1"/>
  <c r="AA136" i="6" a="1"/>
  <c r="AA136" i="6" s="1"/>
  <c r="Z136" i="6" a="1"/>
  <c r="Z136" i="6" s="1"/>
  <c r="Y136" i="6" a="1"/>
  <c r="Y136" i="6" s="1"/>
  <c r="X136" i="6" a="1"/>
  <c r="X136" i="6" s="1"/>
  <c r="W136" i="6" a="1"/>
  <c r="W136" i="6" s="1"/>
  <c r="V136" i="6" a="1"/>
  <c r="V136" i="6" s="1"/>
  <c r="U136" i="6"/>
  <c r="U136" i="6" a="1"/>
  <c r="T136" i="6" a="1"/>
  <c r="T136" i="6" s="1"/>
  <c r="S136" i="6" a="1"/>
  <c r="S136" i="6" s="1"/>
  <c r="R136" i="6" a="1"/>
  <c r="R136" i="6" s="1"/>
  <c r="Q136" i="6" a="1"/>
  <c r="Q136" i="6" s="1"/>
  <c r="P136" i="6" a="1"/>
  <c r="P136" i="6" s="1"/>
  <c r="O136" i="6" a="1"/>
  <c r="O136" i="6" s="1"/>
  <c r="N136" i="6" a="1"/>
  <c r="N136" i="6" s="1"/>
  <c r="M136" i="6"/>
  <c r="M136" i="6" a="1"/>
  <c r="L136" i="6" a="1"/>
  <c r="L136" i="6" s="1"/>
  <c r="K136" i="6" a="1"/>
  <c r="K136" i="6" s="1"/>
  <c r="AI135" i="6" a="1"/>
  <c r="AI135" i="6" s="1"/>
  <c r="AH135" i="6" a="1"/>
  <c r="AH135" i="6" s="1"/>
  <c r="AG135" i="6"/>
  <c r="AG135" i="6" a="1"/>
  <c r="AF135" i="6" a="1"/>
  <c r="AF135" i="6" s="1"/>
  <c r="AE135" i="6" a="1"/>
  <c r="AE135" i="6" s="1"/>
  <c r="AD135" i="6" a="1"/>
  <c r="AD135" i="6" s="1"/>
  <c r="AC135" i="6" a="1"/>
  <c r="AC135" i="6" s="1"/>
  <c r="AB135" i="6" a="1"/>
  <c r="AB135" i="6" s="1"/>
  <c r="AA135" i="6" a="1"/>
  <c r="AA135" i="6" s="1"/>
  <c r="Z135" i="6" a="1"/>
  <c r="Z135" i="6" s="1"/>
  <c r="Y135" i="6"/>
  <c r="Y135" i="6" a="1"/>
  <c r="X135" i="6" a="1"/>
  <c r="X135" i="6" s="1"/>
  <c r="W135" i="6" a="1"/>
  <c r="W135" i="6" s="1"/>
  <c r="V135" i="6" a="1"/>
  <c r="V135" i="6" s="1"/>
  <c r="U135" i="6" a="1"/>
  <c r="U135" i="6" s="1"/>
  <c r="T135" i="6" a="1"/>
  <c r="T135" i="6" s="1"/>
  <c r="S135" i="6" a="1"/>
  <c r="S135" i="6" s="1"/>
  <c r="R135" i="6" a="1"/>
  <c r="R135" i="6" s="1"/>
  <c r="Q135" i="6"/>
  <c r="Q135" i="6" a="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c r="AC134" i="6" a="1"/>
  <c r="AB134" i="6" a="1"/>
  <c r="AB134" i="6" s="1"/>
  <c r="AA134" i="6" a="1"/>
  <c r="AA134" i="6" s="1"/>
  <c r="Z134" i="6" a="1"/>
  <c r="Z134" i="6" s="1"/>
  <c r="Y134" i="6" a="1"/>
  <c r="Y134" i="6" s="1"/>
  <c r="X134" i="6" a="1"/>
  <c r="X134" i="6" s="1"/>
  <c r="W134" i="6" a="1"/>
  <c r="W134" i="6" s="1"/>
  <c r="V134" i="6" a="1"/>
  <c r="V134" i="6" s="1"/>
  <c r="U134" i="6"/>
  <c r="U134" i="6" a="1"/>
  <c r="T134" i="6" a="1"/>
  <c r="T134" i="6" s="1"/>
  <c r="S134" i="6" a="1"/>
  <c r="S134" i="6" s="1"/>
  <c r="R134" i="6" a="1"/>
  <c r="R134" i="6" s="1"/>
  <c r="Q134" i="6" a="1"/>
  <c r="Q134" i="6" s="1"/>
  <c r="P134" i="6" a="1"/>
  <c r="P134" i="6" s="1"/>
  <c r="O134" i="6" a="1"/>
  <c r="O134" i="6" s="1"/>
  <c r="N134" i="6" a="1"/>
  <c r="N134" i="6" s="1"/>
  <c r="M134" i="6"/>
  <c r="M134" i="6" a="1"/>
  <c r="L134" i="6" a="1"/>
  <c r="L134" i="6" s="1"/>
  <c r="K134" i="6" a="1"/>
  <c r="K134" i="6" s="1"/>
  <c r="AI133" i="6" a="1"/>
  <c r="AI133" i="6" s="1"/>
  <c r="AH133" i="6" a="1"/>
  <c r="AH133" i="6" s="1"/>
  <c r="AG133" i="6"/>
  <c r="AG133" i="6" a="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c r="U133" i="6" a="1"/>
  <c r="T133" i="6" a="1"/>
  <c r="T133" i="6" s="1"/>
  <c r="S133" i="6" a="1"/>
  <c r="S133" i="6" s="1"/>
  <c r="R133" i="6" a="1"/>
  <c r="R133" i="6" s="1"/>
  <c r="Q133" i="6"/>
  <c r="Q133" i="6" a="1"/>
  <c r="P133" i="6" a="1"/>
  <c r="P133" i="6" s="1"/>
  <c r="O133" i="6" a="1"/>
  <c r="O133" i="6" s="1"/>
  <c r="N133" i="6" a="1"/>
  <c r="N133" i="6" s="1"/>
  <c r="M133" i="6"/>
  <c r="M133" i="6" a="1"/>
  <c r="L133" i="6" a="1"/>
  <c r="L133" i="6" s="1"/>
  <c r="K133" i="6" a="1"/>
  <c r="K133" i="6" s="1"/>
  <c r="AI132" i="6" a="1"/>
  <c r="AI132" i="6" s="1"/>
  <c r="AH132" i="6" a="1"/>
  <c r="AH132" i="6" s="1"/>
  <c r="AG132" i="6"/>
  <c r="AG132" i="6" a="1"/>
  <c r="AF132" i="6" a="1"/>
  <c r="AF132" i="6" s="1"/>
  <c r="AE132" i="6" a="1"/>
  <c r="AE132" i="6" s="1"/>
  <c r="AD132" i="6" a="1"/>
  <c r="AD132" i="6" s="1"/>
  <c r="AC132" i="6"/>
  <c r="AC132" i="6" a="1"/>
  <c r="AB132" i="6" a="1"/>
  <c r="AB132" i="6" s="1"/>
  <c r="AA132" i="6" a="1"/>
  <c r="AA132" i="6" s="1"/>
  <c r="Z132" i="6" a="1"/>
  <c r="Z132" i="6" s="1"/>
  <c r="Y132" i="6"/>
  <c r="Y132" i="6" a="1"/>
  <c r="X132" i="6" a="1"/>
  <c r="X132" i="6" s="1"/>
  <c r="W132" i="6" a="1"/>
  <c r="W132" i="6" s="1"/>
  <c r="V132" i="6" a="1"/>
  <c r="V132" i="6" s="1"/>
  <c r="U132" i="6" a="1"/>
  <c r="U132" i="6" s="1"/>
  <c r="T132" i="6" a="1"/>
  <c r="T132" i="6" s="1"/>
  <c r="S132" i="6" a="1"/>
  <c r="S132" i="6" s="1"/>
  <c r="R132" i="6" a="1"/>
  <c r="R132" i="6" s="1"/>
  <c r="Q132" i="6"/>
  <c r="Q132" i="6" a="1"/>
  <c r="P132" i="6" a="1"/>
  <c r="P132" i="6" s="1"/>
  <c r="O132" i="6" a="1"/>
  <c r="O132" i="6" s="1"/>
  <c r="N132" i="6" a="1"/>
  <c r="N132" i="6" s="1"/>
  <c r="M132" i="6"/>
  <c r="M132" i="6" a="1"/>
  <c r="L132" i="6" a="1"/>
  <c r="L132" i="6" s="1"/>
  <c r="K132" i="6" a="1"/>
  <c r="K132" i="6" s="1"/>
  <c r="AI131" i="6" a="1"/>
  <c r="AI131" i="6" s="1"/>
  <c r="AH131" i="6" a="1"/>
  <c r="AH131" i="6" s="1"/>
  <c r="AG131" i="6" a="1"/>
  <c r="AG131" i="6" s="1"/>
  <c r="AF131" i="6" a="1"/>
  <c r="AF131" i="6" s="1"/>
  <c r="AE131" i="6" a="1"/>
  <c r="AE131" i="6" s="1"/>
  <c r="AD131" i="6" a="1"/>
  <c r="AD131" i="6" s="1"/>
  <c r="AC131" i="6"/>
  <c r="AC131" i="6" a="1"/>
  <c r="AB131" i="6" a="1"/>
  <c r="AB131" i="6" s="1"/>
  <c r="AA131" i="6" a="1"/>
  <c r="AA131" i="6" s="1"/>
  <c r="Z131" i="6" a="1"/>
  <c r="Z131" i="6" s="1"/>
  <c r="Y131" i="6"/>
  <c r="Y131" i="6" a="1"/>
  <c r="X131" i="6" a="1"/>
  <c r="X131" i="6" s="1"/>
  <c r="W131" i="6" a="1"/>
  <c r="W131" i="6" s="1"/>
  <c r="V131" i="6" a="1"/>
  <c r="V131" i="6" s="1"/>
  <c r="U131" i="6"/>
  <c r="U131" i="6" a="1"/>
  <c r="T131" i="6" a="1"/>
  <c r="T131" i="6" s="1"/>
  <c r="S131" i="6" a="1"/>
  <c r="S131" i="6" s="1"/>
  <c r="R131" i="6" a="1"/>
  <c r="R131" i="6" s="1"/>
  <c r="Q131" i="6" a="1"/>
  <c r="Q131" i="6" s="1"/>
  <c r="P131" i="6" a="1"/>
  <c r="P131" i="6" s="1"/>
  <c r="O131" i="6" a="1"/>
  <c r="O131" i="6" s="1"/>
  <c r="N131" i="6" a="1"/>
  <c r="N131" i="6" s="1"/>
  <c r="M131" i="6"/>
  <c r="M131" i="6" a="1"/>
  <c r="L131" i="6" a="1"/>
  <c r="L131" i="6" s="1"/>
  <c r="K131" i="6" a="1"/>
  <c r="K131" i="6" s="1"/>
  <c r="AI130" i="6" a="1"/>
  <c r="AI130" i="6" s="1"/>
  <c r="AH130" i="6" a="1"/>
  <c r="AH130" i="6" s="1"/>
  <c r="AG130" i="6"/>
  <c r="AG130" i="6" a="1"/>
  <c r="AF130" i="6" a="1"/>
  <c r="AF130" i="6" s="1"/>
  <c r="AE130" i="6" a="1"/>
  <c r="AE130" i="6" s="1"/>
  <c r="AD130" i="6" a="1"/>
  <c r="AD130" i="6" s="1"/>
  <c r="AC130" i="6" a="1"/>
  <c r="AC130" i="6" s="1"/>
  <c r="AB130" i="6" a="1"/>
  <c r="AB130" i="6" s="1"/>
  <c r="AA130" i="6" a="1"/>
  <c r="AA130" i="6" s="1"/>
  <c r="Z130" i="6" a="1"/>
  <c r="Z130" i="6" s="1"/>
  <c r="Y130" i="6"/>
  <c r="Y130" i="6" a="1"/>
  <c r="X130" i="6" a="1"/>
  <c r="X130" i="6" s="1"/>
  <c r="W130" i="6" a="1"/>
  <c r="W130" i="6" s="1"/>
  <c r="V130" i="6" a="1"/>
  <c r="V130" i="6" s="1"/>
  <c r="U130" i="6"/>
  <c r="U130" i="6" a="1"/>
  <c r="T130" i="6" a="1"/>
  <c r="T130" i="6" s="1"/>
  <c r="S130" i="6" a="1"/>
  <c r="S130" i="6" s="1"/>
  <c r="R130" i="6" a="1"/>
  <c r="R130" i="6" s="1"/>
  <c r="Q130" i="6"/>
  <c r="Q130" i="6" a="1"/>
  <c r="P130" i="6" a="1"/>
  <c r="P130" i="6" s="1"/>
  <c r="O130" i="6" a="1"/>
  <c r="O130" i="6" s="1"/>
  <c r="N130" i="6" a="1"/>
  <c r="N130" i="6" s="1"/>
  <c r="M130" i="6" a="1"/>
  <c r="M130" i="6" s="1"/>
  <c r="L130" i="6" a="1"/>
  <c r="L130" i="6" s="1"/>
  <c r="K130" i="6" a="1"/>
  <c r="K130" i="6" s="1"/>
  <c r="AI129" i="6" a="1"/>
  <c r="AI129" i="6" s="1"/>
  <c r="AH129" i="6" a="1"/>
  <c r="AH129" i="6" s="1"/>
  <c r="AG129" i="6"/>
  <c r="AG129" i="6" a="1"/>
  <c r="AF129" i="6" a="1"/>
  <c r="AF129" i="6" s="1"/>
  <c r="AE129" i="6" a="1"/>
  <c r="AE129" i="6" s="1"/>
  <c r="AD129" i="6" a="1"/>
  <c r="AD129" i="6" s="1"/>
  <c r="AC129" i="6"/>
  <c r="AC129" i="6" a="1"/>
  <c r="AB129" i="6" a="1"/>
  <c r="AB129" i="6" s="1"/>
  <c r="AA129" i="6" a="1"/>
  <c r="AA129" i="6" s="1"/>
  <c r="Z129" i="6" a="1"/>
  <c r="Z129" i="6" s="1"/>
  <c r="Y129" i="6" a="1"/>
  <c r="Y129" i="6" s="1"/>
  <c r="X129" i="6" a="1"/>
  <c r="X129" i="6" s="1"/>
  <c r="W129" i="6" a="1"/>
  <c r="W129" i="6" s="1"/>
  <c r="V129" i="6" a="1"/>
  <c r="V129" i="6" s="1"/>
  <c r="U129" i="6"/>
  <c r="U129" i="6" a="1"/>
  <c r="T129" i="6" a="1"/>
  <c r="T129" i="6" s="1"/>
  <c r="S129" i="6" a="1"/>
  <c r="S129" i="6" s="1"/>
  <c r="R129" i="6" a="1"/>
  <c r="R129" i="6" s="1"/>
  <c r="Q129" i="6"/>
  <c r="Q129" i="6" a="1"/>
  <c r="P129" i="6" a="1"/>
  <c r="P129" i="6" s="1"/>
  <c r="O129" i="6" a="1"/>
  <c r="O129" i="6" s="1"/>
  <c r="N129" i="6" a="1"/>
  <c r="N129" i="6" s="1"/>
  <c r="M129" i="6"/>
  <c r="M129" i="6" a="1"/>
  <c r="L129" i="6" a="1"/>
  <c r="L129" i="6" s="1"/>
  <c r="K129" i="6" a="1"/>
  <c r="K129" i="6" s="1"/>
  <c r="AI128" i="6" a="1"/>
  <c r="AI128" i="6" s="1"/>
  <c r="AH128" i="6" a="1"/>
  <c r="AH128" i="6" s="1"/>
  <c r="AG128" i="6"/>
  <c r="AG128" i="6" a="1"/>
  <c r="AF128" i="6" a="1"/>
  <c r="AF128" i="6" s="1"/>
  <c r="AE128" i="6" a="1"/>
  <c r="AE128" i="6" s="1"/>
  <c r="AD128" i="6" a="1"/>
  <c r="AD128" i="6" s="1"/>
  <c r="AC128" i="6"/>
  <c r="AC128" i="6" a="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c r="Q128" i="6" a="1"/>
  <c r="P128" i="6" a="1"/>
  <c r="P128" i="6" s="1"/>
  <c r="O128" i="6" a="1"/>
  <c r="O128" i="6" s="1"/>
  <c r="N128" i="6" a="1"/>
  <c r="N128" i="6" s="1"/>
  <c r="M128" i="6"/>
  <c r="M128" i="6" a="1"/>
  <c r="L128" i="6" a="1"/>
  <c r="L128" i="6" s="1"/>
  <c r="K128" i="6" a="1"/>
  <c r="K128" i="6" s="1"/>
  <c r="AI127" i="6" a="1"/>
  <c r="AI127" i="6" s="1"/>
  <c r="AH127" i="6" a="1"/>
  <c r="AH127" i="6" s="1"/>
  <c r="AG127" i="6" a="1"/>
  <c r="AG127" i="6" s="1"/>
  <c r="AF127" i="6" a="1"/>
  <c r="AF127" i="6" s="1"/>
  <c r="AE127" i="6" a="1"/>
  <c r="AE127" i="6" s="1"/>
  <c r="AD127" i="6" a="1"/>
  <c r="AD127" i="6" s="1"/>
  <c r="AC127" i="6"/>
  <c r="AC127" i="6" a="1"/>
  <c r="AB127" i="6" a="1"/>
  <c r="AB127" i="6" s="1"/>
  <c r="AA127" i="6" a="1"/>
  <c r="AA127" i="6" s="1"/>
  <c r="Z127" i="6" a="1"/>
  <c r="Z127" i="6" s="1"/>
  <c r="Y127" i="6"/>
  <c r="Y127" i="6" a="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c r="M127" i="6" a="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c r="U126" i="6" a="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c r="AG125" i="6" a="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c r="U125" i="6" a="1"/>
  <c r="T125" i="6" a="1"/>
  <c r="T125" i="6" s="1"/>
  <c r="S125" i="6" a="1"/>
  <c r="S125" i="6" s="1"/>
  <c r="R125" i="6" a="1"/>
  <c r="R125" i="6" s="1"/>
  <c r="Q125" i="6"/>
  <c r="Q125" i="6" a="1"/>
  <c r="P125" i="6" a="1"/>
  <c r="P125" i="6" s="1"/>
  <c r="O125" i="6" a="1"/>
  <c r="O125" i="6" s="1"/>
  <c r="N125" i="6" a="1"/>
  <c r="N125" i="6" s="1"/>
  <c r="M125" i="6" a="1"/>
  <c r="M125" i="6" s="1"/>
  <c r="L125" i="6" a="1"/>
  <c r="L125" i="6" s="1"/>
  <c r="K125" i="6" a="1"/>
  <c r="K125" i="6" s="1"/>
  <c r="AI124" i="6" a="1"/>
  <c r="AI124" i="6" s="1"/>
  <c r="AH124" i="6" a="1"/>
  <c r="AH124" i="6" s="1"/>
  <c r="AG124" i="6"/>
  <c r="AG124" i="6" a="1"/>
  <c r="AF124" i="6" a="1"/>
  <c r="AF124" i="6" s="1"/>
  <c r="AE124" i="6" a="1"/>
  <c r="AE124" i="6" s="1"/>
  <c r="AD124" i="6" a="1"/>
  <c r="AD124" i="6" s="1"/>
  <c r="AC124" i="6"/>
  <c r="AC124" i="6" a="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c r="M124" i="6" a="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c r="Y123" i="6" a="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c r="U122" i="6" a="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c r="AG121" i="6" a="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c r="Q121" i="6" a="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c r="AC120" i="6" a="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c r="M120" i="6" a="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c r="Y119" i="6" a="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c r="U118" i="6" a="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c r="AG117" i="6" a="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c r="Q117" i="6" a="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c r="AC116" i="6" a="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c r="M116" i="6" a="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c r="Y115" i="6" a="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c r="U114" i="6" a="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c r="AG113" i="6" a="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c r="Q113" i="6" a="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c r="AC112" i="6" a="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c r="M112" i="6" a="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c r="Y111" i="6" a="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c r="U110" i="6" a="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c r="AG109" i="6" a="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c r="Q109" i="6" a="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c r="AC108" i="6" a="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c r="M108" i="6" a="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c r="Y107" i="6" a="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c r="U106" i="6" a="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c r="AG105" i="6" a="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c r="Q105" i="6" a="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c r="AC104" i="6" a="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c r="M104" i="6" a="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c r="Y103" i="6" a="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c r="U102" i="6" a="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c r="AG101" i="6" a="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c r="Q101" i="6" a="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c r="AC100" i="6" a="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c r="M100" i="6" a="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c r="Y99" i="6" a="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c r="Y55" i="6" a="1"/>
  <c r="X55" i="6" a="1"/>
  <c r="X55" i="6" s="1"/>
  <c r="W55" i="6" a="1"/>
  <c r="W55" i="6" s="1"/>
  <c r="V55" i="6" a="1"/>
  <c r="V55" i="6" s="1"/>
  <c r="U55" i="6"/>
  <c r="U55" i="6" a="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K4" i="6" s="1"/>
  <c r="AJ2" i="6"/>
  <c r="AI2" i="6"/>
  <c r="AI4" i="6" s="1"/>
  <c r="AH2" i="6"/>
  <c r="AH4" i="6" s="1"/>
  <c r="AG2" i="6"/>
  <c r="AG4" i="6" s="1"/>
  <c r="AF2" i="6"/>
  <c r="AE2" i="6"/>
  <c r="AE4" i="6" s="1"/>
  <c r="AD2" i="6"/>
  <c r="AD4" i="6" s="1"/>
  <c r="AC2" i="6"/>
  <c r="AC4" i="6" s="1"/>
  <c r="AB2" i="6"/>
  <c r="AA2" i="6"/>
  <c r="AA4" i="6" s="1"/>
  <c r="Z2" i="6"/>
  <c r="Z4" i="6" s="1"/>
  <c r="Y2" i="6"/>
  <c r="Y4" i="6" s="1"/>
  <c r="X2" i="6"/>
  <c r="W2" i="6"/>
  <c r="W4" i="6" s="1"/>
  <c r="V2" i="6"/>
  <c r="V4" i="6" s="1"/>
  <c r="U2" i="6"/>
  <c r="U4" i="6" s="1"/>
  <c r="T2" i="6"/>
  <c r="S2" i="6"/>
  <c r="S4" i="6" s="1"/>
  <c r="R2" i="6"/>
  <c r="R4" i="6" s="1"/>
  <c r="Q2" i="6"/>
  <c r="Q4" i="6" s="1"/>
  <c r="P2" i="6"/>
  <c r="O2" i="6"/>
  <c r="O4" i="6" s="1"/>
  <c r="N2" i="6"/>
  <c r="N4" i="6" s="1"/>
  <c r="M2" i="6"/>
  <c r="M4" i="6" s="1"/>
  <c r="L2" i="6"/>
  <c r="K2" i="6"/>
  <c r="J2" i="6"/>
  <c r="AF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A34" i="5" s="1"/>
  <c r="G29" i="5"/>
  <c r="I29" i="5" s="1"/>
  <c r="F29" i="5"/>
  <c r="E29" i="5"/>
  <c r="D29" i="5"/>
  <c r="B29" i="5"/>
  <c r="M28" i="5"/>
  <c r="L28" i="5"/>
  <c r="K28" i="5"/>
  <c r="H28" i="5"/>
  <c r="G28" i="5"/>
  <c r="I28" i="5" s="1"/>
  <c r="F28" i="5"/>
  <c r="E28" i="5"/>
  <c r="D28" i="5"/>
  <c r="B28" i="5"/>
  <c r="M27" i="5"/>
  <c r="L27" i="5"/>
  <c r="K27" i="5"/>
  <c r="I27" i="5"/>
  <c r="J40" i="5" s="1"/>
  <c r="C55" i="5" s="1"/>
  <c r="B5" i="5" s="1"/>
  <c r="H27" i="5"/>
  <c r="G27" i="5"/>
  <c r="F27" i="5"/>
  <c r="E27" i="5"/>
  <c r="D27" i="5"/>
  <c r="B27" i="5"/>
  <c r="B17" i="5"/>
  <c r="B10" i="5"/>
  <c r="P120" i="4"/>
  <c r="N98" i="4"/>
  <c r="N94" i="4"/>
  <c r="N90" i="4"/>
  <c r="N68" i="4"/>
  <c r="N63" i="4"/>
  <c r="N59" i="4"/>
  <c r="N55" i="4"/>
  <c r="N21" i="4"/>
  <c r="N17" i="4"/>
  <c r="N13" i="4"/>
  <c r="P62" i="3"/>
  <c r="P41" i="2"/>
  <c r="E108" i="6" l="1"/>
  <c r="H105" i="6"/>
  <c r="AI79" i="14"/>
  <c r="AI71" i="14"/>
  <c r="AI21" i="14"/>
  <c r="AI20" i="14"/>
  <c r="AI19" i="14"/>
  <c r="AH18" i="14"/>
  <c r="AI81" i="14"/>
  <c r="AI73" i="14"/>
  <c r="AI69" i="14"/>
  <c r="AI67" i="14"/>
  <c r="AI65" i="14"/>
  <c r="AI63" i="14"/>
  <c r="AI61" i="14"/>
  <c r="AI59" i="14"/>
  <c r="AI57" i="14"/>
  <c r="AI55" i="14"/>
  <c r="AI53" i="14"/>
  <c r="AI51" i="14"/>
  <c r="AI49" i="14"/>
  <c r="AI47" i="14"/>
  <c r="AI45" i="14"/>
  <c r="AI43" i="14"/>
  <c r="AF42" i="14"/>
  <c r="AI41" i="14"/>
  <c r="AF40" i="14"/>
  <c r="AI23" i="14"/>
  <c r="AF36" i="14"/>
  <c r="AI35" i="14"/>
  <c r="AF28" i="14"/>
  <c r="AI27" i="14"/>
  <c r="AH20" i="14"/>
  <c r="AF34" i="14"/>
  <c r="AI33" i="14"/>
  <c r="AF26" i="14"/>
  <c r="AI25" i="14"/>
  <c r="AH19" i="14"/>
  <c r="AI39" i="14"/>
  <c r="AF32" i="14"/>
  <c r="AI31" i="14"/>
  <c r="AF24" i="14"/>
  <c r="AI22" i="14"/>
  <c r="AF38" i="14"/>
  <c r="AI37" i="14"/>
  <c r="AF30" i="14"/>
  <c r="AI29" i="14"/>
  <c r="AH21" i="14"/>
  <c r="AG18" i="14"/>
  <c r="K2" i="14"/>
  <c r="L91" i="14" s="1"/>
  <c r="M91" i="14" s="1"/>
  <c r="L3" i="14"/>
  <c r="M3" i="14" s="1"/>
  <c r="L6"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E94" i="14"/>
  <c r="AE92" i="14"/>
  <c r="AE90" i="14"/>
  <c r="AE88"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83" i="14"/>
  <c r="AE82" i="14"/>
  <c r="AE75" i="14"/>
  <c r="AE74" i="14"/>
  <c r="AE69" i="14"/>
  <c r="AE67" i="14"/>
  <c r="AE65" i="14"/>
  <c r="AE63" i="14"/>
  <c r="AE61" i="14"/>
  <c r="AE59" i="14"/>
  <c r="AE57" i="14"/>
  <c r="AE55" i="14"/>
  <c r="AE53" i="14"/>
  <c r="AE51" i="14"/>
  <c r="AE49" i="14"/>
  <c r="AE47" i="14"/>
  <c r="AE45" i="14"/>
  <c r="AE43" i="14"/>
  <c r="AE41" i="14"/>
  <c r="AE39" i="14"/>
  <c r="AE37" i="14"/>
  <c r="AE35" i="14"/>
  <c r="AE33" i="14"/>
  <c r="AE31" i="14"/>
  <c r="AE29" i="14"/>
  <c r="AE27" i="14"/>
  <c r="AE25" i="14"/>
  <c r="AE22" i="14"/>
  <c r="AD21" i="14"/>
  <c r="AD20" i="14"/>
  <c r="AE19" i="14"/>
  <c r="AD18" i="14"/>
  <c r="AE85" i="14"/>
  <c r="AE84" i="14"/>
  <c r="AE77" i="14"/>
  <c r="AE76" i="14"/>
  <c r="AE86" i="14"/>
  <c r="AE79" i="14"/>
  <c r="AE78" i="14"/>
  <c r="AE71" i="14"/>
  <c r="AE70" i="14"/>
  <c r="AE68" i="14"/>
  <c r="AE66" i="14"/>
  <c r="AE64" i="14"/>
  <c r="AE62" i="14"/>
  <c r="AE60" i="14"/>
  <c r="AE58" i="14"/>
  <c r="AE56" i="14"/>
  <c r="AE54" i="14"/>
  <c r="AE52" i="14"/>
  <c r="AE50" i="14"/>
  <c r="AE48" i="14"/>
  <c r="AE46" i="14"/>
  <c r="AE44" i="14"/>
  <c r="AE42" i="14"/>
  <c r="AE40" i="14"/>
  <c r="AE38" i="14"/>
  <c r="AE36" i="14"/>
  <c r="AE34" i="14"/>
  <c r="AE32" i="14"/>
  <c r="AE30" i="14"/>
  <c r="AE28" i="14"/>
  <c r="AE26" i="14"/>
  <c r="AE24" i="14"/>
  <c r="AD23" i="14"/>
  <c r="AE93" i="14"/>
  <c r="AE91" i="14"/>
  <c r="AE89" i="14"/>
  <c r="AE87" i="14"/>
  <c r="AE81" i="14"/>
  <c r="AE80" i="14"/>
  <c r="AE73" i="14"/>
  <c r="AE72" i="14"/>
  <c r="AE21" i="14"/>
  <c r="AE20" i="14"/>
  <c r="AE18" i="14"/>
  <c r="AD19" i="14"/>
  <c r="AE23" i="14"/>
  <c r="L26" i="14"/>
  <c r="M26" i="14" s="1"/>
  <c r="L34" i="14"/>
  <c r="M34" i="14" s="1"/>
  <c r="M6" i="14"/>
  <c r="AF94" i="14"/>
  <c r="L28" i="14"/>
  <c r="M28" i="14" s="1"/>
  <c r="L36" i="14"/>
  <c r="M36" i="14" s="1"/>
  <c r="L10" i="14"/>
  <c r="M10" i="14" s="1"/>
  <c r="L14" i="14"/>
  <c r="M14" i="14" s="1"/>
  <c r="L22" i="14"/>
  <c r="M22" i="14" s="1"/>
  <c r="L30" i="14"/>
  <c r="M30" i="14" s="1"/>
  <c r="L38" i="14"/>
  <c r="M38" i="14" s="1"/>
  <c r="O97" i="14"/>
  <c r="O94" i="14"/>
  <c r="O92" i="14"/>
  <c r="O90" i="14"/>
  <c r="O88" i="14"/>
  <c r="O86" i="14"/>
  <c r="O84" i="14"/>
  <c r="O82" i="14"/>
  <c r="O80" i="14"/>
  <c r="O78" i="14"/>
  <c r="O76" i="14"/>
  <c r="O74" i="14"/>
  <c r="O72" i="14"/>
  <c r="O24" i="14"/>
  <c r="O22" i="14"/>
  <c r="O6" i="14"/>
  <c r="O10" i="14"/>
  <c r="O14" i="14"/>
  <c r="AA98"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I94" i="14"/>
  <c r="AI92" i="14"/>
  <c r="AI90" i="14"/>
  <c r="AI88" i="14"/>
  <c r="AI86" i="14"/>
  <c r="AI84" i="14"/>
  <c r="AI82" i="14"/>
  <c r="AI80" i="14"/>
  <c r="AI78" i="14"/>
  <c r="AI76" i="14"/>
  <c r="AI74" i="14"/>
  <c r="AI72" i="14"/>
  <c r="AI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8" i="14"/>
  <c r="AF19" i="14"/>
  <c r="O20" i="14"/>
  <c r="O21" i="14"/>
  <c r="AF22" i="14"/>
  <c r="O23" i="14"/>
  <c r="AH23" i="14"/>
  <c r="AI24" i="14"/>
  <c r="AF25" i="14"/>
  <c r="O26" i="14"/>
  <c r="AI26" i="14"/>
  <c r="AF27" i="14"/>
  <c r="O28" i="14"/>
  <c r="AI28" i="14"/>
  <c r="AF29" i="14"/>
  <c r="O30" i="14"/>
  <c r="AI30" i="14"/>
  <c r="AF31" i="14"/>
  <c r="O32" i="14"/>
  <c r="AI32" i="14"/>
  <c r="AF33" i="14"/>
  <c r="O34" i="14"/>
  <c r="AI34" i="14"/>
  <c r="AF35" i="14"/>
  <c r="O36" i="14"/>
  <c r="AI36" i="14"/>
  <c r="AF37" i="14"/>
  <c r="O38" i="14"/>
  <c r="AI38" i="14"/>
  <c r="AF39" i="14"/>
  <c r="O40" i="14"/>
  <c r="AI40" i="14"/>
  <c r="AF41" i="14"/>
  <c r="O42" i="14"/>
  <c r="AI42" i="14"/>
  <c r="AF43" i="14"/>
  <c r="O44" i="14"/>
  <c r="AI44" i="14"/>
  <c r="AF45" i="14"/>
  <c r="O46" i="14"/>
  <c r="AI46" i="14"/>
  <c r="AF47" i="14"/>
  <c r="O48" i="14"/>
  <c r="AI48" i="14"/>
  <c r="AF49" i="14"/>
  <c r="O50" i="14"/>
  <c r="AI50" i="14"/>
  <c r="AF51" i="14"/>
  <c r="O52" i="14"/>
  <c r="AI52" i="14"/>
  <c r="AF53" i="14"/>
  <c r="O54" i="14"/>
  <c r="AI54" i="14"/>
  <c r="AF55" i="14"/>
  <c r="O56" i="14"/>
  <c r="AI56" i="14"/>
  <c r="AF57" i="14"/>
  <c r="O58" i="14"/>
  <c r="AI58" i="14"/>
  <c r="AF59" i="14"/>
  <c r="O60" i="14"/>
  <c r="AI60" i="14"/>
  <c r="AF61" i="14"/>
  <c r="O62" i="14"/>
  <c r="AI62" i="14"/>
  <c r="AF63" i="14"/>
  <c r="O64" i="14"/>
  <c r="AI64" i="14"/>
  <c r="AF65" i="14"/>
  <c r="O66" i="14"/>
  <c r="AI66" i="14"/>
  <c r="AF67" i="14"/>
  <c r="O68" i="14"/>
  <c r="AI68" i="14"/>
  <c r="AF69" i="14"/>
  <c r="O70" i="14"/>
  <c r="O71" i="14"/>
  <c r="AF74" i="14"/>
  <c r="AG75" i="14"/>
  <c r="AG76" i="14"/>
  <c r="AI77" i="14"/>
  <c r="O79" i="14"/>
  <c r="AF82" i="14"/>
  <c r="AG83" i="14"/>
  <c r="AG84" i="14"/>
  <c r="AI85" i="14"/>
  <c r="O96" i="14"/>
  <c r="O3" i="14"/>
  <c r="O7" i="14"/>
  <c r="O11" i="14"/>
  <c r="O15" i="14"/>
  <c r="AF18" i="14"/>
  <c r="AG19" i="14"/>
  <c r="AG20" i="14"/>
  <c r="AF21" i="14"/>
  <c r="AG22" i="14"/>
  <c r="AG25" i="14"/>
  <c r="AG27" i="14"/>
  <c r="AG29" i="14"/>
  <c r="AG31" i="14"/>
  <c r="AG33" i="14"/>
  <c r="AG35" i="14"/>
  <c r="AG37" i="14"/>
  <c r="AG39" i="14"/>
  <c r="AG41" i="14"/>
  <c r="AG43" i="14"/>
  <c r="AG45" i="14"/>
  <c r="AG47" i="14"/>
  <c r="AG49" i="14"/>
  <c r="AG51" i="14"/>
  <c r="AG53" i="14"/>
  <c r="AG55" i="14"/>
  <c r="AG57" i="14"/>
  <c r="AG59" i="14"/>
  <c r="AG61" i="14"/>
  <c r="AG63" i="14"/>
  <c r="AG65" i="14"/>
  <c r="AG67" i="14"/>
  <c r="AG69" i="14"/>
  <c r="AF72" i="14"/>
  <c r="AG73" i="14"/>
  <c r="AG74" i="14"/>
  <c r="AI75" i="14"/>
  <c r="O77" i="14"/>
  <c r="AF80" i="14"/>
  <c r="AG81" i="14"/>
  <c r="AG82" i="14"/>
  <c r="AI83" i="14"/>
  <c r="O85" i="14"/>
  <c r="AI87" i="14"/>
  <c r="AI89" i="14"/>
  <c r="AI91" i="14"/>
  <c r="AI93" i="14"/>
  <c r="O41" i="14"/>
  <c r="O43" i="14"/>
  <c r="AF44" i="14"/>
  <c r="O45" i="14"/>
  <c r="AF46" i="14"/>
  <c r="O47" i="14"/>
  <c r="AF48" i="14"/>
  <c r="O49" i="14"/>
  <c r="AF50" i="14"/>
  <c r="O51" i="14"/>
  <c r="AF52" i="14"/>
  <c r="O53" i="14"/>
  <c r="AF54" i="14"/>
  <c r="O55" i="14"/>
  <c r="AF56" i="14"/>
  <c r="O57" i="14"/>
  <c r="AF58" i="14"/>
  <c r="O59" i="14"/>
  <c r="AF60" i="14"/>
  <c r="O61" i="14"/>
  <c r="AF62" i="14"/>
  <c r="O63" i="14"/>
  <c r="AF64" i="14"/>
  <c r="O65" i="14"/>
  <c r="AF66" i="14"/>
  <c r="O67" i="14"/>
  <c r="AF68" i="14"/>
  <c r="O69" i="14"/>
  <c r="AF70" i="14"/>
  <c r="AG71" i="14"/>
  <c r="AG72" i="14"/>
  <c r="O75" i="14"/>
  <c r="AF78" i="14"/>
  <c r="AG79" i="14"/>
  <c r="AG80" i="14"/>
  <c r="O83" i="14"/>
  <c r="AF86" i="14"/>
  <c r="AF88" i="14"/>
  <c r="AF90" i="14"/>
  <c r="AF92" i="14"/>
  <c r="O9" i="14"/>
  <c r="O13" i="14"/>
  <c r="AG93" i="14"/>
  <c r="AG91" i="14"/>
  <c r="AG89" i="14"/>
  <c r="AG87" i="14"/>
  <c r="AF93" i="14"/>
  <c r="AF91" i="14"/>
  <c r="AF89" i="14"/>
  <c r="AF87" i="14"/>
  <c r="AF85" i="14"/>
  <c r="AF83" i="14"/>
  <c r="AF81" i="14"/>
  <c r="AF79" i="14"/>
  <c r="AF77" i="14"/>
  <c r="AF75" i="14"/>
  <c r="AF73" i="14"/>
  <c r="AF71" i="14"/>
  <c r="AG23" i="14"/>
  <c r="AG21" i="14"/>
  <c r="AF20" i="14"/>
  <c r="O18" i="14"/>
  <c r="AF23" i="14"/>
  <c r="AG24" i="14"/>
  <c r="AG26" i="14"/>
  <c r="AG28" i="14"/>
  <c r="AG30" i="14"/>
  <c r="AG32" i="14"/>
  <c r="AG34" i="14"/>
  <c r="AG36" i="14"/>
  <c r="AG38" i="14"/>
  <c r="AG40" i="14"/>
  <c r="AG42" i="14"/>
  <c r="AG44" i="14"/>
  <c r="AG46" i="14"/>
  <c r="AG48" i="14"/>
  <c r="AG50" i="14"/>
  <c r="AG52" i="14"/>
  <c r="AG54" i="14"/>
  <c r="AG56" i="14"/>
  <c r="AG58" i="14"/>
  <c r="AG60" i="14"/>
  <c r="AG62" i="14"/>
  <c r="AG64" i="14"/>
  <c r="AG66" i="14"/>
  <c r="AG68" i="14"/>
  <c r="AG70" i="14"/>
  <c r="O73" i="14"/>
  <c r="AF76" i="14"/>
  <c r="AG77" i="14"/>
  <c r="AG78" i="14"/>
  <c r="O81" i="14"/>
  <c r="AF84" i="14"/>
  <c r="AG85" i="14"/>
  <c r="AG86" i="14"/>
  <c r="O87" i="14"/>
  <c r="AG88" i="14"/>
  <c r="O89" i="14"/>
  <c r="AG90" i="14"/>
  <c r="O91" i="14"/>
  <c r="AG92" i="14"/>
  <c r="O93" i="14"/>
  <c r="AG94" i="14"/>
  <c r="O95" i="14"/>
  <c r="H48" i="11"/>
  <c r="H42" i="11"/>
  <c r="H38" i="11"/>
  <c r="H32" i="11"/>
  <c r="H26" i="11"/>
  <c r="H22" i="11"/>
  <c r="H16" i="11"/>
  <c r="H47" i="11"/>
  <c r="H41" i="11"/>
  <c r="H35" i="11"/>
  <c r="H31" i="11"/>
  <c r="H25" i="11"/>
  <c r="H21" i="11"/>
  <c r="H15" i="11"/>
  <c r="H44" i="11"/>
  <c r="H40" i="11"/>
  <c r="H34" i="11"/>
  <c r="H28" i="11"/>
  <c r="H24" i="11"/>
  <c r="H18" i="11"/>
  <c r="H14" i="11"/>
  <c r="H49" i="11"/>
  <c r="H43" i="11"/>
  <c r="H39" i="11"/>
  <c r="H33" i="11"/>
  <c r="H27" i="11"/>
  <c r="H23" i="11"/>
  <c r="H17" i="11"/>
  <c r="E51" i="11"/>
  <c r="I51" i="11" s="1"/>
  <c r="F16" i="10"/>
  <c r="B27" i="10" s="1"/>
  <c r="F17" i="10"/>
  <c r="F13" i="10"/>
  <c r="B24" i="10" s="1"/>
  <c r="F14" i="10"/>
  <c r="B25" i="10" s="1"/>
  <c r="F15" i="10"/>
  <c r="B26" i="10" s="1"/>
  <c r="H14" i="10"/>
  <c r="I19" i="10"/>
  <c r="K14" i="10" s="1"/>
  <c r="H15" i="10"/>
  <c r="H16" i="10"/>
  <c r="H17" i="10"/>
  <c r="J17" i="10" s="1"/>
  <c r="H13" i="10"/>
  <c r="K17" i="10"/>
  <c r="I13" i="10"/>
  <c r="K13" i="10" s="1"/>
  <c r="E12" i="6"/>
  <c r="E16" i="6"/>
  <c r="E20" i="6"/>
  <c r="E24" i="6"/>
  <c r="E28" i="6"/>
  <c r="E32" i="6"/>
  <c r="E36" i="6"/>
  <c r="E40" i="6"/>
  <c r="E44" i="6"/>
  <c r="E48" i="6"/>
  <c r="E9" i="6"/>
  <c r="E13" i="6"/>
  <c r="E17" i="6"/>
  <c r="E21" i="6"/>
  <c r="E25" i="6"/>
  <c r="E29" i="6"/>
  <c r="E33" i="6"/>
  <c r="E37" i="6"/>
  <c r="E41" i="6"/>
  <c r="E45" i="6"/>
  <c r="E49" i="6"/>
  <c r="E10" i="6"/>
  <c r="E14" i="6"/>
  <c r="E18" i="6"/>
  <c r="E22" i="6"/>
  <c r="E26" i="6"/>
  <c r="E30" i="6"/>
  <c r="E34" i="6"/>
  <c r="E38" i="6"/>
  <c r="E42" i="6"/>
  <c r="E46" i="6"/>
  <c r="E50" i="6"/>
  <c r="E11" i="6"/>
  <c r="E15" i="6"/>
  <c r="E19" i="6"/>
  <c r="E23" i="6"/>
  <c r="E27" i="6"/>
  <c r="E31" i="6"/>
  <c r="E35" i="6"/>
  <c r="E39" i="6"/>
  <c r="E43" i="6"/>
  <c r="E47" i="6"/>
  <c r="E51" i="6"/>
  <c r="H101" i="6"/>
  <c r="E102" i="6"/>
  <c r="E106" i="6"/>
  <c r="H804" i="6"/>
  <c r="H803" i="6"/>
  <c r="H802" i="6"/>
  <c r="H801" i="6"/>
  <c r="H800" i="6"/>
  <c r="H799" i="6"/>
  <c r="H794" i="6"/>
  <c r="H793" i="6"/>
  <c r="H792" i="6"/>
  <c r="H791" i="6"/>
  <c r="H798" i="6"/>
  <c r="H796" i="6"/>
  <c r="H797" i="6"/>
  <c r="H795" i="6"/>
  <c r="H788" i="6"/>
  <c r="H786" i="6"/>
  <c r="H784" i="6"/>
  <c r="H782" i="6"/>
  <c r="H790" i="6"/>
  <c r="H789" i="6"/>
  <c r="H787" i="6"/>
  <c r="H785" i="6"/>
  <c r="H783" i="6"/>
  <c r="H781" i="6"/>
  <c r="H779" i="6"/>
  <c r="H778" i="6"/>
  <c r="H777" i="6"/>
  <c r="H776" i="6"/>
  <c r="H775" i="6"/>
  <c r="H774" i="6"/>
  <c r="H773" i="6"/>
  <c r="H772" i="6"/>
  <c r="H771" i="6"/>
  <c r="H770" i="6"/>
  <c r="H769" i="6"/>
  <c r="H768" i="6"/>
  <c r="H767" i="6"/>
  <c r="H766" i="6"/>
  <c r="H765" i="6"/>
  <c r="H764" i="6"/>
  <c r="H763" i="6"/>
  <c r="H762" i="6"/>
  <c r="H761" i="6"/>
  <c r="H760" i="6"/>
  <c r="H759" i="6"/>
  <c r="H758" i="6"/>
  <c r="H757" i="6"/>
  <c r="H780" i="6"/>
  <c r="H756" i="6"/>
  <c r="H755" i="6"/>
  <c r="H754" i="6"/>
  <c r="H753" i="6"/>
  <c r="H752" i="6"/>
  <c r="H751" i="6"/>
  <c r="H750" i="6"/>
  <c r="H749" i="6"/>
  <c r="H747" i="6"/>
  <c r="H745" i="6"/>
  <c r="H744" i="6"/>
  <c r="H743" i="6"/>
  <c r="H742" i="6"/>
  <c r="H741" i="6"/>
  <c r="H740" i="6"/>
  <c r="H739" i="6"/>
  <c r="H738" i="6"/>
  <c r="H737" i="6"/>
  <c r="H736" i="6"/>
  <c r="H735" i="6"/>
  <c r="H748" i="6"/>
  <c r="H746" i="6"/>
  <c r="H734" i="6"/>
  <c r="H731" i="6"/>
  <c r="H729" i="6"/>
  <c r="H727" i="6"/>
  <c r="H725" i="6"/>
  <c r="H723" i="6"/>
  <c r="H721" i="6"/>
  <c r="H719" i="6"/>
  <c r="H717" i="6"/>
  <c r="H715" i="6"/>
  <c r="H713" i="6"/>
  <c r="H711" i="6"/>
  <c r="H710" i="6"/>
  <c r="H709" i="6"/>
  <c r="H708" i="6"/>
  <c r="H707" i="6"/>
  <c r="H706" i="6"/>
  <c r="H705" i="6"/>
  <c r="H704" i="6"/>
  <c r="H703" i="6"/>
  <c r="H702" i="6"/>
  <c r="H701" i="6"/>
  <c r="H700" i="6"/>
  <c r="H699" i="6"/>
  <c r="H698" i="6"/>
  <c r="H697" i="6"/>
  <c r="H696" i="6"/>
  <c r="H695" i="6"/>
  <c r="H694" i="6"/>
  <c r="H693" i="6"/>
  <c r="H733" i="6"/>
  <c r="H732" i="6"/>
  <c r="H730" i="6"/>
  <c r="H728" i="6"/>
  <c r="H726" i="6"/>
  <c r="H724" i="6"/>
  <c r="H722" i="6"/>
  <c r="H720" i="6"/>
  <c r="H718" i="6"/>
  <c r="H716" i="6"/>
  <c r="H714" i="6"/>
  <c r="H712"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90"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6" i="6"/>
  <c r="H304" i="6"/>
  <c r="H302" i="6"/>
  <c r="H300" i="6"/>
  <c r="H298" i="6"/>
  <c r="H296" i="6"/>
  <c r="H294" i="6"/>
  <c r="H292" i="6"/>
  <c r="H307" i="6"/>
  <c r="H305" i="6"/>
  <c r="H303" i="6"/>
  <c r="H301" i="6"/>
  <c r="H299" i="6"/>
  <c r="H297" i="6"/>
  <c r="H295" i="6"/>
  <c r="H293" i="6"/>
  <c r="H291" i="6"/>
  <c r="H290" i="6"/>
  <c r="H289" i="6"/>
  <c r="H288" i="6"/>
  <c r="H287" i="6"/>
  <c r="H286" i="6"/>
  <c r="H285" i="6"/>
  <c r="H284" i="6"/>
  <c r="H283" i="6"/>
  <c r="H282" i="6"/>
  <c r="H281" i="6"/>
  <c r="H280" i="6"/>
  <c r="H279" i="6"/>
  <c r="H278" i="6"/>
  <c r="H277" i="6"/>
  <c r="H276" i="6"/>
  <c r="H275" i="6"/>
  <c r="H274" i="6"/>
  <c r="H273" i="6"/>
  <c r="H272" i="6"/>
  <c r="H270" i="6"/>
  <c r="H268" i="6"/>
  <c r="H266" i="6"/>
  <c r="H264" i="6"/>
  <c r="H262" i="6"/>
  <c r="H260" i="6"/>
  <c r="H258" i="6"/>
  <c r="H256" i="6"/>
  <c r="H254" i="6"/>
  <c r="H252" i="6"/>
  <c r="H250" i="6"/>
  <c r="H248" i="6"/>
  <c r="H246" i="6"/>
  <c r="H244" i="6"/>
  <c r="H242" i="6"/>
  <c r="H240" i="6"/>
  <c r="H238" i="6"/>
  <c r="H236" i="6"/>
  <c r="H234" i="6"/>
  <c r="H232" i="6"/>
  <c r="H230" i="6"/>
  <c r="H228" i="6"/>
  <c r="H226" i="6"/>
  <c r="H224" i="6"/>
  <c r="H222" i="6"/>
  <c r="H220" i="6"/>
  <c r="H218" i="6"/>
  <c r="H216" i="6"/>
  <c r="H214" i="6"/>
  <c r="H212" i="6"/>
  <c r="H210" i="6"/>
  <c r="H208" i="6"/>
  <c r="H206" i="6"/>
  <c r="H204" i="6"/>
  <c r="H202" i="6"/>
  <c r="H200" i="6"/>
  <c r="H198" i="6"/>
  <c r="H196" i="6"/>
  <c r="H194" i="6"/>
  <c r="H192" i="6"/>
  <c r="H190" i="6"/>
  <c r="H188" i="6"/>
  <c r="H186" i="6"/>
  <c r="H184" i="6"/>
  <c r="H182" i="6"/>
  <c r="H180" i="6"/>
  <c r="H178" i="6"/>
  <c r="H176" i="6"/>
  <c r="H174" i="6"/>
  <c r="H172" i="6"/>
  <c r="H170" i="6"/>
  <c r="H168" i="6"/>
  <c r="H166" i="6"/>
  <c r="H164" i="6"/>
  <c r="H162" i="6"/>
  <c r="H160" i="6"/>
  <c r="H158" i="6"/>
  <c r="H156" i="6"/>
  <c r="H154" i="6"/>
  <c r="H152" i="6"/>
  <c r="H150" i="6"/>
  <c r="H148" i="6"/>
  <c r="H146" i="6"/>
  <c r="H144" i="6"/>
  <c r="H142" i="6"/>
  <c r="H140" i="6"/>
  <c r="H138" i="6"/>
  <c r="H136" i="6"/>
  <c r="H134" i="6"/>
  <c r="H132" i="6"/>
  <c r="H130" i="6"/>
  <c r="H128" i="6"/>
  <c r="H126" i="6"/>
  <c r="H124" i="6"/>
  <c r="H122" i="6"/>
  <c r="H120" i="6"/>
  <c r="H118" i="6"/>
  <c r="H116" i="6"/>
  <c r="H114" i="6"/>
  <c r="H112" i="6"/>
  <c r="H110" i="6"/>
  <c r="H271" i="6"/>
  <c r="H269" i="6"/>
  <c r="H267" i="6"/>
  <c r="H265" i="6"/>
  <c r="H263" i="6"/>
  <c r="H261" i="6"/>
  <c r="H259" i="6"/>
  <c r="H257" i="6"/>
  <c r="H255" i="6"/>
  <c r="H253" i="6"/>
  <c r="H251" i="6"/>
  <c r="H249" i="6"/>
  <c r="H247" i="6"/>
  <c r="H245" i="6"/>
  <c r="H243" i="6"/>
  <c r="H241" i="6"/>
  <c r="H239" i="6"/>
  <c r="H237" i="6"/>
  <c r="H235" i="6"/>
  <c r="H233" i="6"/>
  <c r="H231" i="6"/>
  <c r="H229" i="6"/>
  <c r="H227" i="6"/>
  <c r="H225" i="6"/>
  <c r="H223" i="6"/>
  <c r="H221" i="6"/>
  <c r="H219" i="6"/>
  <c r="H217" i="6"/>
  <c r="H215" i="6"/>
  <c r="H213" i="6"/>
  <c r="H211" i="6"/>
  <c r="H209" i="6"/>
  <c r="H207" i="6"/>
  <c r="H205" i="6"/>
  <c r="H203" i="6"/>
  <c r="H201" i="6"/>
  <c r="H199" i="6"/>
  <c r="H197" i="6"/>
  <c r="H195" i="6"/>
  <c r="H193" i="6"/>
  <c r="H191" i="6"/>
  <c r="H189" i="6"/>
  <c r="H187" i="6"/>
  <c r="H185" i="6"/>
  <c r="H183" i="6"/>
  <c r="H181" i="6"/>
  <c r="H179" i="6"/>
  <c r="H177" i="6"/>
  <c r="H175" i="6"/>
  <c r="H173" i="6"/>
  <c r="H171" i="6"/>
  <c r="H169" i="6"/>
  <c r="H167" i="6"/>
  <c r="H165" i="6"/>
  <c r="H163" i="6"/>
  <c r="H161" i="6"/>
  <c r="H159" i="6"/>
  <c r="H157" i="6"/>
  <c r="H155" i="6"/>
  <c r="H153" i="6"/>
  <c r="H151" i="6"/>
  <c r="H149" i="6"/>
  <c r="H147" i="6"/>
  <c r="H145" i="6"/>
  <c r="H143" i="6"/>
  <c r="H141" i="6"/>
  <c r="H139" i="6"/>
  <c r="H137" i="6"/>
  <c r="H135" i="6"/>
  <c r="H133" i="6"/>
  <c r="H131" i="6"/>
  <c r="H129" i="6"/>
  <c r="H127" i="6"/>
  <c r="H125" i="6"/>
  <c r="H123" i="6"/>
  <c r="H121" i="6"/>
  <c r="H119" i="6"/>
  <c r="H117" i="6"/>
  <c r="H115" i="6"/>
  <c r="H113" i="6"/>
  <c r="H111" i="6"/>
  <c r="H10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J4"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E99" i="6"/>
  <c r="H102" i="6"/>
  <c r="E103" i="6"/>
  <c r="H106" i="6"/>
  <c r="E107" i="6"/>
  <c r="P4" i="6"/>
  <c r="X4" i="6"/>
  <c r="AB4" i="6"/>
  <c r="AJ4"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H99" i="6"/>
  <c r="E100" i="6"/>
  <c r="H103" i="6"/>
  <c r="E104" i="6"/>
  <c r="H107" i="6"/>
  <c r="L4" i="6"/>
  <c r="T4" i="6"/>
  <c r="F804" i="6"/>
  <c r="E804" i="6"/>
  <c r="E802" i="6"/>
  <c r="E800" i="6"/>
  <c r="F798" i="6"/>
  <c r="F797" i="6"/>
  <c r="F796" i="6"/>
  <c r="F795" i="6"/>
  <c r="F803" i="6"/>
  <c r="F801" i="6"/>
  <c r="F799" i="6"/>
  <c r="E803" i="6"/>
  <c r="E799" i="6"/>
  <c r="E801" i="6"/>
  <c r="E798" i="6"/>
  <c r="F800" i="6"/>
  <c r="F802" i="6"/>
  <c r="E797" i="6"/>
  <c r="E795" i="6"/>
  <c r="E794" i="6"/>
  <c r="E792" i="6"/>
  <c r="F793" i="6"/>
  <c r="E796" i="6"/>
  <c r="E793" i="6"/>
  <c r="E791" i="6"/>
  <c r="F790" i="6"/>
  <c r="F789" i="6"/>
  <c r="F788" i="6"/>
  <c r="F787" i="6"/>
  <c r="F786" i="6"/>
  <c r="F785" i="6"/>
  <c r="F784" i="6"/>
  <c r="F783" i="6"/>
  <c r="F782" i="6"/>
  <c r="F781" i="6"/>
  <c r="F780" i="6"/>
  <c r="F794" i="6"/>
  <c r="F792" i="6"/>
  <c r="E790" i="6"/>
  <c r="F791" i="6"/>
  <c r="E789" i="6"/>
  <c r="E787" i="6"/>
  <c r="E785" i="6"/>
  <c r="E783" i="6"/>
  <c r="E781" i="6"/>
  <c r="E788" i="6"/>
  <c r="E786" i="6"/>
  <c r="E784" i="6"/>
  <c r="E782" i="6"/>
  <c r="E780" i="6"/>
  <c r="F777" i="6"/>
  <c r="F775" i="6"/>
  <c r="F773" i="6"/>
  <c r="F771" i="6"/>
  <c r="F769" i="6"/>
  <c r="F767" i="6"/>
  <c r="F779" i="6"/>
  <c r="E777" i="6"/>
  <c r="E775" i="6"/>
  <c r="E773" i="6"/>
  <c r="E771" i="6"/>
  <c r="E769" i="6"/>
  <c r="E767" i="6"/>
  <c r="E779" i="6"/>
  <c r="F778" i="6"/>
  <c r="F776" i="6"/>
  <c r="F774" i="6"/>
  <c r="F772" i="6"/>
  <c r="F770" i="6"/>
  <c r="F768" i="6"/>
  <c r="F766" i="6"/>
  <c r="F764" i="6"/>
  <c r="F762" i="6"/>
  <c r="E778" i="6"/>
  <c r="E776" i="6"/>
  <c r="E774" i="6"/>
  <c r="E772" i="6"/>
  <c r="E770" i="6"/>
  <c r="E768" i="6"/>
  <c r="E766" i="6"/>
  <c r="E764" i="6"/>
  <c r="E762" i="6"/>
  <c r="F761" i="6"/>
  <c r="E759" i="6"/>
  <c r="E757" i="6"/>
  <c r="E756" i="6"/>
  <c r="F765" i="6"/>
  <c r="E761" i="6"/>
  <c r="F760" i="6"/>
  <c r="F758" i="6"/>
  <c r="E765" i="6"/>
  <c r="F763" i="6"/>
  <c r="E760" i="6"/>
  <c r="E758" i="6"/>
  <c r="E763" i="6"/>
  <c r="F759" i="6"/>
  <c r="F757" i="6"/>
  <c r="F756" i="6"/>
  <c r="F755" i="6"/>
  <c r="F754" i="6"/>
  <c r="F753" i="6"/>
  <c r="F752" i="6"/>
  <c r="F751" i="6"/>
  <c r="F750" i="6"/>
  <c r="F749" i="6"/>
  <c r="F748" i="6"/>
  <c r="F747" i="6"/>
  <c r="F746" i="6"/>
  <c r="E755" i="6"/>
  <c r="E754" i="6"/>
  <c r="E753" i="6"/>
  <c r="E752" i="6"/>
  <c r="E751" i="6"/>
  <c r="E750" i="6"/>
  <c r="E749" i="6"/>
  <c r="F745" i="6"/>
  <c r="F744" i="6"/>
  <c r="F743" i="6"/>
  <c r="F742" i="6"/>
  <c r="F741" i="6"/>
  <c r="F740" i="6"/>
  <c r="F739" i="6"/>
  <c r="F738" i="6"/>
  <c r="F737" i="6"/>
  <c r="F736" i="6"/>
  <c r="F735" i="6"/>
  <c r="E748" i="6"/>
  <c r="E746" i="6"/>
  <c r="E747" i="6"/>
  <c r="E745" i="6"/>
  <c r="E744" i="6"/>
  <c r="E743" i="6"/>
  <c r="E742" i="6"/>
  <c r="E741" i="6"/>
  <c r="E740" i="6"/>
  <c r="E739" i="6"/>
  <c r="E738" i="6"/>
  <c r="E737" i="6"/>
  <c r="E736" i="6"/>
  <c r="E735" i="6"/>
  <c r="F734" i="6"/>
  <c r="F733" i="6"/>
  <c r="F732" i="6"/>
  <c r="F731" i="6"/>
  <c r="F730" i="6"/>
  <c r="F729" i="6"/>
  <c r="F728" i="6"/>
  <c r="F727" i="6"/>
  <c r="F726" i="6"/>
  <c r="F725" i="6"/>
  <c r="F724" i="6"/>
  <c r="F723" i="6"/>
  <c r="F722" i="6"/>
  <c r="F721" i="6"/>
  <c r="F720" i="6"/>
  <c r="F719" i="6"/>
  <c r="F718" i="6"/>
  <c r="F717" i="6"/>
  <c r="F716" i="6"/>
  <c r="F715" i="6"/>
  <c r="F714" i="6"/>
  <c r="F713" i="6"/>
  <c r="F712" i="6"/>
  <c r="E732" i="6"/>
  <c r="E730" i="6"/>
  <c r="E728" i="6"/>
  <c r="E726" i="6"/>
  <c r="E724" i="6"/>
  <c r="E722" i="6"/>
  <c r="E720" i="6"/>
  <c r="E718" i="6"/>
  <c r="E716" i="6"/>
  <c r="E714" i="6"/>
  <c r="E712" i="6"/>
  <c r="E734" i="6"/>
  <c r="E733" i="6"/>
  <c r="E731" i="6"/>
  <c r="E729" i="6"/>
  <c r="E727" i="6"/>
  <c r="E725" i="6"/>
  <c r="E723" i="6"/>
  <c r="E721" i="6"/>
  <c r="E719" i="6"/>
  <c r="E717" i="6"/>
  <c r="E715" i="6"/>
  <c r="E713" i="6"/>
  <c r="F711" i="6"/>
  <c r="F710" i="6"/>
  <c r="F709" i="6"/>
  <c r="F708" i="6"/>
  <c r="E711" i="6"/>
  <c r="E710" i="6"/>
  <c r="E709" i="6"/>
  <c r="F706" i="6"/>
  <c r="F704" i="6"/>
  <c r="F702" i="6"/>
  <c r="F700" i="6"/>
  <c r="F698" i="6"/>
  <c r="F696" i="6"/>
  <c r="F694" i="6"/>
  <c r="E706" i="6"/>
  <c r="E704" i="6"/>
  <c r="E702" i="6"/>
  <c r="E700" i="6"/>
  <c r="E698" i="6"/>
  <c r="E696" i="6"/>
  <c r="E694" i="6"/>
  <c r="F707" i="6"/>
  <c r="F705" i="6"/>
  <c r="F703" i="6"/>
  <c r="F701" i="6"/>
  <c r="F699" i="6"/>
  <c r="F697" i="6"/>
  <c r="F695"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E708" i="6"/>
  <c r="E707" i="6"/>
  <c r="E705" i="6"/>
  <c r="E703" i="6"/>
  <c r="E701" i="6"/>
  <c r="E699" i="6"/>
  <c r="E697" i="6"/>
  <c r="E695"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E643" i="6"/>
  <c r="E642" i="6"/>
  <c r="E641" i="6"/>
  <c r="E640"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639" i="6"/>
  <c r="F597" i="6"/>
  <c r="F596" i="6"/>
  <c r="F595" i="6"/>
  <c r="F594" i="6"/>
  <c r="F593" i="6"/>
  <c r="F592" i="6"/>
  <c r="F591" i="6"/>
  <c r="F590"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589" i="6"/>
  <c r="E588" i="6"/>
  <c r="E587" i="6"/>
  <c r="E586" i="6"/>
  <c r="E585" i="6"/>
  <c r="E584" i="6"/>
  <c r="E583" i="6"/>
  <c r="E582" i="6"/>
  <c r="E581" i="6"/>
  <c r="E580" i="6"/>
  <c r="E579" i="6"/>
  <c r="E589" i="6"/>
  <c r="E597" i="6"/>
  <c r="E596" i="6"/>
  <c r="E595" i="6"/>
  <c r="E594" i="6"/>
  <c r="E593" i="6"/>
  <c r="E592" i="6"/>
  <c r="E591" i="6"/>
  <c r="E590" i="6"/>
  <c r="E576" i="6"/>
  <c r="E490" i="6"/>
  <c r="E577" i="6"/>
  <c r="F489" i="6"/>
  <c r="F488" i="6"/>
  <c r="F487" i="6"/>
  <c r="F486" i="6"/>
  <c r="E578"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F485" i="6"/>
  <c r="F483" i="6"/>
  <c r="F481" i="6"/>
  <c r="F479" i="6"/>
  <c r="F477" i="6"/>
  <c r="F475" i="6"/>
  <c r="F473" i="6"/>
  <c r="F471" i="6"/>
  <c r="F469" i="6"/>
  <c r="F467" i="6"/>
  <c r="F465" i="6"/>
  <c r="F463" i="6"/>
  <c r="F461" i="6"/>
  <c r="F459" i="6"/>
  <c r="F457" i="6"/>
  <c r="F455" i="6"/>
  <c r="F453" i="6"/>
  <c r="F451" i="6"/>
  <c r="F449" i="6"/>
  <c r="E485" i="6"/>
  <c r="E483" i="6"/>
  <c r="E481" i="6"/>
  <c r="E479" i="6"/>
  <c r="E477" i="6"/>
  <c r="E475" i="6"/>
  <c r="E473" i="6"/>
  <c r="E471" i="6"/>
  <c r="E469" i="6"/>
  <c r="E467" i="6"/>
  <c r="E465" i="6"/>
  <c r="E463" i="6"/>
  <c r="E461" i="6"/>
  <c r="E459" i="6"/>
  <c r="E457" i="6"/>
  <c r="E455" i="6"/>
  <c r="E453" i="6"/>
  <c r="E451" i="6"/>
  <c r="E449" i="6"/>
  <c r="E488" i="6"/>
  <c r="E487" i="6"/>
  <c r="E486" i="6"/>
  <c r="F484" i="6"/>
  <c r="F482" i="6"/>
  <c r="F480" i="6"/>
  <c r="F478" i="6"/>
  <c r="F476" i="6"/>
  <c r="F474" i="6"/>
  <c r="F472" i="6"/>
  <c r="F470" i="6"/>
  <c r="F468" i="6"/>
  <c r="F466" i="6"/>
  <c r="F464" i="6"/>
  <c r="F462" i="6"/>
  <c r="F460" i="6"/>
  <c r="F458" i="6"/>
  <c r="F456" i="6"/>
  <c r="F454" i="6"/>
  <c r="F452" i="6"/>
  <c r="F450" i="6"/>
  <c r="F448" i="6"/>
  <c r="E491" i="6"/>
  <c r="E489" i="6"/>
  <c r="E484" i="6"/>
  <c r="E482" i="6"/>
  <c r="E480" i="6"/>
  <c r="E478" i="6"/>
  <c r="E476" i="6"/>
  <c r="E474" i="6"/>
  <c r="E472" i="6"/>
  <c r="E470" i="6"/>
  <c r="E468" i="6"/>
  <c r="E466" i="6"/>
  <c r="E464" i="6"/>
  <c r="E462" i="6"/>
  <c r="E460" i="6"/>
  <c r="E458" i="6"/>
  <c r="E456" i="6"/>
  <c r="E454" i="6"/>
  <c r="E452" i="6"/>
  <c r="E450" i="6"/>
  <c r="E448" i="6"/>
  <c r="F447" i="6"/>
  <c r="F446" i="6"/>
  <c r="F445" i="6"/>
  <c r="F444" i="6"/>
  <c r="F443" i="6"/>
  <c r="F442" i="6"/>
  <c r="F441" i="6"/>
  <c r="F440" i="6"/>
  <c r="F438" i="6"/>
  <c r="F436" i="6"/>
  <c r="E435" i="6"/>
  <c r="E434" i="6"/>
  <c r="E433" i="6"/>
  <c r="E432" i="6"/>
  <c r="E447" i="6"/>
  <c r="E446" i="6"/>
  <c r="E445" i="6"/>
  <c r="E444" i="6"/>
  <c r="E443" i="6"/>
  <c r="E442" i="6"/>
  <c r="E441" i="6"/>
  <c r="E440" i="6"/>
  <c r="E438" i="6"/>
  <c r="E436" i="6"/>
  <c r="F439" i="6"/>
  <c r="F437" i="6"/>
  <c r="E439" i="6"/>
  <c r="E437"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E431"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07" i="6"/>
  <c r="E305" i="6"/>
  <c r="E303" i="6"/>
  <c r="E301" i="6"/>
  <c r="E299" i="6"/>
  <c r="E297" i="6"/>
  <c r="E295" i="6"/>
  <c r="E293"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291" i="6"/>
  <c r="E290" i="6"/>
  <c r="E289" i="6"/>
  <c r="E288" i="6"/>
  <c r="E287" i="6"/>
  <c r="E286" i="6"/>
  <c r="E285" i="6"/>
  <c r="E284" i="6"/>
  <c r="E283" i="6"/>
  <c r="E282" i="6"/>
  <c r="E281" i="6"/>
  <c r="E280" i="6"/>
  <c r="E279" i="6"/>
  <c r="E278" i="6"/>
  <c r="E277" i="6"/>
  <c r="E276" i="6"/>
  <c r="E308" i="6"/>
  <c r="E306" i="6"/>
  <c r="E304" i="6"/>
  <c r="E302" i="6"/>
  <c r="E300" i="6"/>
  <c r="E298" i="6"/>
  <c r="E296" i="6"/>
  <c r="E294" i="6"/>
  <c r="E292" i="6"/>
  <c r="E271" i="6"/>
  <c r="E269" i="6"/>
  <c r="E267" i="6"/>
  <c r="E265" i="6"/>
  <c r="E263" i="6"/>
  <c r="E261" i="6"/>
  <c r="E259" i="6"/>
  <c r="E257" i="6"/>
  <c r="E255" i="6"/>
  <c r="E253" i="6"/>
  <c r="E251" i="6"/>
  <c r="E249" i="6"/>
  <c r="E247" i="6"/>
  <c r="E245" i="6"/>
  <c r="E243" i="6"/>
  <c r="E241" i="6"/>
  <c r="E239" i="6"/>
  <c r="E237" i="6"/>
  <c r="E235" i="6"/>
  <c r="E233" i="6"/>
  <c r="E231" i="6"/>
  <c r="E229" i="6"/>
  <c r="E227" i="6"/>
  <c r="E225" i="6"/>
  <c r="E223" i="6"/>
  <c r="E221" i="6"/>
  <c r="E219" i="6"/>
  <c r="E217" i="6"/>
  <c r="E215" i="6"/>
  <c r="E213" i="6"/>
  <c r="E211" i="6"/>
  <c r="E209" i="6"/>
  <c r="E207" i="6"/>
  <c r="E205" i="6"/>
  <c r="E203" i="6"/>
  <c r="E201" i="6"/>
  <c r="E199" i="6"/>
  <c r="E197" i="6"/>
  <c r="E195" i="6"/>
  <c r="E193" i="6"/>
  <c r="E191" i="6"/>
  <c r="E189" i="6"/>
  <c r="E187" i="6"/>
  <c r="E185" i="6"/>
  <c r="E183" i="6"/>
  <c r="E181" i="6"/>
  <c r="E179" i="6"/>
  <c r="E177" i="6"/>
  <c r="E175" i="6"/>
  <c r="E173" i="6"/>
  <c r="E171" i="6"/>
  <c r="E169" i="6"/>
  <c r="E167" i="6"/>
  <c r="E165" i="6"/>
  <c r="E163" i="6"/>
  <c r="E161" i="6"/>
  <c r="E159" i="6"/>
  <c r="E157" i="6"/>
  <c r="E155" i="6"/>
  <c r="E153" i="6"/>
  <c r="E151" i="6"/>
  <c r="E149" i="6"/>
  <c r="E147" i="6"/>
  <c r="E145" i="6"/>
  <c r="E143" i="6"/>
  <c r="E141" i="6"/>
  <c r="E139" i="6"/>
  <c r="E137" i="6"/>
  <c r="E135" i="6"/>
  <c r="E133" i="6"/>
  <c r="E131" i="6"/>
  <c r="E129" i="6"/>
  <c r="E127" i="6"/>
  <c r="E125" i="6"/>
  <c r="E123" i="6"/>
  <c r="E121" i="6"/>
  <c r="E119" i="6"/>
  <c r="E117" i="6"/>
  <c r="E115" i="6"/>
  <c r="E113" i="6"/>
  <c r="E111" i="6"/>
  <c r="E109" i="6"/>
  <c r="E275" i="6"/>
  <c r="E274" i="6"/>
  <c r="E273" i="6"/>
  <c r="E272"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E270" i="6"/>
  <c r="E268" i="6"/>
  <c r="E266" i="6"/>
  <c r="E264" i="6"/>
  <c r="E262" i="6"/>
  <c r="E260" i="6"/>
  <c r="E258" i="6"/>
  <c r="E256" i="6"/>
  <c r="E254" i="6"/>
  <c r="E252" i="6"/>
  <c r="E250" i="6"/>
  <c r="E248" i="6"/>
  <c r="E246" i="6"/>
  <c r="E244" i="6"/>
  <c r="E242" i="6"/>
  <c r="E240" i="6"/>
  <c r="E238" i="6"/>
  <c r="E236" i="6"/>
  <c r="E234" i="6"/>
  <c r="E232" i="6"/>
  <c r="E230" i="6"/>
  <c r="E228" i="6"/>
  <c r="E226" i="6"/>
  <c r="E224" i="6"/>
  <c r="E222" i="6"/>
  <c r="E220" i="6"/>
  <c r="E218" i="6"/>
  <c r="E216" i="6"/>
  <c r="E214" i="6"/>
  <c r="E212" i="6"/>
  <c r="E210" i="6"/>
  <c r="E208" i="6"/>
  <c r="E206" i="6"/>
  <c r="E204" i="6"/>
  <c r="E202" i="6"/>
  <c r="E200" i="6"/>
  <c r="E198" i="6"/>
  <c r="E196" i="6"/>
  <c r="E194" i="6"/>
  <c r="E192" i="6"/>
  <c r="E190" i="6"/>
  <c r="E188" i="6"/>
  <c r="E186" i="6"/>
  <c r="E184" i="6"/>
  <c r="E182" i="6"/>
  <c r="E180" i="6"/>
  <c r="E178" i="6"/>
  <c r="E176" i="6"/>
  <c r="E174" i="6"/>
  <c r="E172" i="6"/>
  <c r="E170" i="6"/>
  <c r="E168" i="6"/>
  <c r="E166" i="6"/>
  <c r="E164" i="6"/>
  <c r="E162" i="6"/>
  <c r="E160" i="6"/>
  <c r="E158" i="6"/>
  <c r="E156" i="6"/>
  <c r="E154" i="6"/>
  <c r="E152" i="6"/>
  <c r="E150" i="6"/>
  <c r="E148" i="6"/>
  <c r="E146" i="6"/>
  <c r="E144" i="6"/>
  <c r="E142" i="6"/>
  <c r="E140" i="6"/>
  <c r="E138" i="6"/>
  <c r="E136" i="6"/>
  <c r="E134" i="6"/>
  <c r="E132" i="6"/>
  <c r="E130" i="6"/>
  <c r="E128" i="6"/>
  <c r="E126" i="6"/>
  <c r="E124" i="6"/>
  <c r="E122" i="6"/>
  <c r="E120" i="6"/>
  <c r="E118" i="6"/>
  <c r="E116" i="6"/>
  <c r="E114" i="6"/>
  <c r="E112" i="6"/>
  <c r="E110" i="6"/>
  <c r="J3" i="6"/>
  <c r="V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H100" i="6"/>
  <c r="E101" i="6"/>
  <c r="H104" i="6"/>
  <c r="E105" i="6"/>
  <c r="H108" i="6"/>
  <c r="B34" i="5"/>
  <c r="B4" i="5" s="1"/>
  <c r="J41" i="5"/>
  <c r="J28" i="5"/>
  <c r="J29" i="5"/>
  <c r="J42" i="5"/>
  <c r="B11" i="5"/>
  <c r="J27" i="5"/>
  <c r="J31" i="5"/>
  <c r="J76" i="5"/>
  <c r="B9" i="5" s="1"/>
  <c r="J30" i="5"/>
  <c r="L40" i="14" l="1"/>
  <c r="M40" i="14" s="1"/>
  <c r="L24" i="14"/>
  <c r="M24" i="14" s="1"/>
  <c r="L31" i="14"/>
  <c r="M31" i="14" s="1"/>
  <c r="L39" i="14"/>
  <c r="M39" i="14" s="1"/>
  <c r="L47" i="14"/>
  <c r="M47" i="14" s="1"/>
  <c r="L55" i="14"/>
  <c r="M55" i="14" s="1"/>
  <c r="L63" i="14"/>
  <c r="M63" i="14" s="1"/>
  <c r="L76" i="14"/>
  <c r="M76" i="14" s="1"/>
  <c r="L92" i="14"/>
  <c r="M92" i="14" s="1"/>
  <c r="L5" i="14"/>
  <c r="M5" i="14" s="1"/>
  <c r="L13" i="14"/>
  <c r="M13" i="14" s="1"/>
  <c r="L82" i="14"/>
  <c r="M82" i="14" s="1"/>
  <c r="L44" i="14"/>
  <c r="M44" i="14" s="1"/>
  <c r="L52" i="14"/>
  <c r="M52" i="14" s="1"/>
  <c r="L60" i="14"/>
  <c r="M60" i="14" s="1"/>
  <c r="L68" i="14"/>
  <c r="M68" i="14" s="1"/>
  <c r="L86" i="14"/>
  <c r="M86" i="14" s="1"/>
  <c r="L71" i="14"/>
  <c r="M71" i="14" s="1"/>
  <c r="L79" i="14"/>
  <c r="M79" i="14" s="1"/>
  <c r="L87" i="14"/>
  <c r="M87" i="14" s="1"/>
  <c r="L95" i="14"/>
  <c r="M95" i="14" s="1"/>
  <c r="L32" i="14"/>
  <c r="M32" i="14" s="1"/>
  <c r="L7" i="14"/>
  <c r="M7" i="14" s="1"/>
  <c r="L8" i="14"/>
  <c r="M8" i="14" s="1"/>
  <c r="L16" i="14"/>
  <c r="M16" i="14" s="1"/>
  <c r="L25" i="14"/>
  <c r="M25" i="14" s="1"/>
  <c r="L33" i="14"/>
  <c r="M33" i="14" s="1"/>
  <c r="L41" i="14"/>
  <c r="M41" i="14" s="1"/>
  <c r="L49" i="14"/>
  <c r="M49" i="14" s="1"/>
  <c r="L57" i="14"/>
  <c r="M57" i="14" s="1"/>
  <c r="L65" i="14"/>
  <c r="M65" i="14" s="1"/>
  <c r="L94" i="14"/>
  <c r="M94" i="14" s="1"/>
  <c r="L74" i="14"/>
  <c r="M74" i="14" s="1"/>
  <c r="L46" i="14"/>
  <c r="M46" i="14" s="1"/>
  <c r="L54" i="14"/>
  <c r="M54" i="14" s="1"/>
  <c r="L62" i="14"/>
  <c r="M62" i="14" s="1"/>
  <c r="L70" i="14"/>
  <c r="M70" i="14" s="1"/>
  <c r="L80" i="14"/>
  <c r="M80" i="14" s="1"/>
  <c r="L11" i="14"/>
  <c r="M11" i="14" s="1"/>
  <c r="L21" i="14"/>
  <c r="M21" i="14" s="1"/>
  <c r="L78" i="14"/>
  <c r="M78" i="14" s="1"/>
  <c r="L96" i="14"/>
  <c r="M96" i="14" s="1"/>
  <c r="L73" i="14"/>
  <c r="M73" i="14" s="1"/>
  <c r="L81" i="14"/>
  <c r="M81" i="14" s="1"/>
  <c r="L89" i="14"/>
  <c r="M89" i="14" s="1"/>
  <c r="L23" i="14"/>
  <c r="M23" i="14" s="1"/>
  <c r="L17" i="14"/>
  <c r="M17" i="14" s="1"/>
  <c r="L27" i="14"/>
  <c r="M27" i="14" s="1"/>
  <c r="L35" i="14"/>
  <c r="M35" i="14" s="1"/>
  <c r="L43" i="14"/>
  <c r="M43" i="14" s="1"/>
  <c r="L51" i="14"/>
  <c r="M51" i="14" s="1"/>
  <c r="L59" i="14"/>
  <c r="M59" i="14" s="1"/>
  <c r="L67" i="14"/>
  <c r="M67" i="14" s="1"/>
  <c r="L88" i="14"/>
  <c r="M88" i="14" s="1"/>
  <c r="L97" i="14"/>
  <c r="M97" i="14" s="1"/>
  <c r="L9" i="14"/>
  <c r="M9" i="14" s="1"/>
  <c r="L48" i="14"/>
  <c r="M48" i="14" s="1"/>
  <c r="L56" i="14"/>
  <c r="M56" i="14" s="1"/>
  <c r="L64" i="14"/>
  <c r="M64" i="14" s="1"/>
  <c r="L72" i="14"/>
  <c r="M72" i="14" s="1"/>
  <c r="L20" i="14"/>
  <c r="M20" i="14" s="1"/>
  <c r="L75" i="14"/>
  <c r="M75" i="14" s="1"/>
  <c r="L83" i="14"/>
  <c r="M83" i="14" s="1"/>
  <c r="S2" i="14" a="1"/>
  <c r="S2" i="14" s="1"/>
  <c r="L2" i="14"/>
  <c r="M2" i="14" s="1"/>
  <c r="L4" i="14"/>
  <c r="M4" i="14" s="1"/>
  <c r="L12" i="14"/>
  <c r="M12" i="14" s="1"/>
  <c r="L19" i="14"/>
  <c r="M19" i="14" s="1"/>
  <c r="L29" i="14"/>
  <c r="M29" i="14" s="1"/>
  <c r="L37" i="14"/>
  <c r="M37" i="14" s="1"/>
  <c r="L45" i="14"/>
  <c r="M45" i="14" s="1"/>
  <c r="L53" i="14"/>
  <c r="M53" i="14" s="1"/>
  <c r="L61" i="14"/>
  <c r="M61" i="14" s="1"/>
  <c r="L69" i="14"/>
  <c r="M69" i="14" s="1"/>
  <c r="L84" i="14"/>
  <c r="M84" i="14" s="1"/>
  <c r="L90" i="14"/>
  <c r="M90" i="14" s="1"/>
  <c r="L18" i="14"/>
  <c r="M18" i="14" s="1"/>
  <c r="L42" i="14"/>
  <c r="M42" i="14" s="1"/>
  <c r="L50" i="14"/>
  <c r="M50" i="14" s="1"/>
  <c r="L58" i="14"/>
  <c r="M58" i="14" s="1"/>
  <c r="L66" i="14"/>
  <c r="M66" i="14" s="1"/>
  <c r="L15" i="14"/>
  <c r="M15" i="14" s="1"/>
  <c r="L77" i="14"/>
  <c r="M77" i="14" s="1"/>
  <c r="L85" i="14"/>
  <c r="M85" i="14" s="1"/>
  <c r="L93" i="14"/>
  <c r="M93" i="14" s="1"/>
  <c r="K48" i="11"/>
  <c r="P48" i="11" s="1"/>
  <c r="K28" i="11"/>
  <c r="P28" i="11" s="1"/>
  <c r="K49" i="11"/>
  <c r="K25" i="11"/>
  <c r="P25" i="11" s="1"/>
  <c r="K41" i="11"/>
  <c r="P41" i="11" s="1"/>
  <c r="K16" i="11"/>
  <c r="P16" i="11" s="1"/>
  <c r="K15" i="11"/>
  <c r="P15" i="11" s="1"/>
  <c r="K22" i="11"/>
  <c r="P22" i="11" s="1"/>
  <c r="K14" i="11"/>
  <c r="P14" i="11" s="1"/>
  <c r="K23" i="11"/>
  <c r="P23" i="11" s="1"/>
  <c r="K35" i="11"/>
  <c r="P35" i="11" s="1"/>
  <c r="K26" i="11"/>
  <c r="P26" i="11" s="1"/>
  <c r="K27" i="11"/>
  <c r="P27" i="11" s="1"/>
  <c r="K47" i="11"/>
  <c r="P47" i="11" s="1"/>
  <c r="K21" i="11"/>
  <c r="P21" i="11" s="1"/>
  <c r="J23" i="11"/>
  <c r="F44" i="11"/>
  <c r="K44" i="11" s="1"/>
  <c r="P44" i="11" s="1"/>
  <c r="F40" i="11"/>
  <c r="K40" i="11" s="1"/>
  <c r="P40" i="11" s="1"/>
  <c r="F34" i="11"/>
  <c r="K34" i="11" s="1"/>
  <c r="P34" i="11" s="1"/>
  <c r="F28" i="11"/>
  <c r="F24" i="11"/>
  <c r="J24" i="11" s="1"/>
  <c r="F18" i="11"/>
  <c r="K18" i="11" s="1"/>
  <c r="P18" i="11" s="1"/>
  <c r="F14" i="11"/>
  <c r="F49" i="11"/>
  <c r="F43" i="11"/>
  <c r="K43" i="11" s="1"/>
  <c r="P43" i="11" s="1"/>
  <c r="F39" i="11"/>
  <c r="K39" i="11" s="1"/>
  <c r="P39" i="11" s="1"/>
  <c r="F33" i="11"/>
  <c r="K33" i="11" s="1"/>
  <c r="P33" i="11" s="1"/>
  <c r="F27" i="11"/>
  <c r="F23" i="11"/>
  <c r="F17" i="11"/>
  <c r="K17" i="11" s="1"/>
  <c r="P17" i="11" s="1"/>
  <c r="F48" i="11"/>
  <c r="F42" i="11"/>
  <c r="K42" i="11" s="1"/>
  <c r="P42" i="11" s="1"/>
  <c r="F38" i="11"/>
  <c r="K38" i="11" s="1"/>
  <c r="P38" i="11" s="1"/>
  <c r="F32" i="11"/>
  <c r="K32" i="11" s="1"/>
  <c r="P32" i="11" s="1"/>
  <c r="F26" i="11"/>
  <c r="F22" i="11"/>
  <c r="F16" i="11"/>
  <c r="J16" i="11" s="1"/>
  <c r="F47" i="11"/>
  <c r="F41" i="11"/>
  <c r="F35" i="11"/>
  <c r="F31" i="11"/>
  <c r="J31" i="11" s="1"/>
  <c r="F25" i="11"/>
  <c r="F21" i="11"/>
  <c r="F15" i="11"/>
  <c r="J27" i="11"/>
  <c r="J49" i="11"/>
  <c r="J28" i="11"/>
  <c r="J15" i="11"/>
  <c r="J35" i="11"/>
  <c r="J38" i="11"/>
  <c r="J33" i="11"/>
  <c r="J14" i="11"/>
  <c r="J34" i="11"/>
  <c r="J21" i="11"/>
  <c r="J41" i="11"/>
  <c r="J22" i="11"/>
  <c r="J42" i="11"/>
  <c r="J17" i="11"/>
  <c r="J39" i="11"/>
  <c r="J18" i="11"/>
  <c r="J40" i="11"/>
  <c r="J25" i="11"/>
  <c r="J47" i="11"/>
  <c r="J26" i="11"/>
  <c r="J48" i="11"/>
  <c r="J16" i="10"/>
  <c r="D27" i="10"/>
  <c r="C27" i="10" s="1"/>
  <c r="K15" i="10"/>
  <c r="D26" i="10"/>
  <c r="C26" i="10" s="1"/>
  <c r="J15" i="10"/>
  <c r="J13" i="10"/>
  <c r="D24" i="10"/>
  <c r="C24" i="10" s="1"/>
  <c r="K16" i="10"/>
  <c r="J14" i="10"/>
  <c r="D25" i="10"/>
  <c r="C25" i="10" s="1"/>
  <c r="J95" i="6"/>
  <c r="J91" i="6"/>
  <c r="J87" i="6"/>
  <c r="J83" i="6"/>
  <c r="J79" i="6"/>
  <c r="J75" i="6"/>
  <c r="J71" i="6"/>
  <c r="J67" i="6"/>
  <c r="J63" i="6"/>
  <c r="J59" i="6"/>
  <c r="G105" i="6"/>
  <c r="J105" i="6" s="1"/>
  <c r="G113" i="6"/>
  <c r="G121" i="6"/>
  <c r="G129" i="6"/>
  <c r="G137" i="6"/>
  <c r="G145" i="6"/>
  <c r="G153" i="6"/>
  <c r="G161" i="6"/>
  <c r="G169" i="6"/>
  <c r="G177" i="6"/>
  <c r="G185" i="6"/>
  <c r="G193" i="6"/>
  <c r="G201" i="6"/>
  <c r="G209" i="6"/>
  <c r="G217" i="6"/>
  <c r="G225" i="6"/>
  <c r="G233" i="6"/>
  <c r="G241" i="6"/>
  <c r="G249" i="6"/>
  <c r="G257" i="6"/>
  <c r="G265" i="6"/>
  <c r="G277" i="6"/>
  <c r="G285" i="6"/>
  <c r="G301" i="6"/>
  <c r="J301" i="6" s="1"/>
  <c r="G100" i="6"/>
  <c r="G108" i="6"/>
  <c r="J108" i="6" s="1"/>
  <c r="G116" i="6"/>
  <c r="G124" i="6"/>
  <c r="G132" i="6"/>
  <c r="G140" i="6"/>
  <c r="G148" i="6"/>
  <c r="G156" i="6"/>
  <c r="G164" i="6"/>
  <c r="G172" i="6"/>
  <c r="G180" i="6"/>
  <c r="G188" i="6"/>
  <c r="G196" i="6"/>
  <c r="G204" i="6"/>
  <c r="G212" i="6"/>
  <c r="G220" i="6"/>
  <c r="G228" i="6"/>
  <c r="G236" i="6"/>
  <c r="G244" i="6"/>
  <c r="G252" i="6"/>
  <c r="G260" i="6"/>
  <c r="G268" i="6"/>
  <c r="G280" i="6"/>
  <c r="J280" i="6" s="1"/>
  <c r="G287" i="6"/>
  <c r="G275" i="6"/>
  <c r="J275" i="6" s="1"/>
  <c r="G307" i="6"/>
  <c r="G296" i="6"/>
  <c r="G304" i="6"/>
  <c r="G378" i="6"/>
  <c r="G311" i="6"/>
  <c r="G315" i="6"/>
  <c r="G319" i="6"/>
  <c r="G323" i="6"/>
  <c r="G327" i="6"/>
  <c r="G331" i="6"/>
  <c r="G335" i="6"/>
  <c r="G339" i="6"/>
  <c r="G343" i="6"/>
  <c r="G347" i="6"/>
  <c r="G351" i="6"/>
  <c r="G355" i="6"/>
  <c r="G359" i="6"/>
  <c r="G363" i="6"/>
  <c r="G367" i="6"/>
  <c r="G371" i="6"/>
  <c r="G375" i="6"/>
  <c r="G390" i="6"/>
  <c r="G394" i="6"/>
  <c r="G398" i="6"/>
  <c r="G402" i="6"/>
  <c r="G406" i="6"/>
  <c r="G410" i="6"/>
  <c r="G414" i="6"/>
  <c r="G418" i="6"/>
  <c r="G422" i="6"/>
  <c r="G426" i="6"/>
  <c r="G379" i="6"/>
  <c r="G383" i="6"/>
  <c r="G430" i="6"/>
  <c r="G434" i="6"/>
  <c r="J434" i="6" s="1"/>
  <c r="G439" i="6"/>
  <c r="G443" i="6"/>
  <c r="G447" i="6"/>
  <c r="G455" i="6"/>
  <c r="G463" i="6"/>
  <c r="G471" i="6"/>
  <c r="G479" i="6"/>
  <c r="G448" i="6"/>
  <c r="J448" i="6" s="1"/>
  <c r="G456" i="6"/>
  <c r="J456" i="6" s="1"/>
  <c r="G464" i="6"/>
  <c r="J464" i="6" s="1"/>
  <c r="G472" i="6"/>
  <c r="J472" i="6" s="1"/>
  <c r="G480" i="6"/>
  <c r="J480" i="6" s="1"/>
  <c r="G487" i="6"/>
  <c r="G490" i="6"/>
  <c r="G495" i="6"/>
  <c r="J495" i="6" s="1"/>
  <c r="G499" i="6"/>
  <c r="J499" i="6" s="1"/>
  <c r="G503" i="6"/>
  <c r="J503" i="6" s="1"/>
  <c r="G507" i="6"/>
  <c r="J507" i="6" s="1"/>
  <c r="G511" i="6"/>
  <c r="J511" i="6" s="1"/>
  <c r="G515" i="6"/>
  <c r="J515" i="6" s="1"/>
  <c r="G519" i="6"/>
  <c r="J519" i="6" s="1"/>
  <c r="G523" i="6"/>
  <c r="J523" i="6" s="1"/>
  <c r="G527" i="6"/>
  <c r="J527" i="6" s="1"/>
  <c r="G531" i="6"/>
  <c r="J531" i="6" s="1"/>
  <c r="G535" i="6"/>
  <c r="J535" i="6" s="1"/>
  <c r="G539" i="6"/>
  <c r="J539" i="6" s="1"/>
  <c r="G543" i="6"/>
  <c r="J543" i="6" s="1"/>
  <c r="G547" i="6"/>
  <c r="J547" i="6" s="1"/>
  <c r="G551" i="6"/>
  <c r="J551" i="6" s="1"/>
  <c r="G555" i="6"/>
  <c r="J555" i="6" s="1"/>
  <c r="G559" i="6"/>
  <c r="J559" i="6" s="1"/>
  <c r="G563" i="6"/>
  <c r="J563" i="6" s="1"/>
  <c r="G567" i="6"/>
  <c r="J567" i="6" s="1"/>
  <c r="G571" i="6"/>
  <c r="J571" i="6" s="1"/>
  <c r="G491" i="6"/>
  <c r="J491" i="6" s="1"/>
  <c r="G575" i="6"/>
  <c r="J575" i="6" s="1"/>
  <c r="G579" i="6"/>
  <c r="G583" i="6"/>
  <c r="G587" i="6"/>
  <c r="G602" i="6"/>
  <c r="G592" i="6"/>
  <c r="G596" i="6"/>
  <c r="G603" i="6"/>
  <c r="G605" i="6"/>
  <c r="J605" i="6" s="1"/>
  <c r="G609" i="6"/>
  <c r="J609" i="6" s="1"/>
  <c r="G613" i="6"/>
  <c r="J613" i="6" s="1"/>
  <c r="G617" i="6"/>
  <c r="J617" i="6" s="1"/>
  <c r="G621" i="6"/>
  <c r="J621" i="6" s="1"/>
  <c r="G625" i="6"/>
  <c r="J625" i="6" s="1"/>
  <c r="G629" i="6"/>
  <c r="J629" i="6" s="1"/>
  <c r="G633" i="6"/>
  <c r="J633" i="6" s="1"/>
  <c r="G637" i="6"/>
  <c r="J637" i="6" s="1"/>
  <c r="G641" i="6"/>
  <c r="G645" i="6"/>
  <c r="G649" i="6"/>
  <c r="G653" i="6"/>
  <c r="G657" i="6"/>
  <c r="G661" i="6"/>
  <c r="G665" i="6"/>
  <c r="G669" i="6"/>
  <c r="G673" i="6"/>
  <c r="G677" i="6"/>
  <c r="G681" i="6"/>
  <c r="G685" i="6"/>
  <c r="G694" i="6"/>
  <c r="G702" i="6"/>
  <c r="G708" i="6"/>
  <c r="G690" i="6"/>
  <c r="G695" i="6"/>
  <c r="G703" i="6"/>
  <c r="G712" i="6"/>
  <c r="J712" i="6" s="1"/>
  <c r="G720" i="6"/>
  <c r="J720" i="6" s="1"/>
  <c r="G728" i="6"/>
  <c r="J728" i="6" s="1"/>
  <c r="G713" i="6"/>
  <c r="J713" i="6" s="1"/>
  <c r="G721" i="6"/>
  <c r="J721" i="6" s="1"/>
  <c r="G729" i="6"/>
  <c r="J729" i="6" s="1"/>
  <c r="G733" i="6"/>
  <c r="G736" i="6"/>
  <c r="G740" i="6"/>
  <c r="G744" i="6"/>
  <c r="G749" i="6"/>
  <c r="G753" i="6"/>
  <c r="G746" i="6"/>
  <c r="G757" i="6"/>
  <c r="G758" i="6"/>
  <c r="J758" i="6" s="1"/>
  <c r="G765" i="6"/>
  <c r="G773" i="6"/>
  <c r="G768" i="6"/>
  <c r="G776" i="6"/>
  <c r="G783" i="6"/>
  <c r="G791" i="6"/>
  <c r="J791" i="6" s="1"/>
  <c r="G784" i="6"/>
  <c r="G796" i="6"/>
  <c r="G795" i="6"/>
  <c r="G798" i="6"/>
  <c r="G803" i="6"/>
  <c r="G55" i="6"/>
  <c r="J55" i="6" s="1"/>
  <c r="G51" i="6"/>
  <c r="G43" i="6"/>
  <c r="G35" i="6"/>
  <c r="G27" i="6"/>
  <c r="G19" i="6"/>
  <c r="G11" i="6"/>
  <c r="AC5" i="6"/>
  <c r="M5" i="6"/>
  <c r="AF5" i="6"/>
  <c r="P5" i="6"/>
  <c r="G45" i="6"/>
  <c r="G37" i="6"/>
  <c r="G29" i="6"/>
  <c r="G21" i="6"/>
  <c r="G13" i="6"/>
  <c r="Z5" i="6"/>
  <c r="J296" i="6"/>
  <c r="J304" i="6"/>
  <c r="J277" i="6"/>
  <c r="J285" i="6"/>
  <c r="J439" i="6"/>
  <c r="J443" i="6"/>
  <c r="J447" i="6"/>
  <c r="J487" i="6"/>
  <c r="J602" i="6"/>
  <c r="J645" i="6"/>
  <c r="J649" i="6"/>
  <c r="J653" i="6"/>
  <c r="J657" i="6"/>
  <c r="J661" i="6"/>
  <c r="J665" i="6"/>
  <c r="J669" i="6"/>
  <c r="J673" i="6"/>
  <c r="J677" i="6"/>
  <c r="J681" i="6"/>
  <c r="J685" i="6"/>
  <c r="J708" i="6"/>
  <c r="J757" i="6"/>
  <c r="J98" i="6"/>
  <c r="J94" i="6"/>
  <c r="J90" i="6"/>
  <c r="J86" i="6"/>
  <c r="J82" i="6"/>
  <c r="J78" i="6"/>
  <c r="J74" i="6"/>
  <c r="J70" i="6"/>
  <c r="J66" i="6"/>
  <c r="J62" i="6"/>
  <c r="J58" i="6"/>
  <c r="G99" i="6"/>
  <c r="J99" i="6" s="1"/>
  <c r="G107" i="6"/>
  <c r="J107" i="6" s="1"/>
  <c r="G115" i="6"/>
  <c r="J115" i="6" s="1"/>
  <c r="G123" i="6"/>
  <c r="J123" i="6" s="1"/>
  <c r="G131" i="6"/>
  <c r="J131" i="6" s="1"/>
  <c r="G139" i="6"/>
  <c r="J139" i="6" s="1"/>
  <c r="G147" i="6"/>
  <c r="J147" i="6" s="1"/>
  <c r="G155" i="6"/>
  <c r="J155" i="6" s="1"/>
  <c r="G163" i="6"/>
  <c r="J163" i="6" s="1"/>
  <c r="G171" i="6"/>
  <c r="J171" i="6" s="1"/>
  <c r="G179" i="6"/>
  <c r="J179" i="6" s="1"/>
  <c r="G187" i="6"/>
  <c r="J187" i="6" s="1"/>
  <c r="G195" i="6"/>
  <c r="J195" i="6" s="1"/>
  <c r="G203" i="6"/>
  <c r="J203" i="6" s="1"/>
  <c r="G211" i="6"/>
  <c r="J211" i="6" s="1"/>
  <c r="G219" i="6"/>
  <c r="J219" i="6" s="1"/>
  <c r="G227" i="6"/>
  <c r="J227" i="6" s="1"/>
  <c r="G235" i="6"/>
  <c r="J235" i="6" s="1"/>
  <c r="G243" i="6"/>
  <c r="J243" i="6" s="1"/>
  <c r="G251" i="6"/>
  <c r="J251" i="6" s="1"/>
  <c r="G259" i="6"/>
  <c r="J259" i="6" s="1"/>
  <c r="G267" i="6"/>
  <c r="J267" i="6" s="1"/>
  <c r="G279" i="6"/>
  <c r="G288" i="6"/>
  <c r="J288" i="6" s="1"/>
  <c r="G102" i="6"/>
  <c r="J102" i="6" s="1"/>
  <c r="G110" i="6"/>
  <c r="G118" i="6"/>
  <c r="G126" i="6"/>
  <c r="G134" i="6"/>
  <c r="G142" i="6"/>
  <c r="G150" i="6"/>
  <c r="G158" i="6"/>
  <c r="G166" i="6"/>
  <c r="G174" i="6"/>
  <c r="G182" i="6"/>
  <c r="G190" i="6"/>
  <c r="G198" i="6"/>
  <c r="G206" i="6"/>
  <c r="G214" i="6"/>
  <c r="G222" i="6"/>
  <c r="G230" i="6"/>
  <c r="G238" i="6"/>
  <c r="G246" i="6"/>
  <c r="G254" i="6"/>
  <c r="G262" i="6"/>
  <c r="G270" i="6"/>
  <c r="G282" i="6"/>
  <c r="G289" i="6"/>
  <c r="J289" i="6" s="1"/>
  <c r="G272" i="6"/>
  <c r="J272" i="6" s="1"/>
  <c r="G299" i="6"/>
  <c r="G377" i="6"/>
  <c r="J377" i="6" s="1"/>
  <c r="G298" i="6"/>
  <c r="G306" i="6"/>
  <c r="G312" i="6"/>
  <c r="G316" i="6"/>
  <c r="G320" i="6"/>
  <c r="G324" i="6"/>
  <c r="G328" i="6"/>
  <c r="G332" i="6"/>
  <c r="G336" i="6"/>
  <c r="G340" i="6"/>
  <c r="G344" i="6"/>
  <c r="G348" i="6"/>
  <c r="G352" i="6"/>
  <c r="G356" i="6"/>
  <c r="G360" i="6"/>
  <c r="G364" i="6"/>
  <c r="G368" i="6"/>
  <c r="G372" i="6"/>
  <c r="G387" i="6"/>
  <c r="G391" i="6"/>
  <c r="G395" i="6"/>
  <c r="G399" i="6"/>
  <c r="G403" i="6"/>
  <c r="G407" i="6"/>
  <c r="G411" i="6"/>
  <c r="G415" i="6"/>
  <c r="G419" i="6"/>
  <c r="G423" i="6"/>
  <c r="G427" i="6"/>
  <c r="G380" i="6"/>
  <c r="J380" i="6" s="1"/>
  <c r="G384" i="6"/>
  <c r="J384" i="6" s="1"/>
  <c r="G431" i="6"/>
  <c r="G435" i="6"/>
  <c r="J435" i="6" s="1"/>
  <c r="G440" i="6"/>
  <c r="G444" i="6"/>
  <c r="G449" i="6"/>
  <c r="G457" i="6"/>
  <c r="G465" i="6"/>
  <c r="G473" i="6"/>
  <c r="G481" i="6"/>
  <c r="G450" i="6"/>
  <c r="J450" i="6" s="1"/>
  <c r="G458" i="6"/>
  <c r="J458" i="6" s="1"/>
  <c r="G466" i="6"/>
  <c r="J466" i="6" s="1"/>
  <c r="G474" i="6"/>
  <c r="J474" i="6" s="1"/>
  <c r="G482" i="6"/>
  <c r="J482" i="6" s="1"/>
  <c r="G492" i="6"/>
  <c r="J492" i="6" s="1"/>
  <c r="G496" i="6"/>
  <c r="J496" i="6" s="1"/>
  <c r="G500" i="6"/>
  <c r="J500" i="6" s="1"/>
  <c r="G504" i="6"/>
  <c r="J504" i="6" s="1"/>
  <c r="G508" i="6"/>
  <c r="J508" i="6" s="1"/>
  <c r="G512" i="6"/>
  <c r="J512" i="6" s="1"/>
  <c r="G516" i="6"/>
  <c r="J516" i="6" s="1"/>
  <c r="G520" i="6"/>
  <c r="J520" i="6" s="1"/>
  <c r="G524" i="6"/>
  <c r="J524" i="6" s="1"/>
  <c r="G528" i="6"/>
  <c r="J528" i="6" s="1"/>
  <c r="G532" i="6"/>
  <c r="J532" i="6" s="1"/>
  <c r="G536" i="6"/>
  <c r="J536" i="6" s="1"/>
  <c r="G540" i="6"/>
  <c r="J540" i="6" s="1"/>
  <c r="G544" i="6"/>
  <c r="J544" i="6" s="1"/>
  <c r="G548" i="6"/>
  <c r="J548" i="6" s="1"/>
  <c r="G552" i="6"/>
  <c r="J552" i="6" s="1"/>
  <c r="G556" i="6"/>
  <c r="J556" i="6" s="1"/>
  <c r="G560" i="6"/>
  <c r="J560" i="6" s="1"/>
  <c r="G564" i="6"/>
  <c r="J564" i="6" s="1"/>
  <c r="G568" i="6"/>
  <c r="J568" i="6" s="1"/>
  <c r="G572" i="6"/>
  <c r="J572" i="6" s="1"/>
  <c r="G488" i="6"/>
  <c r="G576" i="6"/>
  <c r="J576" i="6" s="1"/>
  <c r="G580" i="6"/>
  <c r="G584" i="6"/>
  <c r="G588" i="6"/>
  <c r="G593" i="6"/>
  <c r="J593" i="6" s="1"/>
  <c r="G597" i="6"/>
  <c r="J597" i="6" s="1"/>
  <c r="G589" i="6"/>
  <c r="J589" i="6" s="1"/>
  <c r="G606" i="6"/>
  <c r="J606" i="6" s="1"/>
  <c r="G610" i="6"/>
  <c r="J610" i="6" s="1"/>
  <c r="G614" i="6"/>
  <c r="J614" i="6" s="1"/>
  <c r="G618" i="6"/>
  <c r="J618" i="6" s="1"/>
  <c r="G622" i="6"/>
  <c r="J622" i="6" s="1"/>
  <c r="G626" i="6"/>
  <c r="J626" i="6" s="1"/>
  <c r="G630" i="6"/>
  <c r="J630" i="6" s="1"/>
  <c r="G634" i="6"/>
  <c r="J634" i="6" s="1"/>
  <c r="G638" i="6"/>
  <c r="J638" i="6" s="1"/>
  <c r="G642" i="6"/>
  <c r="J642" i="6" s="1"/>
  <c r="G646" i="6"/>
  <c r="G650" i="6"/>
  <c r="G654" i="6"/>
  <c r="J654" i="6" s="1"/>
  <c r="G658" i="6"/>
  <c r="G662" i="6"/>
  <c r="G666" i="6"/>
  <c r="G670" i="6"/>
  <c r="J670" i="6" s="1"/>
  <c r="G674" i="6"/>
  <c r="G678" i="6"/>
  <c r="G682" i="6"/>
  <c r="G686" i="6"/>
  <c r="J686" i="6" s="1"/>
  <c r="G696" i="6"/>
  <c r="J696" i="6" s="1"/>
  <c r="G704" i="6"/>
  <c r="J704" i="6" s="1"/>
  <c r="G687" i="6"/>
  <c r="G691" i="6"/>
  <c r="G697" i="6"/>
  <c r="G705" i="6"/>
  <c r="G714" i="6"/>
  <c r="J714" i="6" s="1"/>
  <c r="G722" i="6"/>
  <c r="J722" i="6" s="1"/>
  <c r="G730" i="6"/>
  <c r="J730" i="6" s="1"/>
  <c r="G715" i="6"/>
  <c r="J715" i="6" s="1"/>
  <c r="G723" i="6"/>
  <c r="J723" i="6" s="1"/>
  <c r="G731" i="6"/>
  <c r="J731" i="6" s="1"/>
  <c r="G734" i="6"/>
  <c r="G737" i="6"/>
  <c r="J737" i="6" s="1"/>
  <c r="G741" i="6"/>
  <c r="J741" i="6" s="1"/>
  <c r="G745" i="6"/>
  <c r="J745" i="6" s="1"/>
  <c r="G750" i="6"/>
  <c r="J750" i="6" s="1"/>
  <c r="G754" i="6"/>
  <c r="J754" i="6" s="1"/>
  <c r="G748" i="6"/>
  <c r="G759" i="6"/>
  <c r="G760" i="6"/>
  <c r="J760" i="6" s="1"/>
  <c r="G767" i="6"/>
  <c r="G775" i="6"/>
  <c r="G770" i="6"/>
  <c r="J770" i="6" s="1"/>
  <c r="G778" i="6"/>
  <c r="J778" i="6" s="1"/>
  <c r="G785" i="6"/>
  <c r="G790" i="6"/>
  <c r="G786" i="6"/>
  <c r="G793" i="6"/>
  <c r="G797" i="6"/>
  <c r="J797" i="6" s="1"/>
  <c r="G804" i="6"/>
  <c r="J804" i="6" s="1"/>
  <c r="G54" i="6"/>
  <c r="J54" i="6" s="1"/>
  <c r="J51" i="6"/>
  <c r="J43" i="6"/>
  <c r="J35" i="6"/>
  <c r="J27" i="6"/>
  <c r="J19" i="6"/>
  <c r="J11" i="6"/>
  <c r="Y5" i="6"/>
  <c r="G50" i="6"/>
  <c r="G42" i="6"/>
  <c r="G34" i="6"/>
  <c r="G26" i="6"/>
  <c r="G18" i="6"/>
  <c r="G10" i="6"/>
  <c r="AB5" i="6"/>
  <c r="L5" i="6"/>
  <c r="J45" i="6"/>
  <c r="J37" i="6"/>
  <c r="J29" i="6"/>
  <c r="J21" i="6"/>
  <c r="J13" i="6"/>
  <c r="G48" i="6"/>
  <c r="G40" i="6"/>
  <c r="G32" i="6"/>
  <c r="G24" i="6"/>
  <c r="G16" i="6"/>
  <c r="AL5" i="6"/>
  <c r="AI5" i="6"/>
  <c r="AE5" i="6"/>
  <c r="AA5" i="6"/>
  <c r="W5" i="6"/>
  <c r="S5" i="6"/>
  <c r="O5" i="6"/>
  <c r="K5" i="6"/>
  <c r="J5" i="6"/>
  <c r="J116" i="6"/>
  <c r="J124" i="6"/>
  <c r="J132" i="6"/>
  <c r="J140" i="6"/>
  <c r="J148" i="6"/>
  <c r="J156" i="6"/>
  <c r="J164" i="6"/>
  <c r="J172" i="6"/>
  <c r="J180" i="6"/>
  <c r="J188" i="6"/>
  <c r="J196" i="6"/>
  <c r="J204" i="6"/>
  <c r="J212" i="6"/>
  <c r="J220" i="6"/>
  <c r="J228" i="6"/>
  <c r="J236" i="6"/>
  <c r="J244" i="6"/>
  <c r="J252" i="6"/>
  <c r="J260" i="6"/>
  <c r="J268" i="6"/>
  <c r="J298" i="6"/>
  <c r="J306" i="6"/>
  <c r="J282" i="6"/>
  <c r="J311" i="6"/>
  <c r="J315" i="6"/>
  <c r="J319" i="6"/>
  <c r="J323" i="6"/>
  <c r="J327" i="6"/>
  <c r="J331" i="6"/>
  <c r="J335" i="6"/>
  <c r="J339" i="6"/>
  <c r="J343" i="6"/>
  <c r="J347" i="6"/>
  <c r="J351" i="6"/>
  <c r="J355" i="6"/>
  <c r="J359" i="6"/>
  <c r="J363" i="6"/>
  <c r="J367" i="6"/>
  <c r="J371" i="6"/>
  <c r="J375" i="6"/>
  <c r="J378" i="6"/>
  <c r="J390" i="6"/>
  <c r="J394" i="6"/>
  <c r="J398" i="6"/>
  <c r="J402" i="6"/>
  <c r="J406" i="6"/>
  <c r="J410" i="6"/>
  <c r="J414" i="6"/>
  <c r="J418" i="6"/>
  <c r="J422" i="6"/>
  <c r="J426" i="6"/>
  <c r="J430" i="6"/>
  <c r="J431" i="6"/>
  <c r="J440" i="6"/>
  <c r="J444" i="6"/>
  <c r="J488" i="6"/>
  <c r="J455" i="6"/>
  <c r="J463" i="6"/>
  <c r="J471" i="6"/>
  <c r="J479" i="6"/>
  <c r="J579" i="6"/>
  <c r="J583" i="6"/>
  <c r="J587" i="6"/>
  <c r="J603" i="6"/>
  <c r="J646" i="6"/>
  <c r="J650" i="6"/>
  <c r="J658" i="6"/>
  <c r="J662" i="6"/>
  <c r="J666" i="6"/>
  <c r="J674" i="6"/>
  <c r="J678" i="6"/>
  <c r="J682" i="6"/>
  <c r="J690" i="6"/>
  <c r="J695" i="6"/>
  <c r="J703" i="6"/>
  <c r="J733" i="6"/>
  <c r="J746" i="6"/>
  <c r="J759" i="6"/>
  <c r="J773" i="6"/>
  <c r="J784" i="6"/>
  <c r="J783" i="6"/>
  <c r="J793" i="6"/>
  <c r="J803" i="6"/>
  <c r="J97" i="6"/>
  <c r="J93" i="6"/>
  <c r="J89" i="6"/>
  <c r="J85" i="6"/>
  <c r="J81" i="6"/>
  <c r="J77" i="6"/>
  <c r="J73" i="6"/>
  <c r="J69" i="6"/>
  <c r="J65" i="6"/>
  <c r="J61" i="6"/>
  <c r="I803" i="6"/>
  <c r="I804" i="6"/>
  <c r="I802" i="6"/>
  <c r="I800" i="6"/>
  <c r="I801" i="6"/>
  <c r="I798" i="6"/>
  <c r="I796" i="6"/>
  <c r="I799" i="6"/>
  <c r="I794" i="6"/>
  <c r="I792" i="6"/>
  <c r="I797" i="6"/>
  <c r="I795" i="6"/>
  <c r="I793" i="6"/>
  <c r="I791" i="6"/>
  <c r="I790" i="6"/>
  <c r="I789" i="6"/>
  <c r="I787" i="6"/>
  <c r="I785" i="6"/>
  <c r="I783" i="6"/>
  <c r="I781" i="6"/>
  <c r="I788" i="6"/>
  <c r="I786" i="6"/>
  <c r="I784" i="6"/>
  <c r="I782" i="6"/>
  <c r="I780" i="6"/>
  <c r="I779" i="6"/>
  <c r="I776" i="6"/>
  <c r="I774" i="6"/>
  <c r="I772" i="6"/>
  <c r="I770" i="6"/>
  <c r="I768" i="6"/>
  <c r="I778" i="6"/>
  <c r="I777" i="6"/>
  <c r="I775" i="6"/>
  <c r="I773" i="6"/>
  <c r="I771" i="6"/>
  <c r="I769" i="6"/>
  <c r="I767" i="6"/>
  <c r="I765" i="6"/>
  <c r="I763" i="6"/>
  <c r="I766" i="6"/>
  <c r="I756" i="6"/>
  <c r="I764" i="6"/>
  <c r="I759" i="6"/>
  <c r="I757" i="6"/>
  <c r="I762" i="6"/>
  <c r="I761" i="6"/>
  <c r="I760" i="6"/>
  <c r="I758" i="6"/>
  <c r="I747" i="6"/>
  <c r="I745" i="6"/>
  <c r="I755" i="6"/>
  <c r="I754" i="6"/>
  <c r="I753" i="6"/>
  <c r="I752" i="6"/>
  <c r="I751" i="6"/>
  <c r="I750" i="6"/>
  <c r="I749" i="6"/>
  <c r="I748" i="6"/>
  <c r="I746" i="6"/>
  <c r="I744" i="6"/>
  <c r="I743" i="6"/>
  <c r="I742" i="6"/>
  <c r="I741" i="6"/>
  <c r="I740" i="6"/>
  <c r="I739" i="6"/>
  <c r="I738" i="6"/>
  <c r="I737" i="6"/>
  <c r="I736" i="6"/>
  <c r="I735" i="6"/>
  <c r="I734" i="6"/>
  <c r="I733" i="6"/>
  <c r="I732" i="6"/>
  <c r="I730" i="6"/>
  <c r="I728" i="6"/>
  <c r="I726" i="6"/>
  <c r="I724" i="6"/>
  <c r="I722" i="6"/>
  <c r="I720" i="6"/>
  <c r="I718" i="6"/>
  <c r="I716" i="6"/>
  <c r="I714" i="6"/>
  <c r="I712" i="6"/>
  <c r="I731" i="6"/>
  <c r="I729" i="6"/>
  <c r="I727" i="6"/>
  <c r="I725" i="6"/>
  <c r="I723" i="6"/>
  <c r="I721" i="6"/>
  <c r="I719" i="6"/>
  <c r="I717" i="6"/>
  <c r="I715" i="6"/>
  <c r="I713" i="6"/>
  <c r="I711" i="6"/>
  <c r="I710" i="6"/>
  <c r="I709" i="6"/>
  <c r="I707" i="6"/>
  <c r="I705" i="6"/>
  <c r="I703" i="6"/>
  <c r="I701" i="6"/>
  <c r="I699" i="6"/>
  <c r="I697" i="6"/>
  <c r="I695" i="6"/>
  <c r="I693" i="6"/>
  <c r="I708" i="6"/>
  <c r="I706" i="6"/>
  <c r="I704" i="6"/>
  <c r="I702" i="6"/>
  <c r="I700" i="6"/>
  <c r="I698" i="6"/>
  <c r="I696" i="6"/>
  <c r="I694" i="6"/>
  <c r="I692" i="6"/>
  <c r="I691" i="6"/>
  <c r="I690" i="6"/>
  <c r="I689" i="6"/>
  <c r="I688" i="6"/>
  <c r="I687" i="6"/>
  <c r="I643" i="6"/>
  <c r="I642" i="6"/>
  <c r="I641" i="6"/>
  <c r="I640"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38" i="6"/>
  <c r="I639"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8" i="6"/>
  <c r="I587" i="6"/>
  <c r="I586" i="6"/>
  <c r="I585" i="6"/>
  <c r="I584" i="6"/>
  <c r="I583" i="6"/>
  <c r="I582" i="6"/>
  <c r="I581" i="6"/>
  <c r="I580" i="6"/>
  <c r="I579" i="6"/>
  <c r="I589" i="6"/>
  <c r="I577" i="6"/>
  <c r="I578"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0" i="6"/>
  <c r="I575" i="6"/>
  <c r="I576" i="6"/>
  <c r="I491" i="6"/>
  <c r="I487" i="6"/>
  <c r="I486" i="6"/>
  <c r="I484" i="6"/>
  <c r="I482" i="6"/>
  <c r="I480" i="6"/>
  <c r="I478" i="6"/>
  <c r="I476" i="6"/>
  <c r="I474" i="6"/>
  <c r="I472" i="6"/>
  <c r="I470" i="6"/>
  <c r="I468" i="6"/>
  <c r="I466" i="6"/>
  <c r="I464" i="6"/>
  <c r="I462" i="6"/>
  <c r="I460" i="6"/>
  <c r="I458" i="6"/>
  <c r="I456" i="6"/>
  <c r="I454" i="6"/>
  <c r="I452" i="6"/>
  <c r="I450" i="6"/>
  <c r="I448" i="6"/>
  <c r="I488" i="6"/>
  <c r="I489" i="6"/>
  <c r="I485" i="6"/>
  <c r="I483" i="6"/>
  <c r="I481" i="6"/>
  <c r="I479" i="6"/>
  <c r="I477" i="6"/>
  <c r="I475" i="6"/>
  <c r="I473" i="6"/>
  <c r="I471" i="6"/>
  <c r="I469" i="6"/>
  <c r="I467" i="6"/>
  <c r="I465" i="6"/>
  <c r="I463" i="6"/>
  <c r="I461" i="6"/>
  <c r="I459" i="6"/>
  <c r="I457" i="6"/>
  <c r="I455" i="6"/>
  <c r="I453" i="6"/>
  <c r="I451" i="6"/>
  <c r="I449" i="6"/>
  <c r="I439" i="6"/>
  <c r="I437" i="6"/>
  <c r="I435" i="6"/>
  <c r="I434" i="6"/>
  <c r="I433" i="6"/>
  <c r="I432" i="6"/>
  <c r="I438" i="6"/>
  <c r="I436" i="6"/>
  <c r="I447" i="6"/>
  <c r="I446" i="6"/>
  <c r="I445" i="6"/>
  <c r="I444" i="6"/>
  <c r="I443" i="6"/>
  <c r="I442" i="6"/>
  <c r="I441" i="6"/>
  <c r="I44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430" i="6"/>
  <c r="I431" i="6"/>
  <c r="I386" i="6"/>
  <c r="I385" i="6"/>
  <c r="I384" i="6"/>
  <c r="I383" i="6"/>
  <c r="I382" i="6"/>
  <c r="I381" i="6"/>
  <c r="I380" i="6"/>
  <c r="I379" i="6"/>
  <c r="I378" i="6"/>
  <c r="I377" i="6"/>
  <c r="I376" i="6"/>
  <c r="I307" i="6"/>
  <c r="I305" i="6"/>
  <c r="I303" i="6"/>
  <c r="I301" i="6"/>
  <c r="I299" i="6"/>
  <c r="I297" i="6"/>
  <c r="I295" i="6"/>
  <c r="I293" i="6"/>
  <c r="I291" i="6"/>
  <c r="I290" i="6"/>
  <c r="I289" i="6"/>
  <c r="I288" i="6"/>
  <c r="I287" i="6"/>
  <c r="I286" i="6"/>
  <c r="I285" i="6"/>
  <c r="I284" i="6"/>
  <c r="I283" i="6"/>
  <c r="I282" i="6"/>
  <c r="I281" i="6"/>
  <c r="I280" i="6"/>
  <c r="I279" i="6"/>
  <c r="I278" i="6"/>
  <c r="I277" i="6"/>
  <c r="I2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6" i="6"/>
  <c r="I304" i="6"/>
  <c r="I298" i="6"/>
  <c r="I296" i="6"/>
  <c r="I271" i="6"/>
  <c r="I269" i="6"/>
  <c r="I267" i="6"/>
  <c r="I265" i="6"/>
  <c r="I263" i="6"/>
  <c r="I261" i="6"/>
  <c r="I259" i="6"/>
  <c r="I257" i="6"/>
  <c r="I255" i="6"/>
  <c r="I253" i="6"/>
  <c r="I251" i="6"/>
  <c r="I249" i="6"/>
  <c r="I247" i="6"/>
  <c r="I245" i="6"/>
  <c r="I243" i="6"/>
  <c r="I241" i="6"/>
  <c r="I239" i="6"/>
  <c r="I237" i="6"/>
  <c r="I235" i="6"/>
  <c r="I233" i="6"/>
  <c r="I231" i="6"/>
  <c r="I229" i="6"/>
  <c r="I227" i="6"/>
  <c r="I225" i="6"/>
  <c r="I223" i="6"/>
  <c r="I221" i="6"/>
  <c r="I219" i="6"/>
  <c r="I217" i="6"/>
  <c r="I215" i="6"/>
  <c r="I213" i="6"/>
  <c r="I211" i="6"/>
  <c r="I209" i="6"/>
  <c r="I207" i="6"/>
  <c r="I205" i="6"/>
  <c r="I203" i="6"/>
  <c r="I201" i="6"/>
  <c r="I199" i="6"/>
  <c r="I197" i="6"/>
  <c r="I195" i="6"/>
  <c r="I193" i="6"/>
  <c r="I191" i="6"/>
  <c r="I189" i="6"/>
  <c r="I187" i="6"/>
  <c r="I185" i="6"/>
  <c r="I183" i="6"/>
  <c r="I181" i="6"/>
  <c r="I179" i="6"/>
  <c r="I177" i="6"/>
  <c r="I175" i="6"/>
  <c r="I173" i="6"/>
  <c r="I171" i="6"/>
  <c r="I169" i="6"/>
  <c r="I167" i="6"/>
  <c r="I165" i="6"/>
  <c r="I163" i="6"/>
  <c r="I161" i="6"/>
  <c r="I159" i="6"/>
  <c r="I157" i="6"/>
  <c r="I155" i="6"/>
  <c r="I153" i="6"/>
  <c r="I151" i="6"/>
  <c r="I149" i="6"/>
  <c r="I147" i="6"/>
  <c r="I145" i="6"/>
  <c r="I143" i="6"/>
  <c r="I141" i="6"/>
  <c r="I139" i="6"/>
  <c r="I137" i="6"/>
  <c r="I135" i="6"/>
  <c r="I133" i="6"/>
  <c r="I131" i="6"/>
  <c r="I129" i="6"/>
  <c r="I127" i="6"/>
  <c r="I125" i="6"/>
  <c r="I123" i="6"/>
  <c r="I121" i="6"/>
  <c r="I119" i="6"/>
  <c r="I117" i="6"/>
  <c r="I115" i="6"/>
  <c r="I113" i="6"/>
  <c r="I111" i="6"/>
  <c r="I109" i="6"/>
  <c r="I107" i="6"/>
  <c r="I105" i="6"/>
  <c r="I103" i="6"/>
  <c r="I101" i="6"/>
  <c r="I99" i="6"/>
  <c r="I302" i="6"/>
  <c r="I294" i="6"/>
  <c r="I300" i="6"/>
  <c r="I292" i="6"/>
  <c r="I275" i="6"/>
  <c r="I274" i="6"/>
  <c r="I273" i="6"/>
  <c r="I272" i="6"/>
  <c r="I270" i="6"/>
  <c r="I268" i="6"/>
  <c r="I266" i="6"/>
  <c r="I264" i="6"/>
  <c r="I262" i="6"/>
  <c r="I260" i="6"/>
  <c r="I258" i="6"/>
  <c r="I256" i="6"/>
  <c r="I254" i="6"/>
  <c r="I252" i="6"/>
  <c r="I250" i="6"/>
  <c r="I248" i="6"/>
  <c r="I246" i="6"/>
  <c r="I244" i="6"/>
  <c r="I242" i="6"/>
  <c r="I240" i="6"/>
  <c r="I238" i="6"/>
  <c r="I236" i="6"/>
  <c r="I234" i="6"/>
  <c r="I232" i="6"/>
  <c r="I230" i="6"/>
  <c r="I228" i="6"/>
  <c r="I226" i="6"/>
  <c r="I224" i="6"/>
  <c r="I222" i="6"/>
  <c r="I220" i="6"/>
  <c r="I218" i="6"/>
  <c r="I216" i="6"/>
  <c r="I214" i="6"/>
  <c r="I212" i="6"/>
  <c r="I210" i="6"/>
  <c r="I208" i="6"/>
  <c r="I206" i="6"/>
  <c r="I204" i="6"/>
  <c r="I202" i="6"/>
  <c r="I200" i="6"/>
  <c r="I198" i="6"/>
  <c r="I196" i="6"/>
  <c r="I194" i="6"/>
  <c r="I192" i="6"/>
  <c r="I190" i="6"/>
  <c r="I188" i="6"/>
  <c r="I186" i="6"/>
  <c r="I184" i="6"/>
  <c r="I182" i="6"/>
  <c r="I180" i="6"/>
  <c r="I178" i="6"/>
  <c r="I176" i="6"/>
  <c r="I174" i="6"/>
  <c r="I172" i="6"/>
  <c r="I170" i="6"/>
  <c r="I168" i="6"/>
  <c r="I166" i="6"/>
  <c r="I164" i="6"/>
  <c r="I162" i="6"/>
  <c r="I160" i="6"/>
  <c r="I158" i="6"/>
  <c r="I156" i="6"/>
  <c r="I154" i="6"/>
  <c r="I152" i="6"/>
  <c r="I150" i="6"/>
  <c r="I148" i="6"/>
  <c r="I146" i="6"/>
  <c r="I144" i="6"/>
  <c r="I142" i="6"/>
  <c r="I140" i="6"/>
  <c r="I138" i="6"/>
  <c r="I136" i="6"/>
  <c r="I134" i="6"/>
  <c r="I132" i="6"/>
  <c r="I130" i="6"/>
  <c r="I128" i="6"/>
  <c r="I126" i="6"/>
  <c r="I124" i="6"/>
  <c r="I122" i="6"/>
  <c r="I120" i="6"/>
  <c r="I118" i="6"/>
  <c r="I116" i="6"/>
  <c r="I114" i="6"/>
  <c r="I112" i="6"/>
  <c r="I110" i="6"/>
  <c r="I108" i="6"/>
  <c r="I106" i="6"/>
  <c r="I104" i="6"/>
  <c r="I102" i="6"/>
  <c r="I100" i="6"/>
  <c r="I29" i="6"/>
  <c r="I28" i="6"/>
  <c r="I25" i="6"/>
  <c r="I24" i="6"/>
  <c r="I23" i="6"/>
  <c r="I22" i="6"/>
  <c r="I21" i="6"/>
  <c r="I20" i="6"/>
  <c r="I19" i="6"/>
  <c r="I18" i="6"/>
  <c r="I16" i="6"/>
  <c r="I15" i="6"/>
  <c r="I14" i="6"/>
  <c r="I13" i="6"/>
  <c r="I11" i="6"/>
  <c r="I10" i="6"/>
  <c r="I9"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7" i="6"/>
  <c r="I26" i="6"/>
  <c r="I17" i="6"/>
  <c r="I12"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G101" i="6"/>
  <c r="J101" i="6" s="1"/>
  <c r="G109" i="6"/>
  <c r="J109" i="6" s="1"/>
  <c r="G117" i="6"/>
  <c r="J117" i="6" s="1"/>
  <c r="G125" i="6"/>
  <c r="J125" i="6" s="1"/>
  <c r="G133" i="6"/>
  <c r="J133" i="6" s="1"/>
  <c r="G141" i="6"/>
  <c r="J141" i="6" s="1"/>
  <c r="G149" i="6"/>
  <c r="J149" i="6" s="1"/>
  <c r="G157" i="6"/>
  <c r="J157" i="6" s="1"/>
  <c r="G165" i="6"/>
  <c r="J165" i="6" s="1"/>
  <c r="G173" i="6"/>
  <c r="J173" i="6" s="1"/>
  <c r="G181" i="6"/>
  <c r="J181" i="6" s="1"/>
  <c r="G189" i="6"/>
  <c r="J189" i="6" s="1"/>
  <c r="G197" i="6"/>
  <c r="J197" i="6" s="1"/>
  <c r="G205" i="6"/>
  <c r="J205" i="6" s="1"/>
  <c r="G213" i="6"/>
  <c r="J213" i="6" s="1"/>
  <c r="G221" i="6"/>
  <c r="J221" i="6" s="1"/>
  <c r="G229" i="6"/>
  <c r="J229" i="6" s="1"/>
  <c r="G237" i="6"/>
  <c r="J237" i="6" s="1"/>
  <c r="G245" i="6"/>
  <c r="J245" i="6" s="1"/>
  <c r="G253" i="6"/>
  <c r="J253" i="6" s="1"/>
  <c r="G261" i="6"/>
  <c r="J261" i="6" s="1"/>
  <c r="G269" i="6"/>
  <c r="J269" i="6" s="1"/>
  <c r="G281" i="6"/>
  <c r="J281" i="6" s="1"/>
  <c r="G290" i="6"/>
  <c r="J290" i="6" s="1"/>
  <c r="G104" i="6"/>
  <c r="J104" i="6" s="1"/>
  <c r="G112" i="6"/>
  <c r="J112" i="6" s="1"/>
  <c r="G120" i="6"/>
  <c r="J120" i="6" s="1"/>
  <c r="G128" i="6"/>
  <c r="J128" i="6" s="1"/>
  <c r="G136" i="6"/>
  <c r="J136" i="6" s="1"/>
  <c r="G144" i="6"/>
  <c r="J144" i="6" s="1"/>
  <c r="G152" i="6"/>
  <c r="J152" i="6" s="1"/>
  <c r="G160" i="6"/>
  <c r="J160" i="6" s="1"/>
  <c r="G168" i="6"/>
  <c r="J168" i="6" s="1"/>
  <c r="G176" i="6"/>
  <c r="J176" i="6" s="1"/>
  <c r="G184" i="6"/>
  <c r="J184" i="6" s="1"/>
  <c r="G192" i="6"/>
  <c r="J192" i="6" s="1"/>
  <c r="G200" i="6"/>
  <c r="J200" i="6" s="1"/>
  <c r="G208" i="6"/>
  <c r="J208" i="6" s="1"/>
  <c r="G216" i="6"/>
  <c r="J216" i="6" s="1"/>
  <c r="G224" i="6"/>
  <c r="J224" i="6" s="1"/>
  <c r="G232" i="6"/>
  <c r="J232" i="6" s="1"/>
  <c r="G240" i="6"/>
  <c r="J240" i="6" s="1"/>
  <c r="G248" i="6"/>
  <c r="J248" i="6" s="1"/>
  <c r="G256" i="6"/>
  <c r="J256" i="6" s="1"/>
  <c r="G264" i="6"/>
  <c r="J264" i="6" s="1"/>
  <c r="G276" i="6"/>
  <c r="J276" i="6" s="1"/>
  <c r="G284" i="6"/>
  <c r="J284" i="6" s="1"/>
  <c r="G291" i="6"/>
  <c r="G273" i="6"/>
  <c r="J273" i="6" s="1"/>
  <c r="G303" i="6"/>
  <c r="J303" i="6" s="1"/>
  <c r="G292" i="6"/>
  <c r="G300" i="6"/>
  <c r="G308" i="6"/>
  <c r="G309" i="6"/>
  <c r="J309" i="6" s="1"/>
  <c r="G313" i="6"/>
  <c r="J313" i="6" s="1"/>
  <c r="G317" i="6"/>
  <c r="J317" i="6" s="1"/>
  <c r="G321" i="6"/>
  <c r="J321" i="6" s="1"/>
  <c r="G325" i="6"/>
  <c r="J325" i="6" s="1"/>
  <c r="G329" i="6"/>
  <c r="J329" i="6" s="1"/>
  <c r="G333" i="6"/>
  <c r="J333" i="6" s="1"/>
  <c r="G337" i="6"/>
  <c r="J337" i="6" s="1"/>
  <c r="G341" i="6"/>
  <c r="J341" i="6" s="1"/>
  <c r="G345" i="6"/>
  <c r="J345" i="6" s="1"/>
  <c r="G349" i="6"/>
  <c r="J349" i="6" s="1"/>
  <c r="G353" i="6"/>
  <c r="J353" i="6" s="1"/>
  <c r="G357" i="6"/>
  <c r="J357" i="6" s="1"/>
  <c r="G361" i="6"/>
  <c r="J361" i="6" s="1"/>
  <c r="G365" i="6"/>
  <c r="J365" i="6" s="1"/>
  <c r="G369" i="6"/>
  <c r="J369" i="6" s="1"/>
  <c r="G373" i="6"/>
  <c r="J373" i="6" s="1"/>
  <c r="G388" i="6"/>
  <c r="J388" i="6" s="1"/>
  <c r="G392" i="6"/>
  <c r="J392" i="6" s="1"/>
  <c r="G396" i="6"/>
  <c r="J396" i="6" s="1"/>
  <c r="G400" i="6"/>
  <c r="J400" i="6" s="1"/>
  <c r="G404" i="6"/>
  <c r="J404" i="6" s="1"/>
  <c r="G408" i="6"/>
  <c r="J408" i="6" s="1"/>
  <c r="G412" i="6"/>
  <c r="J412" i="6" s="1"/>
  <c r="G416" i="6"/>
  <c r="J416" i="6" s="1"/>
  <c r="G420" i="6"/>
  <c r="J420" i="6" s="1"/>
  <c r="G424" i="6"/>
  <c r="J424" i="6" s="1"/>
  <c r="G428" i="6"/>
  <c r="J428" i="6" s="1"/>
  <c r="G381" i="6"/>
  <c r="J381" i="6" s="1"/>
  <c r="G385" i="6"/>
  <c r="J385" i="6" s="1"/>
  <c r="G436" i="6"/>
  <c r="J436" i="6" s="1"/>
  <c r="G432" i="6"/>
  <c r="J432" i="6" s="1"/>
  <c r="G441" i="6"/>
  <c r="G445" i="6"/>
  <c r="G451" i="6"/>
  <c r="J451" i="6" s="1"/>
  <c r="G459" i="6"/>
  <c r="J459" i="6" s="1"/>
  <c r="G467" i="6"/>
  <c r="J467" i="6" s="1"/>
  <c r="G475" i="6"/>
  <c r="J475" i="6" s="1"/>
  <c r="G483" i="6"/>
  <c r="J483" i="6" s="1"/>
  <c r="G452" i="6"/>
  <c r="J452" i="6" s="1"/>
  <c r="G460" i="6"/>
  <c r="J460" i="6" s="1"/>
  <c r="G468" i="6"/>
  <c r="J468" i="6" s="1"/>
  <c r="G476" i="6"/>
  <c r="J476" i="6" s="1"/>
  <c r="G484" i="6"/>
  <c r="J484" i="6" s="1"/>
  <c r="G493" i="6"/>
  <c r="J493" i="6" s="1"/>
  <c r="G497" i="6"/>
  <c r="J497" i="6" s="1"/>
  <c r="G501" i="6"/>
  <c r="J501" i="6" s="1"/>
  <c r="G505" i="6"/>
  <c r="J505" i="6" s="1"/>
  <c r="G509" i="6"/>
  <c r="J509" i="6" s="1"/>
  <c r="G513" i="6"/>
  <c r="J513" i="6" s="1"/>
  <c r="G517" i="6"/>
  <c r="J517" i="6" s="1"/>
  <c r="G521" i="6"/>
  <c r="J521" i="6" s="1"/>
  <c r="G525" i="6"/>
  <c r="J525" i="6" s="1"/>
  <c r="G529" i="6"/>
  <c r="J529" i="6" s="1"/>
  <c r="G533" i="6"/>
  <c r="J533" i="6" s="1"/>
  <c r="G537" i="6"/>
  <c r="J537" i="6" s="1"/>
  <c r="G541" i="6"/>
  <c r="J541" i="6" s="1"/>
  <c r="G545" i="6"/>
  <c r="J545" i="6" s="1"/>
  <c r="G549" i="6"/>
  <c r="J549" i="6" s="1"/>
  <c r="G553" i="6"/>
  <c r="J553" i="6" s="1"/>
  <c r="G557" i="6"/>
  <c r="J557" i="6" s="1"/>
  <c r="G561" i="6"/>
  <c r="J561" i="6" s="1"/>
  <c r="G565" i="6"/>
  <c r="J565" i="6" s="1"/>
  <c r="G569" i="6"/>
  <c r="J569" i="6" s="1"/>
  <c r="G573" i="6"/>
  <c r="J573" i="6" s="1"/>
  <c r="G489" i="6"/>
  <c r="G577" i="6"/>
  <c r="J577" i="6" s="1"/>
  <c r="G581" i="6"/>
  <c r="J581" i="6" s="1"/>
  <c r="G585" i="6"/>
  <c r="J585" i="6" s="1"/>
  <c r="G598" i="6"/>
  <c r="J598" i="6" s="1"/>
  <c r="G590" i="6"/>
  <c r="J590" i="6" s="1"/>
  <c r="G594" i="6"/>
  <c r="J594" i="6" s="1"/>
  <c r="G599" i="6"/>
  <c r="J599" i="6" s="1"/>
  <c r="G607" i="6"/>
  <c r="J607" i="6" s="1"/>
  <c r="G611" i="6"/>
  <c r="J611" i="6" s="1"/>
  <c r="G615" i="6"/>
  <c r="J615" i="6" s="1"/>
  <c r="G619" i="6"/>
  <c r="J619" i="6" s="1"/>
  <c r="G623" i="6"/>
  <c r="J623" i="6" s="1"/>
  <c r="G627" i="6"/>
  <c r="J627" i="6" s="1"/>
  <c r="G631" i="6"/>
  <c r="J631" i="6" s="1"/>
  <c r="G635" i="6"/>
  <c r="J635" i="6" s="1"/>
  <c r="G639" i="6"/>
  <c r="J639" i="6" s="1"/>
  <c r="G643" i="6"/>
  <c r="J643" i="6" s="1"/>
  <c r="G647" i="6"/>
  <c r="G651" i="6"/>
  <c r="G655" i="6"/>
  <c r="G659" i="6"/>
  <c r="G663" i="6"/>
  <c r="G667" i="6"/>
  <c r="G671" i="6"/>
  <c r="G675" i="6"/>
  <c r="G679" i="6"/>
  <c r="G683" i="6"/>
  <c r="G698" i="6"/>
  <c r="J698" i="6" s="1"/>
  <c r="G706" i="6"/>
  <c r="J706" i="6" s="1"/>
  <c r="G688" i="6"/>
  <c r="J688" i="6" s="1"/>
  <c r="G692" i="6"/>
  <c r="J692" i="6" s="1"/>
  <c r="G699" i="6"/>
  <c r="J699" i="6" s="1"/>
  <c r="G707" i="6"/>
  <c r="J707" i="6" s="1"/>
  <c r="G716" i="6"/>
  <c r="J716" i="6" s="1"/>
  <c r="G724" i="6"/>
  <c r="J724" i="6" s="1"/>
  <c r="G732" i="6"/>
  <c r="J732" i="6" s="1"/>
  <c r="G710" i="6"/>
  <c r="J710" i="6" s="1"/>
  <c r="G717" i="6"/>
  <c r="J717" i="6" s="1"/>
  <c r="G725" i="6"/>
  <c r="J725" i="6" s="1"/>
  <c r="G738" i="6"/>
  <c r="J738" i="6" s="1"/>
  <c r="G742" i="6"/>
  <c r="J742" i="6" s="1"/>
  <c r="G751" i="6"/>
  <c r="J751" i="6" s="1"/>
  <c r="G755" i="6"/>
  <c r="J755" i="6" s="1"/>
  <c r="G747" i="6"/>
  <c r="J747" i="6" s="1"/>
  <c r="G756" i="6"/>
  <c r="J756" i="6" s="1"/>
  <c r="G764" i="6"/>
  <c r="J764" i="6" s="1"/>
  <c r="G761" i="6"/>
  <c r="J761" i="6" s="1"/>
  <c r="G769" i="6"/>
  <c r="J769" i="6" s="1"/>
  <c r="G777" i="6"/>
  <c r="J777" i="6" s="1"/>
  <c r="G772" i="6"/>
  <c r="J772" i="6" s="1"/>
  <c r="G779" i="6"/>
  <c r="J779" i="6" s="1"/>
  <c r="G787" i="6"/>
  <c r="J787" i="6" s="1"/>
  <c r="G780" i="6"/>
  <c r="J780" i="6" s="1"/>
  <c r="G788" i="6"/>
  <c r="J788" i="6" s="1"/>
  <c r="G792" i="6"/>
  <c r="J792" i="6" s="1"/>
  <c r="G802" i="6"/>
  <c r="G799" i="6"/>
  <c r="J799" i="6" s="1"/>
  <c r="G57" i="6"/>
  <c r="J57" i="6" s="1"/>
  <c r="G53" i="6"/>
  <c r="J53" i="6" s="1"/>
  <c r="G47" i="6"/>
  <c r="G39" i="6"/>
  <c r="G31" i="6"/>
  <c r="G23" i="6"/>
  <c r="G15" i="6"/>
  <c r="AK5" i="6"/>
  <c r="U5" i="6"/>
  <c r="J50" i="6"/>
  <c r="J42" i="6"/>
  <c r="J34" i="6"/>
  <c r="J26" i="6"/>
  <c r="J18" i="6"/>
  <c r="J10" i="6"/>
  <c r="X5" i="6"/>
  <c r="G49" i="6"/>
  <c r="G41" i="6"/>
  <c r="G33" i="6"/>
  <c r="G25" i="6"/>
  <c r="G17" i="6"/>
  <c r="G9" i="6"/>
  <c r="J48" i="6"/>
  <c r="J40" i="6"/>
  <c r="J32" i="6"/>
  <c r="J24" i="6"/>
  <c r="J16" i="6"/>
  <c r="AH5" i="6"/>
  <c r="R5" i="6"/>
  <c r="J110" i="6"/>
  <c r="J118" i="6"/>
  <c r="J126" i="6"/>
  <c r="J134" i="6"/>
  <c r="J142" i="6"/>
  <c r="J150" i="6"/>
  <c r="J158" i="6"/>
  <c r="J166" i="6"/>
  <c r="J174" i="6"/>
  <c r="J182" i="6"/>
  <c r="J190" i="6"/>
  <c r="J198" i="6"/>
  <c r="J206" i="6"/>
  <c r="J214" i="6"/>
  <c r="J222" i="6"/>
  <c r="J230" i="6"/>
  <c r="J238" i="6"/>
  <c r="J246" i="6"/>
  <c r="J254" i="6"/>
  <c r="J262" i="6"/>
  <c r="J270" i="6"/>
  <c r="J113" i="6"/>
  <c r="J121" i="6"/>
  <c r="J129" i="6"/>
  <c r="J137" i="6"/>
  <c r="J145" i="6"/>
  <c r="J153" i="6"/>
  <c r="J161" i="6"/>
  <c r="J169" i="6"/>
  <c r="J177" i="6"/>
  <c r="J185" i="6"/>
  <c r="J193" i="6"/>
  <c r="J201" i="6"/>
  <c r="J209" i="6"/>
  <c r="J217" i="6"/>
  <c r="J225" i="6"/>
  <c r="J233" i="6"/>
  <c r="J241" i="6"/>
  <c r="J249" i="6"/>
  <c r="J257" i="6"/>
  <c r="J265" i="6"/>
  <c r="J292" i="6"/>
  <c r="J300" i="6"/>
  <c r="J308" i="6"/>
  <c r="J279" i="6"/>
  <c r="J287" i="6"/>
  <c r="J291" i="6"/>
  <c r="J312" i="6"/>
  <c r="J316" i="6"/>
  <c r="J320" i="6"/>
  <c r="J324" i="6"/>
  <c r="J328" i="6"/>
  <c r="J332" i="6"/>
  <c r="J336" i="6"/>
  <c r="J340" i="6"/>
  <c r="J344" i="6"/>
  <c r="J348" i="6"/>
  <c r="J352" i="6"/>
  <c r="J356" i="6"/>
  <c r="J360" i="6"/>
  <c r="J364" i="6"/>
  <c r="J368" i="6"/>
  <c r="J372" i="6"/>
  <c r="J299" i="6"/>
  <c r="J307" i="6"/>
  <c r="J379" i="6"/>
  <c r="J383" i="6"/>
  <c r="J387" i="6"/>
  <c r="J391" i="6"/>
  <c r="J395" i="6"/>
  <c r="J399" i="6"/>
  <c r="J403" i="6"/>
  <c r="J407" i="6"/>
  <c r="J411" i="6"/>
  <c r="J415" i="6"/>
  <c r="J419" i="6"/>
  <c r="J423" i="6"/>
  <c r="J427" i="6"/>
  <c r="J441" i="6"/>
  <c r="J445" i="6"/>
  <c r="J489" i="6"/>
  <c r="J449" i="6"/>
  <c r="J457" i="6"/>
  <c r="J465" i="6"/>
  <c r="J473" i="6"/>
  <c r="J481" i="6"/>
  <c r="J490" i="6"/>
  <c r="J592" i="6"/>
  <c r="J596" i="6"/>
  <c r="J580" i="6"/>
  <c r="J584" i="6"/>
  <c r="J588" i="6"/>
  <c r="J641" i="6"/>
  <c r="J647" i="6"/>
  <c r="J651" i="6"/>
  <c r="J655" i="6"/>
  <c r="J659" i="6"/>
  <c r="J663" i="6"/>
  <c r="J667" i="6"/>
  <c r="J671" i="6"/>
  <c r="J675" i="6"/>
  <c r="J679" i="6"/>
  <c r="J683" i="6"/>
  <c r="J687" i="6"/>
  <c r="J691" i="6"/>
  <c r="J697" i="6"/>
  <c r="J705" i="6"/>
  <c r="J694" i="6"/>
  <c r="J702" i="6"/>
  <c r="J734" i="6"/>
  <c r="J736" i="6"/>
  <c r="J740" i="6"/>
  <c r="J744" i="6"/>
  <c r="J748" i="6"/>
  <c r="J749" i="6"/>
  <c r="J753" i="6"/>
  <c r="J765" i="6"/>
  <c r="J768" i="6"/>
  <c r="J776" i="6"/>
  <c r="J767" i="6"/>
  <c r="J775" i="6"/>
  <c r="J786" i="6"/>
  <c r="J785" i="6"/>
  <c r="J790" i="6"/>
  <c r="J796" i="6"/>
  <c r="J795" i="6"/>
  <c r="J798" i="6"/>
  <c r="J802" i="6"/>
  <c r="J100" i="6"/>
  <c r="J96" i="6"/>
  <c r="J92" i="6"/>
  <c r="J88" i="6"/>
  <c r="J84" i="6"/>
  <c r="J80" i="6"/>
  <c r="J76" i="6"/>
  <c r="J72" i="6"/>
  <c r="J68" i="6"/>
  <c r="J64" i="6"/>
  <c r="J60" i="6"/>
  <c r="G103" i="6"/>
  <c r="J103" i="6" s="1"/>
  <c r="G111" i="6"/>
  <c r="J111" i="6" s="1"/>
  <c r="G119" i="6"/>
  <c r="J119" i="6" s="1"/>
  <c r="G127" i="6"/>
  <c r="J127" i="6" s="1"/>
  <c r="G135" i="6"/>
  <c r="J135" i="6" s="1"/>
  <c r="G143" i="6"/>
  <c r="J143" i="6" s="1"/>
  <c r="G151" i="6"/>
  <c r="J151" i="6" s="1"/>
  <c r="G159" i="6"/>
  <c r="J159" i="6" s="1"/>
  <c r="G167" i="6"/>
  <c r="J167" i="6" s="1"/>
  <c r="G175" i="6"/>
  <c r="J175" i="6" s="1"/>
  <c r="G183" i="6"/>
  <c r="J183" i="6" s="1"/>
  <c r="G191" i="6"/>
  <c r="J191" i="6" s="1"/>
  <c r="G199" i="6"/>
  <c r="J199" i="6" s="1"/>
  <c r="G207" i="6"/>
  <c r="J207" i="6" s="1"/>
  <c r="G215" i="6"/>
  <c r="J215" i="6" s="1"/>
  <c r="G223" i="6"/>
  <c r="J223" i="6" s="1"/>
  <c r="G231" i="6"/>
  <c r="J231" i="6" s="1"/>
  <c r="G239" i="6"/>
  <c r="J239" i="6" s="1"/>
  <c r="G247" i="6"/>
  <c r="J247" i="6" s="1"/>
  <c r="G255" i="6"/>
  <c r="J255" i="6" s="1"/>
  <c r="G263" i="6"/>
  <c r="J263" i="6" s="1"/>
  <c r="G271" i="6"/>
  <c r="J271" i="6" s="1"/>
  <c r="G283" i="6"/>
  <c r="J283" i="6" s="1"/>
  <c r="G293" i="6"/>
  <c r="J293" i="6" s="1"/>
  <c r="G295" i="6"/>
  <c r="J295" i="6" s="1"/>
  <c r="G106" i="6"/>
  <c r="G114" i="6"/>
  <c r="J114" i="6" s="1"/>
  <c r="G122" i="6"/>
  <c r="J122" i="6" s="1"/>
  <c r="G130" i="6"/>
  <c r="J130" i="6" s="1"/>
  <c r="G138" i="6"/>
  <c r="J138" i="6" s="1"/>
  <c r="G146" i="6"/>
  <c r="J146" i="6" s="1"/>
  <c r="G154" i="6"/>
  <c r="J154" i="6" s="1"/>
  <c r="G162" i="6"/>
  <c r="J162" i="6" s="1"/>
  <c r="G170" i="6"/>
  <c r="J170" i="6" s="1"/>
  <c r="G178" i="6"/>
  <c r="J178" i="6" s="1"/>
  <c r="G186" i="6"/>
  <c r="J186" i="6" s="1"/>
  <c r="G194" i="6"/>
  <c r="J194" i="6" s="1"/>
  <c r="G202" i="6"/>
  <c r="J202" i="6" s="1"/>
  <c r="G210" i="6"/>
  <c r="J210" i="6" s="1"/>
  <c r="G218" i="6"/>
  <c r="J218" i="6" s="1"/>
  <c r="G226" i="6"/>
  <c r="J226" i="6" s="1"/>
  <c r="G234" i="6"/>
  <c r="J234" i="6" s="1"/>
  <c r="G242" i="6"/>
  <c r="J242" i="6" s="1"/>
  <c r="G250" i="6"/>
  <c r="J250" i="6" s="1"/>
  <c r="G258" i="6"/>
  <c r="J258" i="6" s="1"/>
  <c r="G266" i="6"/>
  <c r="J266" i="6" s="1"/>
  <c r="G278" i="6"/>
  <c r="J278" i="6" s="1"/>
  <c r="G286" i="6"/>
  <c r="J286" i="6" s="1"/>
  <c r="G297" i="6"/>
  <c r="J297" i="6" s="1"/>
  <c r="G274" i="6"/>
  <c r="J274" i="6" s="1"/>
  <c r="G305" i="6"/>
  <c r="J305" i="6" s="1"/>
  <c r="G294" i="6"/>
  <c r="J294" i="6" s="1"/>
  <c r="G302" i="6"/>
  <c r="J302" i="6" s="1"/>
  <c r="G376" i="6"/>
  <c r="J376" i="6" s="1"/>
  <c r="G310" i="6"/>
  <c r="J310" i="6" s="1"/>
  <c r="G314" i="6"/>
  <c r="J314" i="6" s="1"/>
  <c r="G318" i="6"/>
  <c r="J318" i="6" s="1"/>
  <c r="G322" i="6"/>
  <c r="J322" i="6" s="1"/>
  <c r="G326" i="6"/>
  <c r="J326" i="6" s="1"/>
  <c r="G330" i="6"/>
  <c r="J330" i="6" s="1"/>
  <c r="G334" i="6"/>
  <c r="J334" i="6" s="1"/>
  <c r="G338" i="6"/>
  <c r="J338" i="6" s="1"/>
  <c r="G342" i="6"/>
  <c r="J342" i="6" s="1"/>
  <c r="G346" i="6"/>
  <c r="J346" i="6" s="1"/>
  <c r="G350" i="6"/>
  <c r="J350" i="6" s="1"/>
  <c r="G354" i="6"/>
  <c r="J354" i="6" s="1"/>
  <c r="G358" i="6"/>
  <c r="J358" i="6" s="1"/>
  <c r="G362" i="6"/>
  <c r="J362" i="6" s="1"/>
  <c r="G366" i="6"/>
  <c r="J366" i="6" s="1"/>
  <c r="G370" i="6"/>
  <c r="J370" i="6" s="1"/>
  <c r="G374" i="6"/>
  <c r="J374" i="6" s="1"/>
  <c r="G389" i="6"/>
  <c r="J389" i="6" s="1"/>
  <c r="G393" i="6"/>
  <c r="J393" i="6" s="1"/>
  <c r="G397" i="6"/>
  <c r="J397" i="6" s="1"/>
  <c r="G401" i="6"/>
  <c r="J401" i="6" s="1"/>
  <c r="G405" i="6"/>
  <c r="J405" i="6" s="1"/>
  <c r="G409" i="6"/>
  <c r="J409" i="6" s="1"/>
  <c r="G413" i="6"/>
  <c r="J413" i="6" s="1"/>
  <c r="G417" i="6"/>
  <c r="J417" i="6" s="1"/>
  <c r="G421" i="6"/>
  <c r="J421" i="6" s="1"/>
  <c r="G425" i="6"/>
  <c r="J425" i="6" s="1"/>
  <c r="G429" i="6"/>
  <c r="J429" i="6" s="1"/>
  <c r="G382" i="6"/>
  <c r="J382" i="6" s="1"/>
  <c r="G386" i="6"/>
  <c r="J386" i="6" s="1"/>
  <c r="G438" i="6"/>
  <c r="J438" i="6" s="1"/>
  <c r="G433" i="6"/>
  <c r="J433" i="6" s="1"/>
  <c r="G437" i="6"/>
  <c r="J437" i="6" s="1"/>
  <c r="G442" i="6"/>
  <c r="J442" i="6" s="1"/>
  <c r="G446" i="6"/>
  <c r="J446" i="6" s="1"/>
  <c r="G453" i="6"/>
  <c r="J453" i="6" s="1"/>
  <c r="G461" i="6"/>
  <c r="J461" i="6" s="1"/>
  <c r="G469" i="6"/>
  <c r="J469" i="6" s="1"/>
  <c r="G477" i="6"/>
  <c r="J477" i="6" s="1"/>
  <c r="G485" i="6"/>
  <c r="J485" i="6" s="1"/>
  <c r="G454" i="6"/>
  <c r="J454" i="6" s="1"/>
  <c r="G462" i="6"/>
  <c r="J462" i="6" s="1"/>
  <c r="G470" i="6"/>
  <c r="J470" i="6" s="1"/>
  <c r="G478" i="6"/>
  <c r="J478" i="6" s="1"/>
  <c r="G486" i="6"/>
  <c r="J486" i="6" s="1"/>
  <c r="G494" i="6"/>
  <c r="J494" i="6" s="1"/>
  <c r="G498" i="6"/>
  <c r="J498" i="6" s="1"/>
  <c r="G502" i="6"/>
  <c r="J502" i="6" s="1"/>
  <c r="G506" i="6"/>
  <c r="J506" i="6" s="1"/>
  <c r="G510" i="6"/>
  <c r="J510" i="6" s="1"/>
  <c r="G514" i="6"/>
  <c r="J514" i="6" s="1"/>
  <c r="G518" i="6"/>
  <c r="J518" i="6" s="1"/>
  <c r="G522" i="6"/>
  <c r="J522" i="6" s="1"/>
  <c r="G526" i="6"/>
  <c r="J526" i="6" s="1"/>
  <c r="G530" i="6"/>
  <c r="J530" i="6" s="1"/>
  <c r="G534" i="6"/>
  <c r="J534" i="6" s="1"/>
  <c r="G538" i="6"/>
  <c r="J538" i="6" s="1"/>
  <c r="G542" i="6"/>
  <c r="J542" i="6" s="1"/>
  <c r="G546" i="6"/>
  <c r="J546" i="6" s="1"/>
  <c r="G550" i="6"/>
  <c r="J550" i="6" s="1"/>
  <c r="G554" i="6"/>
  <c r="J554" i="6" s="1"/>
  <c r="G558" i="6"/>
  <c r="J558" i="6" s="1"/>
  <c r="G562" i="6"/>
  <c r="J562" i="6" s="1"/>
  <c r="G566" i="6"/>
  <c r="J566" i="6" s="1"/>
  <c r="G570" i="6"/>
  <c r="J570" i="6" s="1"/>
  <c r="G574" i="6"/>
  <c r="J574" i="6" s="1"/>
  <c r="G578" i="6"/>
  <c r="J578" i="6" s="1"/>
  <c r="G582" i="6"/>
  <c r="J582" i="6" s="1"/>
  <c r="G586" i="6"/>
  <c r="J586" i="6" s="1"/>
  <c r="G600" i="6"/>
  <c r="J600" i="6" s="1"/>
  <c r="G591" i="6"/>
  <c r="J591" i="6" s="1"/>
  <c r="G595" i="6"/>
  <c r="J595" i="6" s="1"/>
  <c r="G601" i="6"/>
  <c r="J601" i="6" s="1"/>
  <c r="G604" i="6"/>
  <c r="J604" i="6" s="1"/>
  <c r="G608" i="6"/>
  <c r="J608" i="6" s="1"/>
  <c r="G612" i="6"/>
  <c r="J612" i="6" s="1"/>
  <c r="G616" i="6"/>
  <c r="J616" i="6" s="1"/>
  <c r="G620" i="6"/>
  <c r="J620" i="6" s="1"/>
  <c r="G624" i="6"/>
  <c r="J624" i="6" s="1"/>
  <c r="G628" i="6"/>
  <c r="J628" i="6" s="1"/>
  <c r="G632" i="6"/>
  <c r="J632" i="6" s="1"/>
  <c r="G636" i="6"/>
  <c r="J636" i="6" s="1"/>
  <c r="G640" i="6"/>
  <c r="J640" i="6" s="1"/>
  <c r="G644" i="6"/>
  <c r="J644" i="6" s="1"/>
  <c r="G648" i="6"/>
  <c r="J648" i="6" s="1"/>
  <c r="G652" i="6"/>
  <c r="J652" i="6" s="1"/>
  <c r="G656" i="6"/>
  <c r="J656" i="6" s="1"/>
  <c r="G660" i="6"/>
  <c r="J660" i="6" s="1"/>
  <c r="G664" i="6"/>
  <c r="J664" i="6" s="1"/>
  <c r="G668" i="6"/>
  <c r="J668" i="6" s="1"/>
  <c r="G672" i="6"/>
  <c r="J672" i="6" s="1"/>
  <c r="G676" i="6"/>
  <c r="J676" i="6" s="1"/>
  <c r="G680" i="6"/>
  <c r="J680" i="6" s="1"/>
  <c r="G684" i="6"/>
  <c r="J684" i="6" s="1"/>
  <c r="G700" i="6"/>
  <c r="J700" i="6" s="1"/>
  <c r="G709" i="6"/>
  <c r="J709" i="6" s="1"/>
  <c r="G689" i="6"/>
  <c r="J689" i="6" s="1"/>
  <c r="G693" i="6"/>
  <c r="J693" i="6" s="1"/>
  <c r="G701" i="6"/>
  <c r="J701" i="6" s="1"/>
  <c r="G718" i="6"/>
  <c r="J718" i="6" s="1"/>
  <c r="G726" i="6"/>
  <c r="J726" i="6" s="1"/>
  <c r="G711" i="6"/>
  <c r="J711" i="6" s="1"/>
  <c r="G719" i="6"/>
  <c r="J719" i="6" s="1"/>
  <c r="G727" i="6"/>
  <c r="J727" i="6" s="1"/>
  <c r="G735" i="6"/>
  <c r="J735" i="6" s="1"/>
  <c r="G739" i="6"/>
  <c r="J739" i="6" s="1"/>
  <c r="G743" i="6"/>
  <c r="J743" i="6" s="1"/>
  <c r="G752" i="6"/>
  <c r="J752" i="6" s="1"/>
  <c r="G762" i="6"/>
  <c r="J762" i="6" s="1"/>
  <c r="G766" i="6"/>
  <c r="J766" i="6" s="1"/>
  <c r="G763" i="6"/>
  <c r="J763" i="6" s="1"/>
  <c r="G771" i="6"/>
  <c r="J771" i="6" s="1"/>
  <c r="G774" i="6"/>
  <c r="J774" i="6" s="1"/>
  <c r="G781" i="6"/>
  <c r="J781" i="6" s="1"/>
  <c r="G789" i="6"/>
  <c r="J789" i="6" s="1"/>
  <c r="G782" i="6"/>
  <c r="J782" i="6" s="1"/>
  <c r="G794" i="6"/>
  <c r="J794" i="6" s="1"/>
  <c r="G800" i="6"/>
  <c r="J800" i="6" s="1"/>
  <c r="G801" i="6"/>
  <c r="J801" i="6" s="1"/>
  <c r="J106" i="6"/>
  <c r="G56" i="6"/>
  <c r="J56" i="6" s="1"/>
  <c r="G52" i="6"/>
  <c r="J52" i="6" s="1"/>
  <c r="J47" i="6"/>
  <c r="J39" i="6"/>
  <c r="J31" i="6"/>
  <c r="J23" i="6"/>
  <c r="J15" i="6"/>
  <c r="AG5" i="6"/>
  <c r="Q5" i="6"/>
  <c r="G46" i="6"/>
  <c r="J46" i="6" s="1"/>
  <c r="G38" i="6"/>
  <c r="J38" i="6" s="1"/>
  <c r="G30" i="6"/>
  <c r="J30" i="6" s="1"/>
  <c r="G22" i="6"/>
  <c r="J22" i="6" s="1"/>
  <c r="G14" i="6"/>
  <c r="J14" i="6" s="1"/>
  <c r="AJ5" i="6"/>
  <c r="T5" i="6"/>
  <c r="J49" i="6"/>
  <c r="J41" i="6"/>
  <c r="J33" i="6"/>
  <c r="J25" i="6"/>
  <c r="J17" i="6"/>
  <c r="J9" i="6"/>
  <c r="G44" i="6"/>
  <c r="J44" i="6" s="1"/>
  <c r="G36" i="6"/>
  <c r="J36" i="6" s="1"/>
  <c r="G28" i="6"/>
  <c r="J28" i="6" s="1"/>
  <c r="G20" i="6"/>
  <c r="J20" i="6" s="1"/>
  <c r="G12" i="6"/>
  <c r="J12" i="6" s="1"/>
  <c r="AD5" i="6"/>
  <c r="N5" i="6"/>
  <c r="W19" i="14" l="1"/>
  <c r="W17" i="14"/>
  <c r="W16" i="14"/>
  <c r="W12" i="14"/>
  <c r="W8" i="14"/>
  <c r="W3" i="14"/>
  <c r="W7" i="14"/>
  <c r="W15" i="14"/>
  <c r="Y13" i="14"/>
  <c r="W11" i="14"/>
  <c r="Y9" i="14"/>
  <c r="Y6" i="14"/>
  <c r="W4" i="14"/>
  <c r="X15" i="14"/>
  <c r="X13" i="14"/>
  <c r="X17" i="14"/>
  <c r="X4" i="14"/>
  <c r="X14" i="14"/>
  <c r="Y10" i="14"/>
  <c r="Y12" i="14"/>
  <c r="Y15" i="14"/>
  <c r="X7" i="14"/>
  <c r="X6" i="14"/>
  <c r="X11" i="14"/>
  <c r="X9" i="14"/>
  <c r="X16" i="14"/>
  <c r="Y23" i="14"/>
  <c r="Y19" i="14"/>
  <c r="Y8" i="14"/>
  <c r="Y11" i="14"/>
  <c r="Y18" i="14"/>
  <c r="W5" i="14"/>
  <c r="W13" i="14"/>
  <c r="W18" i="14"/>
  <c r="W10" i="14"/>
  <c r="X20" i="14"/>
  <c r="X22" i="14"/>
  <c r="X5" i="14"/>
  <c r="X12" i="14"/>
  <c r="Y21" i="14"/>
  <c r="Y17" i="14"/>
  <c r="Y4" i="14"/>
  <c r="Y7" i="14"/>
  <c r="Y5" i="14"/>
  <c r="W21" i="14"/>
  <c r="X21" i="14"/>
  <c r="W22" i="14"/>
  <c r="Y22" i="14"/>
  <c r="X18" i="14"/>
  <c r="X19" i="14"/>
  <c r="X8" i="14"/>
  <c r="X10" i="14"/>
  <c r="Y14" i="14"/>
  <c r="Y16" i="14"/>
  <c r="Y3" i="14"/>
  <c r="Y20" i="14"/>
  <c r="X3" i="14"/>
  <c r="X24" i="14" s="1"/>
  <c r="W9" i="14"/>
  <c r="W6" i="14"/>
  <c r="W14" i="14"/>
  <c r="W20" i="14"/>
  <c r="J44" i="11"/>
  <c r="K24" i="11"/>
  <c r="P24" i="11" s="1"/>
  <c r="Q36" i="11" s="1"/>
  <c r="K31" i="11"/>
  <c r="P31" i="11" s="1"/>
  <c r="J32" i="11"/>
  <c r="J43" i="11"/>
  <c r="Q16" i="11" l="1"/>
  <c r="Q31" i="11"/>
  <c r="Q22" i="11"/>
  <c r="Q47" i="11"/>
  <c r="Q25" i="11"/>
  <c r="Q35" i="11"/>
  <c r="Q19" i="11"/>
  <c r="Q29" i="11"/>
  <c r="Q37" i="11"/>
  <c r="Y24" i="14"/>
  <c r="W24" i="14"/>
  <c r="Q34" i="11"/>
  <c r="Q20" i="11"/>
  <c r="Q40" i="11"/>
  <c r="Q32" i="11"/>
  <c r="Q48" i="11"/>
  <c r="Q28" i="11"/>
  <c r="Q46" i="11"/>
  <c r="Q14" i="11"/>
  <c r="Q26" i="11"/>
  <c r="Q23" i="11"/>
  <c r="Q44" i="11"/>
  <c r="Q18" i="11"/>
  <c r="Q27" i="11"/>
  <c r="Q24" i="11"/>
  <c r="Q43" i="11"/>
  <c r="Q39" i="11"/>
  <c r="Q33" i="11"/>
  <c r="Q15" i="11"/>
  <c r="Q45" i="11"/>
  <c r="Q30" i="11"/>
  <c r="Q41" i="11"/>
  <c r="Q21" i="11"/>
  <c r="Q38" i="11"/>
  <c r="Q17" i="11"/>
  <c r="Q42" i="11"/>
  <c r="B39" i="12" l="1"/>
  <c r="B37" i="12"/>
  <c r="B35" i="12"/>
  <c r="B33" i="12"/>
  <c r="B31" i="12"/>
  <c r="B29" i="12"/>
  <c r="B27" i="12"/>
  <c r="B25" i="12"/>
  <c r="B23" i="12"/>
  <c r="B21" i="12"/>
  <c r="B38" i="12"/>
  <c r="B34" i="12"/>
  <c r="B26" i="12"/>
  <c r="B30" i="12"/>
  <c r="B24" i="12"/>
  <c r="B19" i="12"/>
  <c r="B17" i="12"/>
  <c r="B15" i="12"/>
  <c r="B13" i="12"/>
  <c r="B32" i="12"/>
  <c r="B36" i="12"/>
  <c r="B20" i="12"/>
  <c r="B18" i="12"/>
  <c r="B16" i="12"/>
  <c r="B14" i="12"/>
  <c r="B28" i="12"/>
  <c r="B22" i="12"/>
  <c r="A53" i="12" l="1"/>
  <c r="U13" i="12"/>
  <c r="Q13" i="12"/>
  <c r="T13" i="12"/>
  <c r="P13" i="12"/>
  <c r="S13" i="12"/>
  <c r="D13" i="12"/>
  <c r="V13" i="12"/>
  <c r="R13" i="12"/>
  <c r="C13" i="12"/>
  <c r="U21" i="12"/>
  <c r="Q21" i="12"/>
  <c r="A61" i="12"/>
  <c r="V21" i="12"/>
  <c r="P21" i="12"/>
  <c r="T21" i="12"/>
  <c r="D21" i="12"/>
  <c r="S21" i="12"/>
  <c r="C21" i="12"/>
  <c r="R21" i="12"/>
  <c r="A55" i="12"/>
  <c r="U15" i="12"/>
  <c r="Q15" i="12"/>
  <c r="T15" i="12"/>
  <c r="P15" i="12"/>
  <c r="S15" i="12"/>
  <c r="D15" i="12"/>
  <c r="V15" i="12"/>
  <c r="R15" i="12"/>
  <c r="C15" i="12"/>
  <c r="A77" i="12"/>
  <c r="U37" i="12"/>
  <c r="Q37" i="12"/>
  <c r="R37" i="12"/>
  <c r="S37" i="12"/>
  <c r="P37" i="12"/>
  <c r="D37" i="12"/>
  <c r="V37" i="12"/>
  <c r="C37" i="12"/>
  <c r="T37" i="12"/>
  <c r="A73" i="12"/>
  <c r="U33" i="12"/>
  <c r="Q33" i="12"/>
  <c r="R33" i="12"/>
  <c r="S33" i="12"/>
  <c r="P33" i="12"/>
  <c r="V33" i="12"/>
  <c r="D33" i="12"/>
  <c r="T33" i="12"/>
  <c r="C33" i="12"/>
  <c r="U23" i="12"/>
  <c r="Q23" i="12"/>
  <c r="A63" i="12"/>
  <c r="R23" i="12"/>
  <c r="V23" i="12"/>
  <c r="P23" i="12"/>
  <c r="T23" i="12"/>
  <c r="D23" i="12"/>
  <c r="S23" i="12"/>
  <c r="C23" i="12"/>
  <c r="U31" i="12"/>
  <c r="Q31" i="12"/>
  <c r="V31" i="12"/>
  <c r="P31" i="12"/>
  <c r="A71" i="12"/>
  <c r="R31" i="12"/>
  <c r="D31" i="12"/>
  <c r="T31" i="12"/>
  <c r="C31" i="12"/>
  <c r="S31" i="12"/>
  <c r="S20" i="12"/>
  <c r="D20" i="12"/>
  <c r="A60" i="12"/>
  <c r="U20" i="12"/>
  <c r="P20" i="12"/>
  <c r="T20" i="12"/>
  <c r="C20" i="12"/>
  <c r="R20" i="12"/>
  <c r="V20" i="12"/>
  <c r="Q20" i="12"/>
  <c r="A54" i="12"/>
  <c r="S14" i="12"/>
  <c r="D14" i="12"/>
  <c r="V14" i="12"/>
  <c r="R14" i="12"/>
  <c r="C14" i="12"/>
  <c r="U14" i="12"/>
  <c r="Q14" i="12"/>
  <c r="T14" i="12"/>
  <c r="P14" i="12"/>
  <c r="U27" i="12"/>
  <c r="Q27" i="12"/>
  <c r="S27" i="12"/>
  <c r="C27" i="12"/>
  <c r="V27" i="12"/>
  <c r="D27" i="12"/>
  <c r="T27" i="12"/>
  <c r="R27" i="12"/>
  <c r="A67" i="12"/>
  <c r="P27" i="12"/>
  <c r="A57" i="12"/>
  <c r="U17" i="12"/>
  <c r="Q17" i="12"/>
  <c r="T17" i="12"/>
  <c r="P17" i="12"/>
  <c r="S17" i="12"/>
  <c r="D17" i="12"/>
  <c r="V17" i="12"/>
  <c r="R17" i="12"/>
  <c r="C17" i="12"/>
  <c r="A74" i="12"/>
  <c r="S34" i="12"/>
  <c r="D34" i="12"/>
  <c r="R34" i="12"/>
  <c r="V34" i="12"/>
  <c r="P34" i="12"/>
  <c r="U34" i="12"/>
  <c r="C34" i="12"/>
  <c r="T34" i="12"/>
  <c r="Q34" i="12"/>
  <c r="S26" i="12"/>
  <c r="D26" i="12"/>
  <c r="A66" i="12"/>
  <c r="R26" i="12"/>
  <c r="Q26" i="12"/>
  <c r="V26" i="12"/>
  <c r="P26" i="12"/>
  <c r="U26" i="12"/>
  <c r="C26" i="12"/>
  <c r="T26" i="12"/>
  <c r="A75" i="12"/>
  <c r="U35" i="12"/>
  <c r="Q35" i="12"/>
  <c r="S35" i="12"/>
  <c r="C35" i="12"/>
  <c r="T35" i="12"/>
  <c r="R35" i="12"/>
  <c r="P35" i="12"/>
  <c r="V35" i="12"/>
  <c r="D35" i="12"/>
  <c r="A78" i="12"/>
  <c r="S38" i="12"/>
  <c r="D38" i="12"/>
  <c r="R38" i="12"/>
  <c r="V38" i="12"/>
  <c r="P38" i="12"/>
  <c r="Q38" i="12"/>
  <c r="C38" i="12"/>
  <c r="U38" i="12"/>
  <c r="T38" i="12"/>
  <c r="S24" i="12"/>
  <c r="D24" i="12"/>
  <c r="A64" i="12"/>
  <c r="R24" i="12"/>
  <c r="V24" i="12"/>
  <c r="Q24" i="12"/>
  <c r="U24" i="12"/>
  <c r="P24" i="12"/>
  <c r="T24" i="12"/>
  <c r="C24" i="12"/>
  <c r="A58" i="12"/>
  <c r="S18" i="12"/>
  <c r="D18" i="12"/>
  <c r="V18" i="12"/>
  <c r="R18" i="12"/>
  <c r="C18" i="12"/>
  <c r="U18" i="12"/>
  <c r="Q18" i="12"/>
  <c r="T18" i="12"/>
  <c r="P18" i="12"/>
  <c r="U29" i="12"/>
  <c r="Q29" i="12"/>
  <c r="T29" i="12"/>
  <c r="D29" i="12"/>
  <c r="P29" i="12"/>
  <c r="V29" i="12"/>
  <c r="C29" i="12"/>
  <c r="S29" i="12"/>
  <c r="A69" i="12"/>
  <c r="R29" i="12"/>
  <c r="A59" i="12"/>
  <c r="U19" i="12"/>
  <c r="Q19" i="12"/>
  <c r="T19" i="12"/>
  <c r="P19" i="12"/>
  <c r="S19" i="12"/>
  <c r="D19" i="12"/>
  <c r="V19" i="12"/>
  <c r="R19" i="12"/>
  <c r="C19" i="12"/>
  <c r="U25" i="12"/>
  <c r="Q25" i="12"/>
  <c r="A65" i="12"/>
  <c r="R25" i="12"/>
  <c r="T25" i="12"/>
  <c r="C25" i="12"/>
  <c r="S25" i="12"/>
  <c r="P25" i="12"/>
  <c r="V25" i="12"/>
  <c r="D25" i="12"/>
  <c r="A56" i="12"/>
  <c r="S16" i="12"/>
  <c r="D16" i="12"/>
  <c r="V16" i="12"/>
  <c r="R16" i="12"/>
  <c r="C16" i="12"/>
  <c r="U16" i="12"/>
  <c r="Q16" i="12"/>
  <c r="T16" i="12"/>
  <c r="P16" i="12"/>
  <c r="A68" i="12"/>
  <c r="S28" i="12"/>
  <c r="D28" i="12"/>
  <c r="T28" i="12"/>
  <c r="C28" i="12"/>
  <c r="R28" i="12"/>
  <c r="Q28" i="12"/>
  <c r="V28" i="12"/>
  <c r="P28" i="12"/>
  <c r="U28" i="12"/>
  <c r="S22" i="12"/>
  <c r="D22" i="12"/>
  <c r="A62" i="12"/>
  <c r="V22" i="12"/>
  <c r="Q22" i="12"/>
  <c r="U22" i="12"/>
  <c r="P22" i="12"/>
  <c r="T22" i="12"/>
  <c r="C22" i="12"/>
  <c r="R22" i="12"/>
  <c r="A79" i="12"/>
  <c r="U39" i="12"/>
  <c r="Q39" i="12"/>
  <c r="S39" i="12"/>
  <c r="C39" i="12"/>
  <c r="T39" i="12"/>
  <c r="P39" i="12"/>
  <c r="D39" i="12"/>
  <c r="V39" i="12"/>
  <c r="R39" i="12"/>
  <c r="A72" i="12"/>
  <c r="S32" i="12"/>
  <c r="D32" i="12"/>
  <c r="V32" i="12"/>
  <c r="Q32" i="12"/>
  <c r="U32" i="12"/>
  <c r="C32" i="12"/>
  <c r="T32" i="12"/>
  <c r="R32" i="12"/>
  <c r="P32" i="12"/>
  <c r="A76" i="12"/>
  <c r="S36" i="12"/>
  <c r="D36" i="12"/>
  <c r="V36" i="12"/>
  <c r="Q36" i="12"/>
  <c r="U36" i="12"/>
  <c r="C36" i="12"/>
  <c r="R36" i="12"/>
  <c r="P36" i="12"/>
  <c r="T36" i="12"/>
  <c r="A70" i="12"/>
  <c r="S30" i="12"/>
  <c r="D30" i="12"/>
  <c r="U30" i="12"/>
  <c r="P30" i="12"/>
  <c r="T30" i="12"/>
  <c r="R30" i="12"/>
  <c r="Q30" i="12"/>
  <c r="V30" i="12"/>
  <c r="C30" i="12"/>
  <c r="AB70" i="12" l="1"/>
  <c r="X70" i="12"/>
  <c r="T70" i="12"/>
  <c r="P70" i="12"/>
  <c r="L70" i="12"/>
  <c r="H70" i="12"/>
  <c r="D70" i="12"/>
  <c r="AA70" i="12"/>
  <c r="W70" i="12"/>
  <c r="S70" i="12"/>
  <c r="O70" i="12"/>
  <c r="K70" i="12"/>
  <c r="G70" i="12"/>
  <c r="C70" i="12"/>
  <c r="Y70" i="12"/>
  <c r="Q70" i="12"/>
  <c r="I70" i="12"/>
  <c r="V70" i="12"/>
  <c r="N70" i="12"/>
  <c r="F70" i="12"/>
  <c r="Z70" i="12"/>
  <c r="J70" i="12"/>
  <c r="M70" i="12"/>
  <c r="E70" i="12"/>
  <c r="U70" i="12"/>
  <c r="B70" i="12"/>
  <c r="R70" i="12"/>
  <c r="AA59" i="12"/>
  <c r="W59" i="12"/>
  <c r="S59" i="12"/>
  <c r="O59" i="12"/>
  <c r="K59" i="12"/>
  <c r="G59" i="12"/>
  <c r="C59" i="12"/>
  <c r="AB59" i="12"/>
  <c r="V59" i="12"/>
  <c r="Q59" i="12"/>
  <c r="L59" i="12"/>
  <c r="F59" i="12"/>
  <c r="Y59" i="12"/>
  <c r="R59" i="12"/>
  <c r="J59" i="12"/>
  <c r="D59" i="12"/>
  <c r="X59" i="12"/>
  <c r="P59" i="12"/>
  <c r="I59" i="12"/>
  <c r="B59" i="12"/>
  <c r="U59" i="12"/>
  <c r="N59" i="12"/>
  <c r="H59" i="12"/>
  <c r="M59" i="12"/>
  <c r="E59" i="12"/>
  <c r="Z59" i="12"/>
  <c r="T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66" i="12"/>
  <c r="X66" i="12"/>
  <c r="T66" i="12"/>
  <c r="P66" i="12"/>
  <c r="L66" i="12"/>
  <c r="H66" i="12"/>
  <c r="D66" i="12"/>
  <c r="AA66" i="12"/>
  <c r="W66" i="12"/>
  <c r="S66" i="12"/>
  <c r="O66" i="12"/>
  <c r="K66" i="12"/>
  <c r="G66" i="12"/>
  <c r="C66" i="12"/>
  <c r="Y66" i="12"/>
  <c r="Q66" i="12"/>
  <c r="I66" i="12"/>
  <c r="Z66" i="12"/>
  <c r="N66" i="12"/>
  <c r="E66" i="12"/>
  <c r="V66" i="12"/>
  <c r="M66" i="12"/>
  <c r="B66" i="12"/>
  <c r="U66" i="12"/>
  <c r="J66" i="12"/>
  <c r="R66" i="12"/>
  <c r="F66" i="12"/>
  <c r="AA57" i="12"/>
  <c r="W57" i="12"/>
  <c r="S57" i="12"/>
  <c r="O57" i="12"/>
  <c r="K57" i="12"/>
  <c r="G57" i="12"/>
  <c r="C57" i="12"/>
  <c r="Y57" i="12"/>
  <c r="T57" i="12"/>
  <c r="N57" i="12"/>
  <c r="I57" i="12"/>
  <c r="D57" i="12"/>
  <c r="X57" i="12"/>
  <c r="Q57" i="12"/>
  <c r="J57" i="12"/>
  <c r="B57" i="12"/>
  <c r="V57" i="12"/>
  <c r="P57" i="12"/>
  <c r="H57" i="12"/>
  <c r="AB57" i="12"/>
  <c r="U57" i="12"/>
  <c r="M57" i="12"/>
  <c r="L57" i="12"/>
  <c r="Z57" i="12"/>
  <c r="F57" i="12"/>
  <c r="R57" i="12"/>
  <c r="E57" i="12"/>
  <c r="AB71" i="12"/>
  <c r="X71" i="12"/>
  <c r="T71" i="12"/>
  <c r="P71" i="12"/>
  <c r="L71" i="12"/>
  <c r="H71" i="12"/>
  <c r="D71" i="12"/>
  <c r="AA71" i="12"/>
  <c r="W71" i="12"/>
  <c r="S71" i="12"/>
  <c r="O71" i="12"/>
  <c r="K71" i="12"/>
  <c r="G71" i="12"/>
  <c r="C71" i="12"/>
  <c r="U71" i="12"/>
  <c r="M71" i="12"/>
  <c r="E71" i="12"/>
  <c r="Z71" i="12"/>
  <c r="R71" i="12"/>
  <c r="J71" i="12"/>
  <c r="B71" i="12"/>
  <c r="N71" i="12"/>
  <c r="Y71" i="12"/>
  <c r="F71" i="12"/>
  <c r="V71" i="12"/>
  <c r="Q71" i="12"/>
  <c r="I71" i="12"/>
  <c r="AA55" i="12"/>
  <c r="W55" i="12"/>
  <c r="S55" i="12"/>
  <c r="O55" i="12"/>
  <c r="K55" i="12"/>
  <c r="G55" i="12"/>
  <c r="C55" i="12"/>
  <c r="AB55" i="12"/>
  <c r="V55" i="12"/>
  <c r="Q55" i="12"/>
  <c r="L55" i="12"/>
  <c r="F55" i="12"/>
  <c r="X55" i="12"/>
  <c r="P55" i="12"/>
  <c r="I55" i="12"/>
  <c r="B55" i="12"/>
  <c r="U55" i="12"/>
  <c r="N55" i="12"/>
  <c r="H55" i="12"/>
  <c r="Z55" i="12"/>
  <c r="M55" i="12"/>
  <c r="Y55" i="12"/>
  <c r="J55" i="12"/>
  <c r="T55" i="12"/>
  <c r="E55" i="12"/>
  <c r="R55" i="12"/>
  <c r="D55"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63" i="12"/>
  <c r="X63" i="12"/>
  <c r="T63" i="12"/>
  <c r="P63" i="12"/>
  <c r="L63" i="12"/>
  <c r="AA63" i="12"/>
  <c r="W63" i="12"/>
  <c r="S63" i="12"/>
  <c r="O63" i="12"/>
  <c r="K63" i="12"/>
  <c r="G63" i="12"/>
  <c r="C63" i="12"/>
  <c r="U63" i="12"/>
  <c r="M63" i="12"/>
  <c r="F63" i="12"/>
  <c r="Y63" i="12"/>
  <c r="N63" i="12"/>
  <c r="E63" i="12"/>
  <c r="V63" i="12"/>
  <c r="J63" i="12"/>
  <c r="D63" i="12"/>
  <c r="R63" i="12"/>
  <c r="I63" i="12"/>
  <c r="B63" i="12"/>
  <c r="Q63" i="12"/>
  <c r="H63" i="12"/>
  <c r="Z63"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A61" i="12"/>
  <c r="W61" i="12"/>
  <c r="S61" i="12"/>
  <c r="O61" i="12"/>
  <c r="K61" i="12"/>
  <c r="G61" i="12"/>
  <c r="C61" i="12"/>
  <c r="Y61" i="12"/>
  <c r="T61" i="12"/>
  <c r="N61" i="12"/>
  <c r="I61" i="12"/>
  <c r="D61" i="12"/>
  <c r="Z61" i="12"/>
  <c r="R61" i="12"/>
  <c r="L61" i="12"/>
  <c r="E61" i="12"/>
  <c r="X61" i="12"/>
  <c r="Q61" i="12"/>
  <c r="J61" i="12"/>
  <c r="B61" i="12"/>
  <c r="V61" i="12"/>
  <c r="P61" i="12"/>
  <c r="H61" i="12"/>
  <c r="M61" i="12"/>
  <c r="F61" i="12"/>
  <c r="AB61" i="12"/>
  <c r="U61" i="12"/>
  <c r="AB72" i="12"/>
  <c r="X72" i="12"/>
  <c r="T72" i="12"/>
  <c r="P72" i="12"/>
  <c r="L72" i="12"/>
  <c r="H72" i="12"/>
  <c r="D72" i="12"/>
  <c r="AA72" i="12"/>
  <c r="W72" i="12"/>
  <c r="S72" i="12"/>
  <c r="O72" i="12"/>
  <c r="K72" i="12"/>
  <c r="G72" i="12"/>
  <c r="C72" i="12"/>
  <c r="Z72" i="12"/>
  <c r="V72" i="12"/>
  <c r="R72" i="12"/>
  <c r="N72" i="12"/>
  <c r="J72" i="12"/>
  <c r="F72" i="12"/>
  <c r="Y72" i="12"/>
  <c r="U72" i="12"/>
  <c r="Q72" i="12"/>
  <c r="M72" i="12"/>
  <c r="I72" i="12"/>
  <c r="E72" i="12"/>
  <c r="B72" i="12"/>
  <c r="AA62" i="12"/>
  <c r="W62" i="12"/>
  <c r="S62" i="12"/>
  <c r="O62" i="12"/>
  <c r="K62" i="12"/>
  <c r="G62" i="12"/>
  <c r="C62" i="12"/>
  <c r="X62" i="12"/>
  <c r="R62" i="12"/>
  <c r="M62" i="12"/>
  <c r="H62" i="12"/>
  <c r="B62" i="12"/>
  <c r="Z62" i="12"/>
  <c r="T62" i="12"/>
  <c r="L62" i="12"/>
  <c r="E62" i="12"/>
  <c r="Y62" i="12"/>
  <c r="Q62" i="12"/>
  <c r="J62" i="12"/>
  <c r="D62" i="12"/>
  <c r="V62" i="12"/>
  <c r="P62" i="12"/>
  <c r="I62" i="12"/>
  <c r="N62" i="12"/>
  <c r="F62" i="12"/>
  <c r="AB62" i="12"/>
  <c r="U62" i="12"/>
  <c r="AA56" i="12"/>
  <c r="W56" i="12"/>
  <c r="S56" i="12"/>
  <c r="O56" i="12"/>
  <c r="K56" i="12"/>
  <c r="G56" i="12"/>
  <c r="C56" i="12"/>
  <c r="Z56" i="12"/>
  <c r="U56" i="12"/>
  <c r="P56" i="12"/>
  <c r="J56" i="12"/>
  <c r="E56" i="12"/>
  <c r="X56" i="12"/>
  <c r="Q56" i="12"/>
  <c r="I56" i="12"/>
  <c r="B56" i="12"/>
  <c r="V56" i="12"/>
  <c r="N56" i="12"/>
  <c r="H56" i="12"/>
  <c r="AB56" i="12"/>
  <c r="M56" i="12"/>
  <c r="Y56" i="12"/>
  <c r="L56" i="12"/>
  <c r="T56" i="12"/>
  <c r="F56" i="12"/>
  <c r="R56" i="12"/>
  <c r="D56" i="12"/>
  <c r="AA58" i="12"/>
  <c r="W58" i="12"/>
  <c r="S58" i="12"/>
  <c r="O58" i="12"/>
  <c r="K58" i="12"/>
  <c r="G58" i="12"/>
  <c r="C58" i="12"/>
  <c r="X58" i="12"/>
  <c r="R58" i="12"/>
  <c r="M58" i="12"/>
  <c r="H58" i="12"/>
  <c r="B58" i="12"/>
  <c r="Y58" i="12"/>
  <c r="Q58" i="12"/>
  <c r="J58" i="12"/>
  <c r="D58" i="12"/>
  <c r="V58" i="12"/>
  <c r="P58" i="12"/>
  <c r="I58" i="12"/>
  <c r="AB58" i="12"/>
  <c r="U58" i="12"/>
  <c r="N58" i="12"/>
  <c r="F58" i="12"/>
  <c r="L58" i="12"/>
  <c r="E58" i="12"/>
  <c r="Z58" i="12"/>
  <c r="T58" i="12"/>
  <c r="AA54" i="12"/>
  <c r="W54" i="12"/>
  <c r="S54" i="12"/>
  <c r="O54" i="12"/>
  <c r="K54" i="12"/>
  <c r="G54" i="12"/>
  <c r="C54" i="12"/>
  <c r="X54" i="12"/>
  <c r="R54" i="12"/>
  <c r="M54" i="12"/>
  <c r="H54" i="12"/>
  <c r="B54" i="12"/>
  <c r="V54" i="12"/>
  <c r="P54" i="12"/>
  <c r="I54" i="12"/>
  <c r="AB54" i="12"/>
  <c r="U54" i="12"/>
  <c r="N54" i="12"/>
  <c r="F54" i="12"/>
  <c r="Z54" i="12"/>
  <c r="L54" i="12"/>
  <c r="Y54" i="12"/>
  <c r="J54" i="12"/>
  <c r="T54" i="12"/>
  <c r="E54" i="12"/>
  <c r="Q54" i="12"/>
  <c r="D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R41" i="12"/>
  <c r="P41" i="12"/>
  <c r="AA53" i="12"/>
  <c r="W53" i="12"/>
  <c r="S53" i="12"/>
  <c r="O53" i="12"/>
  <c r="K53" i="12"/>
  <c r="G53" i="12"/>
  <c r="C53" i="12"/>
  <c r="Y53" i="12"/>
  <c r="T53" i="12"/>
  <c r="N53" i="12"/>
  <c r="I53" i="12"/>
  <c r="D53" i="12"/>
  <c r="V53" i="12"/>
  <c r="P53" i="12"/>
  <c r="H53" i="12"/>
  <c r="AB53" i="12"/>
  <c r="U53" i="12"/>
  <c r="M53" i="12"/>
  <c r="F53" i="12"/>
  <c r="Z53" i="12"/>
  <c r="L53" i="12"/>
  <c r="X53" i="12"/>
  <c r="J53" i="12"/>
  <c r="R53" i="12"/>
  <c r="E53" i="12"/>
  <c r="Q53" i="12"/>
  <c r="B53"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Y68" i="12"/>
  <c r="Q68" i="12"/>
  <c r="I68" i="12"/>
  <c r="V68" i="12"/>
  <c r="N68" i="12"/>
  <c r="F68" i="12"/>
  <c r="R68" i="12"/>
  <c r="B68" i="12"/>
  <c r="Z68" i="12"/>
  <c r="E68" i="12"/>
  <c r="U68" i="12"/>
  <c r="M68" i="12"/>
  <c r="J68" i="12"/>
  <c r="AB65" i="12"/>
  <c r="X65" i="12"/>
  <c r="T65" i="12"/>
  <c r="P65" i="12"/>
  <c r="L65" i="12"/>
  <c r="H65" i="12"/>
  <c r="D65" i="12"/>
  <c r="AA65" i="12"/>
  <c r="W65" i="12"/>
  <c r="S65" i="12"/>
  <c r="O65" i="12"/>
  <c r="K65" i="12"/>
  <c r="G65" i="12"/>
  <c r="C65" i="12"/>
  <c r="U65" i="12"/>
  <c r="M65" i="12"/>
  <c r="E65" i="12"/>
  <c r="V65" i="12"/>
  <c r="J65" i="12"/>
  <c r="R65" i="12"/>
  <c r="I65" i="12"/>
  <c r="Z65" i="12"/>
  <c r="Q65" i="12"/>
  <c r="F65" i="12"/>
  <c r="B65" i="12"/>
  <c r="Y65" i="12"/>
  <c r="N65" i="12"/>
  <c r="AB69" i="12"/>
  <c r="X69" i="12"/>
  <c r="T69" i="12"/>
  <c r="P69" i="12"/>
  <c r="L69" i="12"/>
  <c r="H69" i="12"/>
  <c r="D69" i="12"/>
  <c r="AA69" i="12"/>
  <c r="W69" i="12"/>
  <c r="S69" i="12"/>
  <c r="O69" i="12"/>
  <c r="K69" i="12"/>
  <c r="G69" i="12"/>
  <c r="C69" i="12"/>
  <c r="U69" i="12"/>
  <c r="M69" i="12"/>
  <c r="E69" i="12"/>
  <c r="Z69" i="12"/>
  <c r="R69" i="12"/>
  <c r="J69" i="12"/>
  <c r="B69" i="12"/>
  <c r="V69" i="12"/>
  <c r="F69" i="12"/>
  <c r="Q69" i="12"/>
  <c r="N69" i="12"/>
  <c r="I69" i="12"/>
  <c r="Y69" i="12"/>
  <c r="AB64" i="12"/>
  <c r="X64" i="12"/>
  <c r="T64" i="12"/>
  <c r="P64" i="12"/>
  <c r="L64" i="12"/>
  <c r="H64" i="12"/>
  <c r="D64" i="12"/>
  <c r="AA64" i="12"/>
  <c r="W64" i="12"/>
  <c r="S64" i="12"/>
  <c r="O64" i="12"/>
  <c r="K64" i="12"/>
  <c r="G64" i="12"/>
  <c r="C64" i="12"/>
  <c r="Y64" i="12"/>
  <c r="Q64" i="12"/>
  <c r="I64" i="12"/>
  <c r="R64" i="12"/>
  <c r="F64" i="12"/>
  <c r="Z64" i="12"/>
  <c r="N64" i="12"/>
  <c r="E64" i="12"/>
  <c r="V64" i="12"/>
  <c r="M64" i="12"/>
  <c r="B64" i="12"/>
  <c r="U64" i="12"/>
  <c r="J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A67" i="12"/>
  <c r="X67" i="12"/>
  <c r="T67" i="12"/>
  <c r="P67" i="12"/>
  <c r="L67" i="12"/>
  <c r="H67" i="12"/>
  <c r="D67" i="12"/>
  <c r="AB67" i="12"/>
  <c r="W67" i="12"/>
  <c r="S67" i="12"/>
  <c r="O67" i="12"/>
  <c r="K67" i="12"/>
  <c r="G67" i="12"/>
  <c r="C67" i="12"/>
  <c r="U67" i="12"/>
  <c r="M67" i="12"/>
  <c r="E67" i="12"/>
  <c r="R67" i="12"/>
  <c r="I67" i="12"/>
  <c r="Z67" i="12"/>
  <c r="Q67" i="12"/>
  <c r="F67" i="12"/>
  <c r="Y67" i="12"/>
  <c r="N67" i="12"/>
  <c r="B67" i="12"/>
  <c r="V67" i="12"/>
  <c r="J67" i="12"/>
  <c r="AA60" i="12"/>
  <c r="W60" i="12"/>
  <c r="S60" i="12"/>
  <c r="O60" i="12"/>
  <c r="K60" i="12"/>
  <c r="G60" i="12"/>
  <c r="C60" i="12"/>
  <c r="Z60" i="12"/>
  <c r="U60" i="12"/>
  <c r="P60" i="12"/>
  <c r="J60" i="12"/>
  <c r="E60" i="12"/>
  <c r="Y60" i="12"/>
  <c r="R60" i="12"/>
  <c r="L60" i="12"/>
  <c r="D60" i="12"/>
  <c r="X60" i="12"/>
  <c r="Q60" i="12"/>
  <c r="I60" i="12"/>
  <c r="B60" i="12"/>
  <c r="V60" i="12"/>
  <c r="N60" i="12"/>
  <c r="H60" i="12"/>
  <c r="M60" i="12"/>
  <c r="F60" i="12"/>
  <c r="AB60" i="12"/>
  <c r="T60"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<sst xmlns="http://schemas.openxmlformats.org/spreadsheetml/2006/main" count="9581" uniqueCount="1808">
  <si>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</si>
  <si>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</si>
  <si>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</si>
  <si>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</si>
  <si>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</si>
  <si>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</si>
  <si>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</si>
  <si>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</si>
  <si>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</si>
  <si>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</si>
  <si>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</si>
  <si>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</si>
  <si>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</si>
  <si>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</si>
  <si>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</si>
  <si>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</si>
  <si>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</si>
  <si>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</si>
  <si>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</si>
  <si>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</si>
  <si>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</si>
  <si>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</si>
  <si>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</si>
  <si>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</si>
  <si>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</si>
  <si>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</si>
  <si>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</si>
  <si>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</si>
  <si>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</si>
  <si>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</si>
  <si>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</si>
  <si>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</si>
  <si>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</si>
  <si>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</si>
  <si>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</si>
  <si>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</si>
  <si>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</si>
  <si>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</si>
  <si>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</si>
  <si>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</si>
  <si>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</si>
  <si>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</si>
  <si>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</si>
  <si>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</si>
  <si>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</si>
  <si>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</si>
  <si>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</si>
  <si>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</si>
  <si>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</si>
  <si>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</si>
  <si>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</si>
  <si>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</si>
  <si>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</si>
  <si>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</si>
  <si>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</si>
  <si>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</si>
  <si>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</si>
  <si>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</si>
  <si>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</si>
  <si>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</si>
  <si>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</si>
  <si>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</si>
  <si>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</si>
  <si>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</si>
  <si>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</si>
  <si>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</si>
  <si>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</si>
  <si>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</si>
  <si>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</si>
  <si>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</si>
  <si>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</si>
  <si>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</si>
  <si>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</si>
  <si>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</si>
  <si>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</si>
  <si>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</si>
  <si>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</si>
  <si>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</si>
  <si>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</si>
  <si>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</si>
  <si>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</si>
  <si>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</si>
  <si>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</si>
  <si>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</si>
  <si>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</si>
  <si>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</si>
  <si>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</si>
  <si>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</si>
  <si>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</si>
  <si>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</si>
  <si>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</si>
  <si>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</si>
  <si>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</si>
  <si>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</si>
  <si>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</si>
  <si>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</si>
  <si>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</si>
  <si>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</si>
  <si>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</si>
  <si>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</si>
  <si>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</si>
  <si>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</si>
  <si>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</si>
  <si>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</si>
  <si>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</si>
  <si>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</si>
  <si>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</si>
  <si>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</si>
  <si>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</si>
  <si>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</si>
  <si>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</si>
  <si>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</si>
  <si>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</si>
  <si>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</si>
  <si>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</si>
  <si>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</si>
  <si>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</si>
  <si>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</si>
  <si>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</si>
  <si>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</si>
  <si>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</si>
  <si>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</si>
  <si>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</si>
  <si>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</si>
  <si>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</si>
  <si>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</si>
  <si>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</si>
  <si>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</si>
  <si>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</si>
  <si>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</si>
  <si>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</si>
  <si>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</si>
  <si>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</si>
  <si>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</si>
  <si>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</si>
  <si>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</si>
  <si>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</si>
  <si>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</si>
  <si>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</si>
  <si>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</si>
  <si>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</si>
  <si>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</si>
  <si>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</si>
  <si>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</si>
  <si>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</si>
  <si>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</si>
  <si>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</si>
  <si>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</si>
  <si>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</si>
  <si>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</si>
  <si>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</si>
  <si>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</si>
  <si>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</si>
  <si>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</si>
  <si>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</si>
  <si>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</si>
  <si>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</si>
  <si>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</si>
  <si>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</si>
  <si>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</si>
  <si>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</si>
  <si>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</si>
  <si>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</si>
  <si>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</si>
  <si>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</si>
  <si>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</si>
  <si>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</si>
  <si>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</si>
  <si>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</si>
  <si>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</si>
  <si>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</si>
  <si>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</si>
  <si>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</si>
  <si>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</si>
  <si>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</si>
  <si>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</si>
  <si>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</si>
  <si>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</si>
  <si>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</si>
  <si>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</si>
  <si>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</si>
  <si>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</si>
  <si>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</si>
  <si>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</si>
  <si>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</si>
  <si>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</si>
  <si>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</si>
  <si>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</si>
  <si>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</si>
  <si>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</si>
  <si>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</si>
  <si>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</si>
  <si>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</si>
  <si>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</si>
  <si>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</si>
  <si>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</si>
  <si>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</si>
  <si>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</si>
  <si>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</si>
  <si>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</si>
  <si>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</si>
  <si>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</si>
  <si>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</si>
  <si>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</si>
  <si>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</si>
  <si>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</si>
  <si>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</si>
  <si>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</si>
  <si>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</si>
  <si>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</si>
  <si>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</si>
  <si>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</si>
  <si>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</si>
  <si>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</si>
  <si>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</si>
  <si>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</si>
  <si>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</si>
  <si>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</si>
  <si>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</si>
  <si>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</si>
  <si>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</si>
  <si>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</si>
  <si>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</si>
  <si>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</si>
  <si>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</si>
  <si>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</si>
  <si>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</si>
  <si>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</si>
  <si>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</si>
  <si>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</si>
  <si>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</si>
  <si>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</si>
  <si>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</si>
  <si>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</si>
  <si>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</si>
  <si>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</si>
  <si>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</si>
  <si>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</si>
  <si>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</si>
  <si>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</si>
  <si>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</si>
  <si>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</si>
  <si>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</si>
  <si>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</si>
  <si>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</si>
  <si>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</si>
  <si>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</si>
  <si>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</si>
  <si>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</si>
  <si>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</si>
  <si>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</si>
  <si>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</si>
  <si>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</si>
  <si>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</si>
  <si>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</si>
  <si>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</si>
  <si>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</si>
  <si>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</si>
  <si>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</si>
  <si>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</si>
  <si>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</si>
  <si>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</si>
  <si>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</si>
  <si>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</si>
  <si>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</si>
  <si>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</si>
  <si>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</si>
  <si>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</si>
  <si>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</si>
  <si>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</si>
  <si>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</si>
  <si>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</si>
  <si>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</si>
  <si>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</si>
  <si>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</si>
  <si>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</si>
  <si>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</si>
  <si>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</si>
  <si>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</si>
  <si>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</si>
  <si>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</si>
  <si>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</si>
  <si>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</si>
  <si>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</si>
  <si>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</si>
  <si>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</si>
  <si>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</si>
  <si>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</si>
  <si>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</si>
  <si>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</si>
  <si>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</si>
  <si>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</si>
  <si>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</si>
  <si>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</si>
  <si>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</si>
  <si>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</si>
  <si>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</si>
  <si>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</si>
  <si>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</si>
  <si>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</si>
  <si>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</si>
  <si>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</si>
  <si>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</si>
  <si>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</si>
  <si>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</si>
  <si>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</si>
  <si>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</si>
  <si>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</si>
  <si>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</si>
  <si>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</si>
  <si>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</si>
  <si>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</si>
  <si>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</si>
  <si>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</si>
  <si>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</si>
  <si>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</si>
  <si>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</si>
  <si>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</si>
  <si>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</si>
  <si>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</si>
  <si>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</si>
  <si>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</si>
  <si>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</si>
  <si>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</si>
  <si>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</si>
  <si>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</si>
  <si>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</si>
  <si>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</si>
  <si>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</si>
  <si>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</si>
  <si>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</si>
  <si>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</si>
  <si>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</si>
  <si>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</si>
  <si>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</si>
  <si>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</si>
  <si>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</si>
  <si>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</si>
  <si>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</si>
  <si>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</si>
  <si>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</si>
  <si>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</si>
  <si>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</si>
  <si>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</si>
  <si>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</si>
  <si>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</si>
  <si>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</si>
  <si>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</si>
  <si>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</si>
  <si>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</si>
  <si>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</si>
  <si>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</si>
  <si>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</si>
  <si>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</si>
  <si>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</si>
  <si>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</si>
  <si>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</si>
  <si>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</si>
  <si>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</si>
  <si>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</si>
  <si>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</si>
  <si>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</si>
  <si>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</si>
  <si>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</si>
  <si>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</si>
  <si>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</si>
  <si>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</si>
  <si>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</si>
  <si>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</si>
  <si>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</si>
  <si>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</si>
  <si>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</si>
  <si>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</si>
  <si>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</si>
  <si>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</si>
  <si>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</si>
  <si>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</si>
  <si>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</si>
  <si>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</si>
  <si>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</si>
  <si>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</si>
  <si>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</si>
  <si>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</si>
  <si>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</si>
  <si>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</si>
  <si>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</si>
  <si>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</si>
  <si>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</si>
  <si>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</si>
  <si>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</si>
  <si>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</si>
  <si>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</si>
  <si>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</si>
  <si>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</si>
  <si>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</si>
  <si>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</si>
  <si>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</si>
  <si>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</si>
  <si>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</si>
  <si>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</si>
  <si>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</si>
  <si>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</si>
  <si>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</si>
  <si>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</si>
  <si>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</si>
  <si>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</si>
  <si>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</si>
  <si>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</si>
  <si>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</si>
  <si>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</si>
  <si>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</si>
  <si>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</si>
  <si>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</si>
  <si>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</si>
  <si>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</si>
  <si>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</si>
  <si>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</si>
  <si>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</si>
  <si>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</si>
  <si>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</si>
  <si>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</si>
  <si>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</si>
  <si>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</si>
  <si>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</si>
  <si>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</si>
  <si>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</si>
  <si>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</si>
  <si>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</si>
  <si>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</si>
  <si>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</si>
  <si>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</si>
  <si>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</si>
  <si>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</si>
  <si>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</si>
  <si>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</si>
  <si>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</si>
  <si>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</si>
  <si>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</si>
  <si>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</si>
  <si>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</si>
  <si>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</si>
  <si>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</si>
  <si>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</si>
  <si>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</si>
  <si>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</si>
  <si>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</si>
  <si>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</si>
  <si>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</si>
  <si>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</si>
  <si>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</si>
  <si>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</si>
  <si>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</si>
  <si>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</si>
  <si>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</si>
  <si>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</si>
  <si>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</si>
  <si>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</si>
  <si>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</si>
  <si>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</si>
  <si>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</si>
  <si>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</si>
  <si>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</si>
  <si>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</si>
  <si>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</si>
  <si>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</si>
  <si>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</si>
  <si>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</si>
  <si>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</si>
  <si>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</si>
  <si>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</si>
  <si>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</si>
  <si>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</si>
  <si>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</si>
  <si>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</si>
  <si>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</si>
  <si>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</si>
  <si>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</si>
  <si>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</si>
  <si>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</si>
  <si>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</si>
  <si>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</si>
  <si>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</si>
  <si>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</si>
  <si>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</si>
  <si>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</si>
  <si>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</si>
  <si>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</si>
  <si>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</si>
  <si>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</si>
  <si>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</si>
  <si>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</si>
  <si>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</si>
  <si>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</si>
  <si>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</si>
  <si>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</si>
  <si>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</si>
  <si>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</si>
  <si>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</si>
  <si>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</si>
  <si>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</si>
  <si>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</si>
  <si>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</si>
  <si>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</si>
  <si>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</si>
  <si>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</si>
  <si>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</si>
  <si>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</si>
  <si>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</si>
  <si>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</si>
  <si>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</si>
  <si>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</si>
  <si>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</si>
  <si>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</si>
  <si>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</si>
  <si>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</si>
  <si>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</si>
  <si>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</si>
  <si>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</si>
  <si>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</si>
  <si>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</si>
  <si>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</si>
  <si>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</si>
  <si>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</si>
  <si>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</si>
  <si>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</si>
  <si>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</si>
  <si>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</si>
  <si>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</si>
  <si>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</si>
  <si>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</si>
  <si>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</si>
  <si>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</si>
  <si>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</si>
  <si>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</si>
  <si>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</si>
  <si>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</si>
  <si>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</si>
  <si>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</si>
  <si>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</si>
  <si>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</si>
  <si>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</si>
  <si>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</si>
  <si>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</si>
  <si>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</si>
  <si>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</si>
  <si>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</si>
  <si>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</si>
  <si>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</si>
  <si>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</si>
  <si>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</si>
  <si>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</si>
  <si>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</si>
  <si>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</si>
  <si>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</si>
  <si>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</si>
  <si>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</si>
  <si>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</si>
  <si>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</si>
  <si>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</si>
  <si>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</si>
  <si>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</si>
  <si>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</si>
  <si>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</si>
  <si>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</si>
  <si>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</si>
  <si>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</si>
  <si>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</si>
  <si>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</si>
  <si>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</si>
  <si>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</si>
  <si>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</si>
  <si>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</si>
  <si>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</si>
  <si>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</si>
  <si>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</si>
  <si>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</si>
  <si>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</si>
  <si>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</si>
  <si>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</si>
  <si>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</si>
  <si>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</si>
  <si>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</si>
  <si>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</si>
  <si>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</si>
  <si>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</si>
  <si>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</si>
  <si>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</si>
  <si>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</si>
  <si>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</si>
  <si>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</si>
  <si>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</si>
  <si>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</si>
  <si>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</si>
  <si>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</si>
  <si>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</si>
  <si>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</si>
  <si>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</si>
  <si>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</si>
  <si>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</si>
  <si>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</si>
  <si>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</si>
  <si>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</si>
  <si>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</si>
  <si>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</si>
  <si>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</si>
  <si>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</si>
  <si>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</si>
  <si>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</si>
  <si>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</si>
  <si>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</si>
  <si>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</si>
  <si>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</si>
  <si>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</si>
  <si>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</si>
  <si>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</si>
  <si>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</si>
  <si>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</si>
  <si>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</si>
  <si>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</si>
  <si>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</si>
  <si>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</si>
  <si>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</si>
  <si>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</si>
  <si>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</si>
  <si>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</si>
  <si>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</si>
  <si>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</si>
  <si>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</si>
  <si>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</si>
  <si>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</si>
  <si>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</si>
  <si>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</si>
  <si>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</si>
  <si>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</si>
  <si>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</si>
  <si>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</si>
  <si>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</si>
  <si>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</si>
  <si>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</si>
  <si>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</si>
  <si>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</si>
  <si>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</si>
  <si>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</si>
  <si>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</si>
  <si>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</si>
  <si>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</si>
  <si>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</si>
  <si>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</si>
  <si>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</si>
  <si>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</si>
  <si>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</si>
  <si>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</si>
  <si>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</si>
  <si>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</si>
  <si>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</si>
  <si>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</si>
  <si>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</si>
  <si>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</si>
  <si>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</si>
  <si>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</si>
  <si>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</si>
  <si>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</si>
  <si>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</si>
  <si>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</si>
  <si>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</si>
  <si>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</si>
  <si>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</si>
  <si>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</si>
  <si>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</si>
  <si>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</si>
  <si>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</si>
  <si>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</si>
  <si>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</si>
  <si>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</si>
  <si>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</si>
  <si>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</si>
  <si>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</si>
  <si>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</si>
  <si>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</si>
  <si>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</si>
  <si>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</si>
  <si>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</si>
  <si>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</si>
  <si>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</si>
  <si>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</si>
  <si>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</si>
  <si>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</si>
  <si>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</si>
  <si>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</si>
  <si>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</si>
  <si>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</si>
  <si>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</si>
  <si>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</si>
  <si>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</si>
  <si>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</si>
  <si>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</si>
  <si>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</si>
  <si>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</si>
  <si>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</si>
  <si>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</si>
  <si>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</si>
  <si>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</si>
  <si>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</si>
  <si>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</si>
  <si>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</si>
  <si>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</si>
  <si>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</si>
  <si>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</si>
  <si>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</si>
  <si>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</si>
  <si>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</si>
  <si>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</si>
  <si>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</si>
  <si>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</si>
  <si>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</si>
  <si>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</si>
  <si>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</si>
  <si>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</si>
  <si>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</si>
  <si>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</si>
  <si>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</si>
  <si>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</si>
  <si>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</si>
  <si>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</si>
  <si>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</si>
  <si>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</si>
  <si>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</si>
  <si>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</si>
  <si>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</si>
  <si>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</si>
  <si>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</si>
  <si>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</si>
  <si>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</si>
  <si>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</si>
  <si>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</si>
  <si>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</si>
  <si>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</si>
  <si>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</si>
  <si>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</si>
  <si>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</si>
  <si>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</si>
  <si>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</si>
  <si>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</si>
  <si>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</si>
  <si>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</si>
  <si>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</si>
  <si>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</si>
  <si>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</si>
  <si>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</si>
  <si>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</si>
  <si>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</si>
  <si>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</si>
  <si>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</si>
  <si>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</si>
  <si>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</si>
  <si>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</si>
  <si>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</si>
  <si>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</si>
  <si>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</si>
  <si>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</si>
  <si>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</si>
  <si>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</si>
  <si>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</si>
  <si>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</si>
  <si>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</si>
  <si>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</si>
  <si>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</si>
  <si>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</si>
  <si>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</si>
  <si>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</si>
  <si>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</si>
  <si>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</si>
  <si>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</si>
  <si>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</si>
  <si>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</si>
  <si>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</si>
  <si>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</si>
  <si>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</si>
  <si>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</si>
  <si>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</si>
  <si>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</si>
  <si>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</si>
  <si>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</si>
  <si>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</si>
  <si>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</si>
  <si>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</si>
  <si>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</si>
  <si>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</si>
  <si>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</si>
  <si>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</si>
  <si>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</si>
  <si>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</si>
  <si>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</si>
  <si>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</si>
  <si>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</si>
  <si>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</si>
  <si>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</si>
  <si>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</si>
  <si>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</si>
  <si>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</si>
  <si>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</si>
  <si>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</si>
  <si>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</si>
  <si>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</si>
  <si>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</si>
  <si>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</si>
  <si>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</si>
  <si>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</si>
  <si>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</si>
  <si>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</si>
  <si>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</si>
  <si>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</si>
  <si>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</si>
  <si>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</si>
  <si>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</si>
  <si>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</si>
  <si>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</si>
  <si>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</si>
  <si>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</si>
  <si>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</si>
  <si>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</si>
  <si>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</si>
  <si>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</si>
  <si>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</si>
  <si>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</si>
  <si>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</si>
  <si>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</si>
  <si>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</si>
  <si>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</si>
  <si>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</si>
  <si>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</si>
  <si>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</si>
  <si>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</si>
  <si>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</si>
  <si>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</si>
  <si>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</si>
  <si>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</si>
  <si>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</si>
  <si>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</si>
  <si>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</si>
  <si>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</si>
  <si>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</si>
  <si>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</si>
  <si>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</si>
  <si>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</si>
  <si>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</si>
  <si>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</si>
  <si>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</si>
  <si>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</si>
  <si>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</si>
  <si>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</si>
  <si>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</si>
  <si>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</si>
  <si>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</si>
  <si>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</si>
  <si>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</si>
  <si>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</si>
  <si>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</si>
  <si>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</si>
  <si>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</si>
  <si>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</si>
  <si>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</si>
  <si>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</si>
  <si>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</si>
  <si>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</si>
  <si>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</si>
  <si>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</si>
  <si>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</si>
  <si>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</si>
  <si>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</si>
  <si>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</si>
  <si>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</si>
  <si>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</si>
  <si>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</si>
  <si>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</si>
  <si>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</si>
  <si>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</si>
  <si>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</si>
  <si>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</si>
  <si>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</si>
  <si>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</si>
  <si>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</si>
  <si>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</si>
  <si>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</si>
  <si>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</si>
  <si>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</si>
  <si>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</si>
  <si>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</si>
  <si>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</si>
  <si>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</si>
  <si>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</si>
  <si>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</si>
  <si>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</si>
  <si>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</si>
  <si>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</si>
  <si>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</si>
  <si>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</si>
  <si>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</si>
  <si>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</si>
  <si>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</si>
  <si>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</si>
  <si>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</si>
  <si>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</si>
  <si>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</si>
  <si>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</si>
  <si>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</si>
  <si>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</si>
  <si>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</si>
  <si>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</si>
  <si>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</si>
  <si>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</si>
  <si>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</si>
  <si>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</si>
  <si>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</si>
  <si>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</si>
  <si>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</si>
  <si>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</si>
  <si>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</si>
  <si>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</si>
  <si>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</si>
  <si>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</si>
  <si>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</si>
  <si>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</si>
  <si>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</si>
  <si>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</si>
  <si>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</si>
  <si>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</si>
  <si>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</si>
  <si>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</si>
  <si>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</si>
  <si>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</si>
  <si>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</si>
  <si>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</si>
  <si>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</si>
  <si>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</si>
  <si>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</si>
  <si>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</si>
  <si>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</si>
  <si>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</si>
  <si>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</si>
  <si>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</si>
  <si>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</si>
  <si>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</si>
  <si>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</si>
  <si>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</si>
  <si>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</si>
  <si>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</si>
  <si>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</si>
  <si>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</si>
  <si>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</si>
  <si>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</si>
  <si>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</si>
  <si>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</si>
  <si>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</si>
  <si>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</si>
  <si>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</si>
  <si>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</si>
  <si>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</si>
  <si>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</si>
  <si>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</si>
  <si>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</si>
  <si>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</si>
  <si>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</si>
  <si>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</si>
  <si>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</si>
  <si>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</si>
  <si>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</si>
  <si>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</si>
  <si>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</si>
  <si>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</si>
  <si>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</si>
  <si>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</si>
  <si>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</si>
  <si>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</si>
  <si>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</si>
  <si>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</si>
  <si>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</si>
  <si>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</si>
  <si>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</si>
  <si>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</si>
  <si>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</si>
  <si>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</si>
  <si>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</si>
  <si>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</si>
  <si>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</si>
  <si>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</si>
  <si>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</si>
  <si>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</si>
  <si>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</si>
  <si>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</si>
  <si>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</si>
  <si>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</si>
  <si>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</si>
  <si>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</si>
  <si>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</si>
  <si>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</si>
  <si>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</si>
  <si>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</si>
  <si>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</si>
  <si>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</si>
  <si>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</si>
  <si>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</si>
  <si>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</si>
  <si>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</si>
  <si>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</si>
  <si>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</si>
  <si>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</si>
  <si>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</si>
  <si>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</si>
  <si>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</si>
  <si>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</si>
  <si>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</si>
  <si>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</si>
  <si>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</si>
  <si>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</si>
  <si>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</si>
  <si>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</si>
  <si>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</si>
  <si>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</si>
  <si>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</si>
  <si>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</si>
  <si>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</si>
  <si>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</si>
  <si>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</si>
  <si>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</si>
  <si>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</si>
  <si>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</si>
  <si>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</si>
  <si>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</si>
  <si>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</si>
  <si>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</si>
  <si>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</si>
  <si>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</si>
  <si>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</si>
  <si>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</si>
  <si>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</si>
  <si>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</si>
  <si>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</si>
  <si>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</si>
  <si>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</si>
  <si>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</si>
  <si>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</si>
  <si>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</si>
  <si>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</si>
  <si>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</si>
  <si>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</si>
  <si>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</si>
  <si>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</si>
  <si>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</si>
  <si>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</si>
  <si>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</si>
  <si>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</si>
  <si>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</si>
  <si>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</si>
  <si>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</si>
  <si>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</si>
  <si>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</si>
  <si>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</si>
  <si>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</si>
  <si>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</si>
  <si>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</si>
  <si>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</si>
  <si>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</si>
  <si>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</si>
  <si>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</si>
  <si>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</si>
  <si>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</si>
  <si>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</si>
  <si>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</si>
  <si>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</si>
  <si>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</si>
  <si>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</si>
  <si>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</si>
  <si>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</si>
  <si>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</si>
  <si>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</si>
  <si>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</si>
  <si>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</si>
  <si>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</si>
  <si>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</si>
  <si>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</si>
  <si>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</si>
  <si>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</si>
  <si>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</si>
  <si>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</si>
  <si>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</si>
  <si>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</si>
  <si>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</si>
  <si>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</si>
  <si>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</si>
  <si>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</si>
  <si>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</si>
  <si>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</si>
  <si>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</si>
  <si>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</si>
  <si>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</si>
  <si>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</si>
  <si>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</si>
  <si>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</si>
  <si>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</si>
  <si>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</si>
  <si>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</si>
  <si>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</si>
  <si>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</si>
  <si>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</si>
  <si>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</si>
  <si>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</si>
  <si>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</si>
  <si>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</si>
  <si>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</si>
  <si>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</si>
  <si>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</si>
  <si>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</si>
  <si>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</si>
  <si>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</si>
  <si>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</si>
  <si>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</si>
  <si>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</si>
  <si>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</si>
  <si>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</si>
  <si>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</si>
  <si>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</si>
  <si>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</si>
  <si>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</si>
  <si>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</si>
  <si>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</si>
  <si>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</si>
  <si>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</si>
  <si>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</si>
  <si>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</si>
  <si>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</si>
  <si>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</si>
  <si>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</si>
  <si>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</si>
  <si>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</si>
  <si>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</si>
  <si>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</si>
  <si>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</si>
  <si>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</si>
  <si>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</si>
  <si>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</si>
  <si>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</si>
  <si>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</si>
  <si>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</si>
  <si>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</si>
  <si>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</si>
  <si>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</si>
  <si>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</si>
  <si>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</si>
  <si>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</si>
  <si>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</si>
  <si>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</si>
  <si>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</si>
  <si>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</si>
  <si>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</si>
  <si>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</si>
  <si>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</si>
  <si>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</si>
  <si>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</si>
  <si>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</si>
  <si>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</si>
  <si>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</si>
  <si>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</si>
  <si>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</si>
  <si>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</si>
  <si>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</si>
  <si>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</si>
  <si>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</si>
  <si>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</si>
  <si>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</si>
  <si>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</si>
  <si>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</si>
  <si>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</si>
  <si>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</si>
  <si>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</si>
  <si>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</si>
  <si>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</si>
  <si>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</si>
  <si>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</si>
  <si>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</si>
  <si>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</si>
  <si>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</si>
  <si>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</si>
  <si>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</si>
  <si>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</si>
  <si>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</si>
  <si>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</si>
  <si>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</si>
  <si>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</si>
  <si>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</si>
  <si>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</si>
  <si>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</si>
  <si>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</si>
  <si>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</si>
  <si>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</si>
  <si>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</si>
  <si>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</si>
  <si>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</si>
  <si>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</si>
  <si>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</si>
  <si>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</si>
  <si>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</si>
  <si>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</si>
  <si>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</si>
  <si>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</si>
  <si>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</si>
  <si>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</si>
  <si>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</si>
  <si>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</si>
  <si>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</si>
  <si>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</si>
  <si>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</si>
  <si>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</si>
  <si>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</si>
  <si>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</si>
  <si>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</si>
  <si>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</si>
  <si>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</si>
  <si>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</si>
  <si>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</si>
  <si>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</si>
  <si>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</si>
  <si>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</si>
  <si>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</si>
  <si>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</si>
  <si>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</si>
  <si>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</si>
  <si>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</si>
  <si>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</si>
  <si>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</si>
  <si>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</si>
  <si>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</si>
  <si>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</si>
  <si>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</si>
  <si>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</si>
  <si>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</si>
  <si>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</si>
  <si>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</si>
  <si>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</si>
  <si>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</si>
  <si>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</si>
  <si>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</si>
  <si>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</si>
  <si>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</si>
  <si>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</si>
  <si>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</si>
  <si>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</si>
  <si>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</si>
  <si>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</si>
  <si>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</si>
  <si>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</si>
  <si>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</si>
  <si>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</si>
  <si>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</si>
  <si>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</si>
  <si>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</si>
  <si>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</si>
  <si>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</si>
  <si>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</si>
  <si>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</si>
  <si>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</si>
  <si>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</si>
  <si>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</si>
  <si>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</si>
  <si>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</si>
  <si>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</si>
  <si>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</si>
  <si>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</si>
  <si>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</si>
  <si>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</si>
  <si>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</si>
  <si>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</si>
  <si>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</si>
  <si>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</si>
  <si>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</si>
  <si>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</si>
  <si>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</si>
  <si>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</si>
  <si>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</si>
  <si>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</si>
  <si>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</si>
  <si>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</si>
  <si>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</si>
  <si>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</si>
  <si>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</si>
  <si>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</si>
  <si>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</si>
  <si>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</si>
  <si>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</si>
  <si>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</si>
  <si>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</si>
  <si>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</si>
  <si>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</si>
  <si>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</si>
  <si>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</si>
  <si>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</si>
  <si>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</si>
  <si>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</si>
  <si>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</si>
  <si>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</si>
  <si>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</si>
  <si>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</si>
  <si>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</si>
  <si>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</si>
  <si>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</si>
  <si>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</si>
  <si>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</si>
  <si>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</si>
  <si>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</si>
  <si>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</si>
  <si>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</si>
  <si>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</si>
  <si>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</si>
  <si>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</si>
  <si>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</si>
  <si>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</si>
  <si>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</si>
  <si>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</si>
  <si>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</si>
  <si>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</si>
  <si>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</si>
  <si>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</si>
  <si>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</si>
  <si>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</si>
  <si>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</si>
  <si>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</si>
  <si>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</si>
  <si>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</si>
  <si>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</si>
  <si>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</si>
  <si>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</si>
  <si>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</si>
  <si>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</si>
  <si>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</si>
  <si>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</si>
  <si>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</si>
  <si>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</si>
  <si>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</si>
  <si>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</si>
  <si>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</si>
  <si>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</si>
  <si>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</si>
  <si>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</si>
  <si>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</si>
  <si>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</si>
  <si>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</si>
  <si>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</si>
  <si>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</si>
  <si>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</si>
  <si>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</si>
  <si>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</si>
  <si>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</si>
  <si>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</si>
  <si>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</si>
  <si>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</si>
  <si>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</si>
  <si>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</si>
  <si>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</si>
  <si>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</si>
  <si>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</si>
  <si>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</si>
  <si>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</si>
  <si>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</si>
  <si>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</si>
  <si>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</si>
  <si>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</si>
  <si>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</si>
  <si>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</si>
  <si>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</si>
  <si>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</si>
  <si>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</si>
  <si>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</si>
  <si>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</si>
  <si>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</si>
  <si>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</si>
  <si>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</si>
  <si>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</si>
  <si>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</si>
  <si>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</si>
  <si>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</si>
  <si>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</si>
  <si>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</si>
  <si>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</si>
  <si>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</si>
  <si>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</si>
  <si>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</si>
  <si>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</si>
  <si>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</si>
  <si>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</si>
  <si>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</si>
  <si>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</si>
  <si>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</si>
  <si>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</si>
  <si>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</si>
  <si>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</si>
  <si>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</si>
  <si>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</si>
  <si>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</si>
  <si>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</si>
  <si>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</si>
  <si>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</si>
  <si>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</si>
  <si>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</si>
  <si>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</si>
  <si>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</si>
  <si>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</si>
  <si>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</si>
  <si>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</si>
  <si>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</si>
  <si>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</si>
  <si>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</si>
  <si>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</si>
  <si>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</si>
  <si>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</si>
  <si>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</si>
  <si>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</si>
  <si>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</si>
  <si>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</si>
  <si>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</si>
  <si>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</si>
  <si>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</si>
  <si>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</si>
  <si>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</si>
  <si>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</si>
  <si>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</si>
  <si>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</si>
  <si>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</si>
  <si>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</si>
  <si>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</si>
  <si>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</si>
  <si>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</si>
  <si>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</si>
  <si>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</si>
  <si>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</si>
  <si>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</si>
  <si>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</si>
  <si>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</si>
  <si>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</si>
  <si>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</si>
  <si>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</si>
  <si>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</si>
  <si>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</si>
  <si>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</si>
  <si>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</si>
  <si>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</si>
  <si>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</si>
  <si>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</si>
  <si>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</si>
  <si>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</si>
  <si>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</si>
  <si>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</si>
  <si>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</si>
  <si>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</si>
  <si>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</si>
  <si>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</si>
  <si>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</si>
  <si>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</si>
  <si>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</si>
  <si>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</si>
  <si>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</si>
  <si>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</si>
  <si>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</si>
  <si>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</si>
  <si>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</si>
  <si>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</si>
  <si>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</si>
  <si>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</si>
  <si>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</si>
  <si>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</si>
  <si>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</si>
  <si>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</si>
  <si>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</si>
  <si>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</si>
  <si>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</si>
  <si>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</si>
  <si>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</si>
  <si>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</si>
  <si>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</si>
  <si>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</si>
  <si>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</si>
  <si>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</si>
  <si>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</si>
  <si>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</si>
  <si>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</si>
  <si>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</si>
  <si>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</si>
  <si>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</si>
  <si>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</si>
  <si>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</si>
  <si>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</si>
  <si>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</si>
  <si>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</si>
  <si>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</si>
  <si>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</si>
  <si>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</si>
  <si>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</si>
  <si>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</si>
  <si>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</si>
  <si>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</si>
  <si>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</si>
  <si>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</si>
  <si>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</si>
  <si>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</si>
  <si>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</si>
  <si>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</si>
  <si>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</si>
  <si>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</si>
  <si>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</si>
  <si>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</si>
  <si>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</si>
  <si>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</si>
  <si>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</si>
  <si>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</si>
  <si>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</si>
  <si>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</si>
  <si>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</si>
  <si>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</si>
  <si>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</si>
  <si>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</si>
  <si>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</si>
  <si>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</si>
  <si>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</si>
  <si>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</si>
  <si>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</si>
  <si>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</si>
  <si>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</si>
  <si>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</si>
  <si>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</si>
  <si>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</si>
  <si>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</si>
  <si>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</si>
  <si>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</si>
  <si>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</si>
  <si>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</si>
  <si>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</si>
  <si>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</si>
  <si>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</si>
  <si>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</si>
  <si>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</si>
  <si>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</si>
  <si>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</si>
  <si>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</si>
  <si>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</si>
  <si>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</si>
  <si>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</si>
  <si>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</si>
  <si>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</si>
  <si>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</si>
  <si>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</si>
  <si>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</si>
  <si>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</si>
  <si>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</si>
  <si>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</si>
  <si>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</si>
  <si>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</si>
  <si>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</si>
  <si>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</si>
  <si>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</si>
  <si>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</si>
  <si>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</si>
  <si>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</si>
  <si>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</si>
  <si>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</si>
  <si>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</si>
  <si>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</si>
  <si>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</si>
  <si>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</si>
  <si>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</si>
  <si>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</si>
  <si>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</si>
  <si>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</si>
  <si>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</si>
  <si>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</si>
  <si>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</si>
  <si>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</si>
  <si>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</si>
  <si>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</si>
  <si>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</si>
  <si>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</si>
  <si>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</si>
  <si>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</si>
  <si>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</si>
  <si>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</si>
  <si>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</si>
  <si>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</si>
  <si>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</si>
  <si>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</si>
  <si>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</si>
  <si>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</si>
  <si>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</si>
  <si>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</si>
  <si>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</si>
  <si>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</si>
  <si>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</si>
  <si>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</si>
  <si>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</si>
  <si>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</si>
  <si>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</si>
  <si>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</si>
  <si>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</si>
  <si>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</si>
  <si>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</si>
  <si>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</si>
  <si>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</si>
  <si>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</si>
  <si>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</si>
  <si>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</si>
  <si>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</si>
  <si>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</si>
  <si>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</si>
  <si>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</si>
  <si>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</si>
  <si>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</si>
  <si>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</si>
  <si>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</si>
  <si>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</si>
  <si>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</si>
  <si>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</si>
  <si>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</si>
  <si>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</si>
  <si>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</si>
  <si>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</si>
  <si>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</si>
  <si>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</si>
  <si>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</si>
  <si>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</si>
  <si>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</si>
  <si>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</si>
  <si>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</si>
  <si>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</si>
  <si>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</si>
  <si>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</si>
  <si>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</si>
  <si>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</si>
  <si>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</si>
  <si>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</si>
  <si>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</si>
  <si>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</si>
  <si>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</si>
  <si>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</si>
  <si>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</si>
  <si>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</si>
  <si>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</si>
  <si>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</si>
  <si>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</si>
  <si>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</si>
  <si>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</si>
  <si>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</si>
  <si>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</si>
  <si>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</si>
  <si>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</si>
  <si>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</si>
  <si>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</si>
  <si>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</si>
  <si>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</si>
  <si>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</si>
  <si>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</si>
  <si>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</si>
  <si>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</si>
  <si>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</si>
  <si>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</si>
  <si>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</si>
  <si>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</si>
  <si>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</si>
  <si>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</si>
  <si>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</si>
  <si>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</si>
  <si>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</si>
  <si>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</si>
  <si>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</si>
  <si>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</si>
  <si>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</si>
  <si>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</si>
  <si>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</si>
  <si>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</si>
  <si>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</si>
  <si>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</si>
  <si>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</si>
  <si>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</si>
  <si>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</si>
  <si>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</si>
  <si>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</si>
  <si>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</si>
  <si>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</si>
  <si>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</si>
  <si>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</si>
  <si>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</si>
  <si>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</si>
  <si>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</si>
  <si>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</si>
  <si>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</si>
  <si>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</si>
  <si>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</si>
  <si>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</si>
  <si>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</si>
  <si>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</si>
  <si>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</si>
  <si>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</si>
  <si>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</si>
  <si>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</si>
  <si>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</si>
  <si>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</si>
  <si>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</si>
  <si>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</si>
  <si>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</si>
  <si>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</si>
  <si>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</si>
  <si>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</si>
  <si>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</si>
  <si>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</si>
  <si>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</si>
  <si>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</si>
  <si>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</si>
  <si>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</si>
  <si>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</si>
  <si>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</si>
  <si>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</si>
  <si>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</si>
  <si>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</si>
  <si>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</si>
  <si>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</si>
  <si>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</si>
  <si>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</si>
  <si>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</si>
  <si>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</si>
  <si>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</si>
  <si>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</si>
  <si>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</si>
  <si>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</si>
  <si>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</si>
  <si>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</si>
  <si>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</si>
  <si>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</si>
  <si>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</si>
  <si>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</si>
  <si>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</si>
  <si>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</si>
  <si>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</si>
  <si>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</si>
  <si>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</si>
  <si>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</si>
  <si>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</si>
  <si>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</si>
  <si>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</si>
  <si>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</si>
  <si>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</si>
  <si>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</si>
  <si>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</si>
  <si>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</si>
  <si>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</si>
  <si>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</si>
  <si>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</si>
  <si>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</si>
  <si>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</si>
  <si>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</si>
  <si>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</si>
  <si>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</si>
  <si>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</si>
  <si>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</si>
  <si>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</si>
  <si>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</si>
  <si>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</si>
  <si>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</si>
  <si>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</si>
  <si>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</si>
  <si>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</si>
  <si>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</si>
  <si>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</si>
  <si>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</si>
  <si>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</si>
  <si>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</si>
  <si>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</si>
  <si>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</si>
  <si>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</si>
  <si>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</si>
  <si>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</si>
  <si>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</si>
  <si>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</si>
  <si>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</si>
  <si>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</si>
  <si>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</si>
  <si>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</si>
  <si>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</si>
  <si>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</si>
  <si>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</si>
  <si>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</si>
  <si>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</si>
  <si>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</si>
  <si>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</si>
  <si>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</si>
  <si>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</si>
  <si>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</si>
  <si>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</si>
  <si>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</si>
  <si>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</si>
  <si>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</si>
  <si>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</si>
  <si>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</si>
  <si>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</si>
  <si>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</si>
  <si>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</si>
  <si>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</si>
  <si>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</si>
  <si>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</si>
  <si>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</si>
  <si>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Whitby Groves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</si>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</sst>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D6BAC5A-AD3F-435F-9744-6B98BB722ABD}"/>
    <cellStyle name="Bad 2" xfId="7" xr:uid="{CB572014-391F-48DF-B3C1-31FB5F542EF3}"/>
    <cellStyle name="Calculation 2" xfId="10" xr:uid="{370E4024-C1DC-4498-A656-24617BB95EE5}"/>
    <cellStyle name="Normal" xfId="0" builtinId="0"/>
    <cellStyle name="Normal 10" xfId="8" xr:uid="{E5E17C6B-ADAC-4467-8D0A-7F1A2A5F66B5}"/>
    <cellStyle name="Normal 2" xfId="1" xr:uid="{D739468C-417F-425B-A322-9293CFC6C6D9}"/>
    <cellStyle name="Normal 2 2" xfId="2" xr:uid="{CAFE1563-7174-47A4-B688-380B7497AB56}"/>
    <cellStyle name="Normal 2 3" xfId="11" xr:uid="{151FF047-3DF7-4558-8B29-19489435EE7C}"/>
    <cellStyle name="Normal 6" xfId="6" xr:uid="{A6A031CE-100D-43A2-9F25-0D5C131228D2}"/>
    <cellStyle name="Normal 7" xfId="4" xr:uid="{5E32DF3E-43BD-4B26-A1BD-19E9434285C6}"/>
    <cellStyle name="Percent 2" xfId="3" xr:uid="{3BFE77C8-A549-4449-86A2-62FB4438A01E}"/>
    <cellStyle name="Percent 3" xfId="5" xr:uid="{510D0DBE-2535-4A6A-AA48-E40A1F512502}"/>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7C1-4EEA-A777-B310A40CE2EC}"/>
              </c:ext>
            </c:extLst>
          </c:dPt>
          <c:dPt>
            <c:idx val="1"/>
            <c:bubble3D val="0"/>
            <c:spPr>
              <a:solidFill>
                <a:srgbClr val="F7EBD9"/>
              </a:solidFill>
            </c:spPr>
            <c:extLst>
              <c:ext xmlns:c16="http://schemas.microsoft.com/office/drawing/2014/chart" uri="{C3380CC4-5D6E-409C-BE32-E72D297353CC}">
                <c16:uniqueId val="{00000003-67C1-4EEA-A777-B310A40CE2EC}"/>
              </c:ext>
            </c:extLst>
          </c:dPt>
          <c:val>
            <c:numRef>
              <c:f>'Data - Overview'!$D$89:$D$90</c:f>
              <c:numCache>
                <c:formatCode>0%</c:formatCode>
                <c:ptCount val="2"/>
                <c:pt idx="0">
                  <c:v>0.29353921568627456</c:v>
                </c:pt>
                <c:pt idx="1">
                  <c:v>0.70646078431372539</c:v>
                </c:pt>
              </c:numCache>
            </c:numRef>
          </c:val>
          <c:extLst>
            <c:ext xmlns:c16="http://schemas.microsoft.com/office/drawing/2014/chart" uri="{C3380CC4-5D6E-409C-BE32-E72D297353CC}">
              <c16:uniqueId val="{00000004-67C1-4EEA-A777-B310A40CE2E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571-41D8-8B69-9326B0C9B4F5}"/>
              </c:ext>
            </c:extLst>
          </c:dPt>
          <c:dPt>
            <c:idx val="1"/>
            <c:bubble3D val="0"/>
            <c:spPr>
              <a:solidFill>
                <a:srgbClr val="6C6F71"/>
              </a:solidFill>
            </c:spPr>
            <c:extLst>
              <c:ext xmlns:c16="http://schemas.microsoft.com/office/drawing/2014/chart" uri="{C3380CC4-5D6E-409C-BE32-E72D297353CC}">
                <c16:uniqueId val="{00000003-2571-41D8-8B69-9326B0C9B4F5}"/>
              </c:ext>
            </c:extLst>
          </c:dPt>
          <c:dPt>
            <c:idx val="2"/>
            <c:bubble3D val="0"/>
            <c:spPr>
              <a:solidFill>
                <a:srgbClr val="7A19C1"/>
              </a:solidFill>
            </c:spPr>
            <c:extLst>
              <c:ext xmlns:c16="http://schemas.microsoft.com/office/drawing/2014/chart" uri="{C3380CC4-5D6E-409C-BE32-E72D297353CC}">
                <c16:uniqueId val="{00000005-2571-41D8-8B69-9326B0C9B4F5}"/>
              </c:ext>
            </c:extLst>
          </c:dPt>
          <c:dPt>
            <c:idx val="3"/>
            <c:bubble3D val="0"/>
            <c:spPr>
              <a:solidFill>
                <a:srgbClr val="8CC119"/>
              </a:solidFill>
            </c:spPr>
            <c:extLst>
              <c:ext xmlns:c16="http://schemas.microsoft.com/office/drawing/2014/chart" uri="{C3380CC4-5D6E-409C-BE32-E72D297353CC}">
                <c16:uniqueId val="{00000007-2571-41D8-8B69-9326B0C9B4F5}"/>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571-41D8-8B69-9326B0C9B4F5}"/>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571-41D8-8B69-9326B0C9B4F5}"/>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571-41D8-8B69-9326B0C9B4F5}"/>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571-41D8-8B69-9326B0C9B4F5}"/>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2571-41D8-8B69-9326B0C9B4F5}"/>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103</c:v>
                </c:pt>
                <c:pt idx="1">
                  <c:v>1 
Index: 93</c:v>
                </c:pt>
                <c:pt idx="2">
                  <c:v>2 
Index: 97</c:v>
                </c:pt>
                <c:pt idx="3">
                  <c:v>3+ 
Index: 80</c:v>
                </c:pt>
              </c:strCache>
            </c:strRef>
          </c:cat>
          <c:val>
            <c:numRef>
              <c:f>'Data - Overview'!$D$128:$D$131</c:f>
              <c:numCache>
                <c:formatCode>0%</c:formatCode>
                <c:ptCount val="4"/>
                <c:pt idx="0">
                  <c:v>0.74546078431372542</c:v>
                </c:pt>
                <c:pt idx="1">
                  <c:v>0.11807843137254903</c:v>
                </c:pt>
                <c:pt idx="2">
                  <c:v>0.10455882352941179</c:v>
                </c:pt>
                <c:pt idx="3">
                  <c:v>3.2333333333333332E-2</c:v>
                </c:pt>
              </c:numCache>
            </c:numRef>
          </c:val>
          <c:extLst>
            <c:ext xmlns:c16="http://schemas.microsoft.com/office/drawing/2014/chart" uri="{C3380CC4-5D6E-409C-BE32-E72D297353CC}">
              <c16:uniqueId val="{00000009-2571-41D8-8B69-9326B0C9B4F5}"/>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252-44D1-B8CE-BF17F52D572F}"/>
              </c:ext>
            </c:extLst>
          </c:dPt>
          <c:dPt>
            <c:idx val="1"/>
            <c:bubble3D val="0"/>
            <c:spPr>
              <a:solidFill>
                <a:srgbClr val="6C6F71"/>
              </a:solidFill>
            </c:spPr>
            <c:extLst>
              <c:ext xmlns:c16="http://schemas.microsoft.com/office/drawing/2014/chart" uri="{C3380CC4-5D6E-409C-BE32-E72D297353CC}">
                <c16:uniqueId val="{00000003-1252-44D1-B8CE-BF17F52D572F}"/>
              </c:ext>
            </c:extLst>
          </c:dPt>
          <c:dPt>
            <c:idx val="2"/>
            <c:bubble3D val="0"/>
            <c:spPr>
              <a:solidFill>
                <a:srgbClr val="7A19C1"/>
              </a:solidFill>
            </c:spPr>
            <c:extLst>
              <c:ext xmlns:c16="http://schemas.microsoft.com/office/drawing/2014/chart" uri="{C3380CC4-5D6E-409C-BE32-E72D297353CC}">
                <c16:uniqueId val="{00000005-1252-44D1-B8CE-BF17F52D572F}"/>
              </c:ext>
            </c:extLst>
          </c:dPt>
          <c:dPt>
            <c:idx val="3"/>
            <c:bubble3D val="0"/>
            <c:spPr>
              <a:solidFill>
                <a:srgbClr val="8CC119"/>
              </a:solidFill>
            </c:spPr>
            <c:extLst>
              <c:ext xmlns:c16="http://schemas.microsoft.com/office/drawing/2014/chart" uri="{C3380CC4-5D6E-409C-BE32-E72D297353CC}">
                <c16:uniqueId val="{00000007-1252-44D1-B8CE-BF17F52D572F}"/>
              </c:ext>
            </c:extLst>
          </c:dPt>
          <c:dPt>
            <c:idx val="4"/>
            <c:bubble3D val="0"/>
            <c:spPr>
              <a:solidFill>
                <a:srgbClr val="EBC61C"/>
              </a:solidFill>
            </c:spPr>
            <c:extLst>
              <c:ext xmlns:c16="http://schemas.microsoft.com/office/drawing/2014/chart" uri="{C3380CC4-5D6E-409C-BE32-E72D297353CC}">
                <c16:uniqueId val="{00000009-1252-44D1-B8CE-BF17F52D572F}"/>
              </c:ext>
            </c:extLst>
          </c:dPt>
          <c:dPt>
            <c:idx val="5"/>
            <c:bubble3D val="0"/>
            <c:spPr>
              <a:solidFill>
                <a:srgbClr val="1964C1"/>
              </a:solidFill>
            </c:spPr>
            <c:extLst>
              <c:ext xmlns:c16="http://schemas.microsoft.com/office/drawing/2014/chart" uri="{C3380CC4-5D6E-409C-BE32-E72D297353CC}">
                <c16:uniqueId val="{0000000B-1252-44D1-B8CE-BF17F52D572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252-44D1-B8CE-BF17F52D572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252-44D1-B8CE-BF17F52D572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252-44D1-B8CE-BF17F52D572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252-44D1-B8CE-BF17F52D572F}"/>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1252-44D1-B8CE-BF17F52D572F}"/>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1252-44D1-B8CE-BF17F52D572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92</c:v>
                </c:pt>
                <c:pt idx="1">
                  <c:v>20k - 40k 
Index: 99</c:v>
                </c:pt>
                <c:pt idx="2">
                  <c:v>40k - 60k 
Index: 98</c:v>
                </c:pt>
                <c:pt idx="3">
                  <c:v>60k - 80k 
Index: 107</c:v>
                </c:pt>
                <c:pt idx="4">
                  <c:v>80k - 100k 
Index: 113</c:v>
                </c:pt>
                <c:pt idx="5">
                  <c:v>100k+ 
Index: 102</c:v>
                </c:pt>
              </c:strCache>
            </c:strRef>
          </c:cat>
          <c:val>
            <c:numRef>
              <c:f>'Data - Overview'!$D$146:$D$151</c:f>
              <c:numCache>
                <c:formatCode>0%</c:formatCode>
                <c:ptCount val="6"/>
                <c:pt idx="0">
                  <c:v>0.14775490196078434</c:v>
                </c:pt>
                <c:pt idx="1">
                  <c:v>0.30825490196078431</c:v>
                </c:pt>
                <c:pt idx="2">
                  <c:v>0.20865686274509807</c:v>
                </c:pt>
                <c:pt idx="3">
                  <c:v>0.15158823529411766</c:v>
                </c:pt>
                <c:pt idx="4">
                  <c:v>8.5470588235294118E-2</c:v>
                </c:pt>
                <c:pt idx="5">
                  <c:v>9.849999999999999E-2</c:v>
                </c:pt>
              </c:numCache>
            </c:numRef>
          </c:val>
          <c:extLst>
            <c:ext xmlns:c16="http://schemas.microsoft.com/office/drawing/2014/chart" uri="{C3380CC4-5D6E-409C-BE32-E72D297353CC}">
              <c16:uniqueId val="{0000000C-1252-44D1-B8CE-BF17F52D572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4.8764705882352953E-2</c:v>
                </c:pt>
                <c:pt idx="1">
                  <c:v>0.14815686274509804</c:v>
                </c:pt>
                <c:pt idx="2">
                  <c:v>6.1813725490196078E-2</c:v>
                </c:pt>
                <c:pt idx="3">
                  <c:v>0.104921568627451</c:v>
                </c:pt>
                <c:pt idx="4">
                  <c:v>0.18235294117647058</c:v>
                </c:pt>
                <c:pt idx="5">
                  <c:v>0.21549999999999994</c:v>
                </c:pt>
                <c:pt idx="6">
                  <c:v>0.12570588235294117</c:v>
                </c:pt>
                <c:pt idx="7">
                  <c:v>0.11281372549019605</c:v>
                </c:pt>
              </c:numCache>
            </c:numRef>
          </c:val>
          <c:extLst>
            <c:ext xmlns:c16="http://schemas.microsoft.com/office/drawing/2014/chart" uri="{C3380CC4-5D6E-409C-BE32-E72D297353CC}">
              <c16:uniqueId val="{00000000-B4D9-4150-9176-8730DAB664CC}"/>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0.33481372549019606</c:v>
                </c:pt>
              </c:numCache>
            </c:numRef>
          </c:val>
          <c:extLst>
            <c:ext xmlns:c16="http://schemas.microsoft.com/office/drawing/2014/chart" uri="{C3380CC4-5D6E-409C-BE32-E72D297353CC}">
              <c16:uniqueId val="{00000000-4B6E-417C-91FD-421127004D3E}"/>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B6E-417C-91FD-421127004D3E}"/>
              </c:ext>
            </c:extLst>
          </c:dPt>
          <c:val>
            <c:numRef>
              <c:f>'Data - Overview'!$D$116</c:f>
              <c:numCache>
                <c:formatCode>0%</c:formatCode>
                <c:ptCount val="1"/>
                <c:pt idx="0">
                  <c:v>0.19546078431372549</c:v>
                </c:pt>
              </c:numCache>
            </c:numRef>
          </c:val>
          <c:extLst>
            <c:ext xmlns:c16="http://schemas.microsoft.com/office/drawing/2014/chart" uri="{C3380CC4-5D6E-409C-BE32-E72D297353CC}">
              <c16:uniqueId val="{00000003-4B6E-417C-91FD-421127004D3E}"/>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2.1813725490196084E-2</c:v>
                </c:pt>
              </c:numCache>
            </c:numRef>
          </c:val>
          <c:extLst>
            <c:ext xmlns:c16="http://schemas.microsoft.com/office/drawing/2014/chart" uri="{C3380CC4-5D6E-409C-BE32-E72D297353CC}">
              <c16:uniqueId val="{00000004-4B6E-417C-91FD-421127004D3E}"/>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0.14779411764705883</c:v>
                </c:pt>
              </c:numCache>
            </c:numRef>
          </c:val>
          <c:extLst>
            <c:ext xmlns:c16="http://schemas.microsoft.com/office/drawing/2014/chart" uri="{C3380CC4-5D6E-409C-BE32-E72D297353CC}">
              <c16:uniqueId val="{00000005-4B6E-417C-91FD-421127004D3E}"/>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0.29999019607843136</c:v>
                </c:pt>
              </c:numCache>
            </c:numRef>
          </c:val>
          <c:extLst>
            <c:ext xmlns:c16="http://schemas.microsoft.com/office/drawing/2014/chart" uri="{C3380CC4-5D6E-409C-BE32-E72D297353CC}">
              <c16:uniqueId val="{00000006-4B6E-417C-91FD-421127004D3E}"/>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832C-4808-8B5C-8D1A5A894A84}"/>
              </c:ext>
            </c:extLst>
          </c:dPt>
          <c:dPt>
            <c:idx val="1"/>
            <c:bubble3D val="0"/>
            <c:spPr>
              <a:solidFill>
                <a:srgbClr val="DBE6C4"/>
              </a:solidFill>
            </c:spPr>
            <c:extLst>
              <c:ext xmlns:c16="http://schemas.microsoft.com/office/drawing/2014/chart" uri="{C3380CC4-5D6E-409C-BE32-E72D297353CC}">
                <c16:uniqueId val="{00000003-832C-4808-8B5C-8D1A5A894A84}"/>
              </c:ext>
            </c:extLst>
          </c:dPt>
          <c:val>
            <c:numRef>
              <c:f>'Data - Overview'!$A$89:$A$90</c:f>
              <c:numCache>
                <c:formatCode>0%</c:formatCode>
                <c:ptCount val="2"/>
                <c:pt idx="0">
                  <c:v>0.3279117647058824</c:v>
                </c:pt>
                <c:pt idx="1">
                  <c:v>0.67208823529411754</c:v>
                </c:pt>
              </c:numCache>
            </c:numRef>
          </c:val>
          <c:extLst>
            <c:ext xmlns:c16="http://schemas.microsoft.com/office/drawing/2014/chart" uri="{C3380CC4-5D6E-409C-BE32-E72D297353CC}">
              <c16:uniqueId val="{00000004-832C-4808-8B5C-8D1A5A894A8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3E92-4354-BFFF-E8502A1FF724}"/>
              </c:ext>
            </c:extLst>
          </c:dPt>
          <c:dPt>
            <c:idx val="1"/>
            <c:bubble3D val="0"/>
            <c:spPr>
              <a:solidFill>
                <a:schemeClr val="accent2">
                  <a:lumMod val="20000"/>
                  <a:lumOff val="80000"/>
                </a:schemeClr>
              </a:solidFill>
            </c:spPr>
            <c:extLst>
              <c:ext xmlns:c16="http://schemas.microsoft.com/office/drawing/2014/chart" uri="{C3380CC4-5D6E-409C-BE32-E72D297353CC}">
                <c16:uniqueId val="{00000003-3E92-4354-BFFF-E8502A1FF724}"/>
              </c:ext>
            </c:extLst>
          </c:dPt>
          <c:val>
            <c:numRef>
              <c:f>'Data - Overview'!$A$89:$A$90</c:f>
              <c:numCache>
                <c:formatCode>0%</c:formatCode>
                <c:ptCount val="2"/>
                <c:pt idx="0">
                  <c:v>0.3279117647058824</c:v>
                </c:pt>
                <c:pt idx="1">
                  <c:v>0.67208823529411754</c:v>
                </c:pt>
              </c:numCache>
            </c:numRef>
          </c:val>
          <c:extLst>
            <c:ext xmlns:c16="http://schemas.microsoft.com/office/drawing/2014/chart" uri="{C3380CC4-5D6E-409C-BE32-E72D297353CC}">
              <c16:uniqueId val="{00000004-3E92-4354-BFFF-E8502A1FF72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4598-473F-A90E-16CB48FB20A8}"/>
              </c:ext>
            </c:extLst>
          </c:dPt>
          <c:dPt>
            <c:idx val="1"/>
            <c:bubble3D val="0"/>
            <c:spPr>
              <a:solidFill>
                <a:srgbClr val="F7EBD9"/>
              </a:solidFill>
            </c:spPr>
            <c:extLst>
              <c:ext xmlns:c16="http://schemas.microsoft.com/office/drawing/2014/chart" uri="{C3380CC4-5D6E-409C-BE32-E72D297353CC}">
                <c16:uniqueId val="{00000003-4598-473F-A90E-16CB48FB20A8}"/>
              </c:ext>
            </c:extLst>
          </c:dPt>
          <c:val>
            <c:numRef>
              <c:f>'Data - Overview'!$E$89:$E$90</c:f>
              <c:numCache>
                <c:formatCode>0%</c:formatCode>
                <c:ptCount val="2"/>
                <c:pt idx="0">
                  <c:v>0.412656862745098</c:v>
                </c:pt>
                <c:pt idx="1">
                  <c:v>0.58734313725490206</c:v>
                </c:pt>
              </c:numCache>
            </c:numRef>
          </c:val>
          <c:extLst>
            <c:ext xmlns:c16="http://schemas.microsoft.com/office/drawing/2014/chart" uri="{C3380CC4-5D6E-409C-BE32-E72D297353CC}">
              <c16:uniqueId val="{00000004-4598-473F-A90E-16CB48FB20A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06F8-4A93-B098-DE0787CCFBF5}"/>
              </c:ext>
            </c:extLst>
          </c:dPt>
          <c:dPt>
            <c:idx val="1"/>
            <c:bubble3D val="0"/>
            <c:extLst>
              <c:ext xmlns:c16="http://schemas.microsoft.com/office/drawing/2014/chart" uri="{C3380CC4-5D6E-409C-BE32-E72D297353CC}">
                <c16:uniqueId val="{00000002-06F8-4A93-B098-DE0787CCFBF5}"/>
              </c:ext>
            </c:extLst>
          </c:dPt>
          <c:val>
            <c:numRef>
              <c:f>'Data - Overview'!$C$89:$C$90</c:f>
              <c:numCache>
                <c:formatCode>0%</c:formatCode>
                <c:ptCount val="2"/>
                <c:pt idx="0">
                  <c:v>0.10068627450980391</c:v>
                </c:pt>
                <c:pt idx="1">
                  <c:v>0.89931372549019606</c:v>
                </c:pt>
              </c:numCache>
            </c:numRef>
          </c:val>
          <c:extLst>
            <c:ext xmlns:c16="http://schemas.microsoft.com/office/drawing/2014/chart" uri="{C3380CC4-5D6E-409C-BE32-E72D297353CC}">
              <c16:uniqueId val="{00000003-06F8-4A93-B098-DE0787CCFBF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0.17836274509803923</c:v>
                </c:pt>
              </c:numCache>
            </c:numRef>
          </c:val>
          <c:extLst>
            <c:ext xmlns:c16="http://schemas.microsoft.com/office/drawing/2014/chart" uri="{C3380CC4-5D6E-409C-BE32-E72D297353CC}">
              <c16:uniqueId val="{00000000-540C-4B6A-8D4F-DB340E3B3EB4}"/>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540C-4B6A-8D4F-DB340E3B3EB4}"/>
              </c:ext>
            </c:extLst>
          </c:dPt>
          <c:val>
            <c:numRef>
              <c:f>'Data - Overview'!$D$138</c:f>
              <c:numCache>
                <c:formatCode>0%</c:formatCode>
                <c:ptCount val="1"/>
                <c:pt idx="0">
                  <c:v>0.40619607843137251</c:v>
                </c:pt>
              </c:numCache>
            </c:numRef>
          </c:val>
          <c:extLst>
            <c:ext xmlns:c16="http://schemas.microsoft.com/office/drawing/2014/chart" uri="{C3380CC4-5D6E-409C-BE32-E72D297353CC}">
              <c16:uniqueId val="{00000003-540C-4B6A-8D4F-DB340E3B3EB4}"/>
            </c:ext>
          </c:extLst>
        </c:ser>
        <c:ser>
          <c:idx val="1"/>
          <c:order val="2"/>
          <c:spPr>
            <a:solidFill>
              <a:srgbClr val="1964C1"/>
            </a:solidFill>
          </c:spPr>
          <c:invertIfNegative val="0"/>
          <c:val>
            <c:numRef>
              <c:f>'Data - Overview'!$D$139</c:f>
              <c:numCache>
                <c:formatCode>0%</c:formatCode>
                <c:ptCount val="1"/>
                <c:pt idx="0">
                  <c:v>0.34405882352941175</c:v>
                </c:pt>
              </c:numCache>
            </c:numRef>
          </c:val>
          <c:extLst>
            <c:ext xmlns:c16="http://schemas.microsoft.com/office/drawing/2014/chart" uri="{C3380CC4-5D6E-409C-BE32-E72D297353CC}">
              <c16:uniqueId val="{00000004-540C-4B6A-8D4F-DB340E3B3EB4}"/>
            </c:ext>
          </c:extLst>
        </c:ser>
        <c:ser>
          <c:idx val="0"/>
          <c:order val="3"/>
          <c:spPr>
            <a:solidFill>
              <a:srgbClr val="7D38BA"/>
            </a:solidFill>
          </c:spPr>
          <c:invertIfNegative val="0"/>
          <c:val>
            <c:numRef>
              <c:f>'Data - Overview'!$D$140</c:f>
              <c:numCache>
                <c:formatCode>0%</c:formatCode>
                <c:ptCount val="1"/>
                <c:pt idx="0">
                  <c:v>7.1284313725490198E-2</c:v>
                </c:pt>
              </c:numCache>
            </c:numRef>
          </c:val>
          <c:extLst>
            <c:ext xmlns:c16="http://schemas.microsoft.com/office/drawing/2014/chart" uri="{C3380CC4-5D6E-409C-BE32-E72D297353CC}">
              <c16:uniqueId val="{00000005-540C-4B6A-8D4F-DB340E3B3EB4}"/>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C8D1-4DBD-8FD1-E914599F94C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C8D1-4DBD-8FD1-E914599F94C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C8D1-4DBD-8FD1-E914599F94C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C8D1-4DBD-8FD1-E914599F94C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C8D1-4DBD-8FD1-E914599F94C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C8D1-4DBD-8FD1-E914599F94C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C8D1-4DBD-8FD1-E914599F94C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C8D1-4DBD-8FD1-E914599F94C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C8D1-4DBD-8FD1-E914599F94C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C8D1-4DBD-8FD1-E914599F94C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C8D1-4DBD-8FD1-E914599F94C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C8D1-4DBD-8FD1-E914599F94C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C8D1-4DBD-8FD1-E914599F94C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C8D1-4DBD-8FD1-E914599F94C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C8D1-4DBD-8FD1-E914599F94C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C8D1-4DBD-8FD1-E914599F94C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C8D1-4DBD-8FD1-E914599F94C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C8D1-4DBD-8FD1-E914599F94C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C8D1-4DBD-8FD1-E914599F94C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C8D1-4DBD-8FD1-E914599F94C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C8D1-4DBD-8FD1-E914599F94C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C8D1-4DBD-8FD1-E914599F94C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C8D1-4DBD-8FD1-E914599F94C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C8D1-4DBD-8FD1-E914599F94C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C8D1-4DBD-8FD1-E914599F94C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{EEF8A5C5-D5F4-49B0-9E58-98896B40523D}</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C8D1-4DBD-8FD1-E914599F94C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{610AC617-28DD-455D-9E3C-62624336F381}</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C8D1-4DBD-8FD1-E914599F94C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{CE54C515-DCAB-4E9D-A8D9-EF30333FDB8C}</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C8D1-4DBD-8FD1-E914599F94C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{F63B032B-B372-4A11-8EF0-A05D1EDA7E89}</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C8D1-4DBD-8FD1-E914599F94C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{4995D690-B635-4ECC-93EF-E256354C682B}</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C8D1-4DBD-8FD1-E914599F94C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{5F84D617-D63C-4141-9DEC-7DED300C65F7}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C8D1-4DBD-8FD1-E914599F94C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{B7D6DD02-1A5C-4DD4-8B4C-37AAB0D5AF7E}</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C8D1-4DBD-8FD1-E914599F94C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{492B4372-07EC-4CFA-A604-5886295F6CC5}</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C8D1-4DBD-8FD1-E914599F94C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{2D964A99-9F1D-49C0-9387-EA3F16394DB8}</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C8D1-4DBD-8FD1-E914599F94C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{24D4B6F4-CB11-469D-AA33-E85797B838BF}</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C8D1-4DBD-8FD1-E914599F94C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{E7A9105D-2DAC-4EAD-9092-7E6EF47DDB23}</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C8D1-4DBD-8FD1-E914599F94C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{0F0575F4-1E21-4F7D-A029-6B1C0B915E81}</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C8D1-4DBD-8FD1-E914599F94C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{C6EB8E27-7DF4-4C3D-B8A0-D304D034A8C6}</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C8D1-4DBD-8FD1-E914599F94C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{BBEEB22A-F819-4ED0-AE75-EE6FFA59FE44}</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C8D1-4DBD-8FD1-E914599F94C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{2703CCA0-FE7C-491E-BA79-070300F24FB8}</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C8D1-4DBD-8FD1-E914599F94C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{2578A669-4FFF-427A-815E-1A70D8CAC42A}</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C8D1-4DBD-8FD1-E914599F94C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{32441B8F-24A5-48FB-890C-67E3BB8FE35A}</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C8D1-4DBD-8FD1-E914599F94C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{314CC8F0-1F7A-4A73-81DE-EABAAEC18292}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C8D1-4DBD-8FD1-E914599F94C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{3CF10722-0928-4D34-B738-506F14F55BF9}</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C8D1-4DBD-8FD1-E914599F94C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{4B0A1D13-9936-4355-8587-0DF2850001F4}</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C8D1-4DBD-8FD1-E914599F94C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{3FE951F3-F844-49AA-A58C-B51FD6A9B418}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C8D1-4DBD-8FD1-E914599F94C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{015944E9-7D52-44CE-AA6A-1AD530114D53}</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C8D1-4DBD-8FD1-E914599F94C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{98869019-3E23-4159-9246-0CD485B27B59}</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C8D1-4DBD-8FD1-E914599F94C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{3678A7D9-6FE4-4F53-9311-5900098FF656}</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C8D1-4DBD-8FD1-E914599F94C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{67EC5DAF-950E-4629-ABC8-FA66710D36C5}</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C8D1-4DBD-8FD1-E914599F94C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0</c:v>
                </c:pt>
                <c:pt idx="2">
                  <c:v>0</c:v>
                </c:pt>
                <c:pt idx="3">
                  <c:v>0.1</c:v>
                </c:pt>
                <c:pt idx="4">
                  <c:v>9.8039215686274508E-3</c:v>
                </c:pt>
                <c:pt idx="5">
                  <c:v>0</c:v>
                </c:pt>
                <c:pt idx="6">
                  <c:v>0</c:v>
                </c:pt>
                <c:pt idx="7">
                  <c:v>0</c:v>
                </c:pt>
                <c:pt idx="8">
                  <c:v>9.8039215686274508E-3</c:v>
                </c:pt>
                <c:pt idx="9">
                  <c:v>0</c:v>
                </c:pt>
                <c:pt idx="10">
                  <c:v>0</c:v>
                </c:pt>
                <c:pt idx="11">
                  <c:v>0</c:v>
                </c:pt>
                <c:pt idx="12">
                  <c:v>0</c:v>
                </c:pt>
                <c:pt idx="13">
                  <c:v>2.9411764705882353E-2</c:v>
                </c:pt>
                <c:pt idx="14">
                  <c:v>9.8039215686274508E-3</c:v>
                </c:pt>
                <c:pt idx="15">
                  <c:v>2.9411764705882353E-2</c:v>
                </c:pt>
                <c:pt idx="16">
                  <c:v>9.8039215686274508E-2</c:v>
                </c:pt>
                <c:pt idx="17">
                  <c:v>0</c:v>
                </c:pt>
                <c:pt idx="18">
                  <c:v>9.8039215686274508E-3</c:v>
                </c:pt>
                <c:pt idx="19">
                  <c:v>0.1</c:v>
                </c:pt>
                <c:pt idx="20">
                  <c:v>2.9411764705882353E-2</c:v>
                </c:pt>
                <c:pt idx="21">
                  <c:v>0</c:v>
                </c:pt>
                <c:pt idx="22">
                  <c:v>8.8235294117647065E-2</c:v>
                </c:pt>
                <c:pt idx="23">
                  <c:v>1.9607843137254902E-2</c:v>
                </c:pt>
                <c:pt idx="24">
                  <c:v>0.1</c:v>
                </c:pt>
              </c:numCache>
            </c:numRef>
          </c:xVal>
          <c:yVal>
            <c:numRef>
              <c:f>'Customer View Chart'!$F$49:$F$73</c:f>
              <c:numCache>
                <c:formatCode>0</c:formatCode>
                <c:ptCount val="25"/>
                <c:pt idx="0">
                  <c:v>0</c:v>
                </c:pt>
                <c:pt idx="1">
                  <c:v>0</c:v>
                </c:pt>
                <c:pt idx="2">
                  <c:v>0</c:v>
                </c:pt>
                <c:pt idx="3">
                  <c:v>200</c:v>
                </c:pt>
                <c:pt idx="4">
                  <c:v>28.231939163498097</c:v>
                </c:pt>
                <c:pt idx="5">
                  <c:v>0</c:v>
                </c:pt>
                <c:pt idx="6">
                  <c:v>0</c:v>
                </c:pt>
                <c:pt idx="7">
                  <c:v>0</c:v>
                </c:pt>
                <c:pt idx="8">
                  <c:v>20.906531186876414</c:v>
                </c:pt>
                <c:pt idx="9">
                  <c:v>0</c:v>
                </c:pt>
                <c:pt idx="10">
                  <c:v>0</c:v>
                </c:pt>
                <c:pt idx="11">
                  <c:v>0</c:v>
                </c:pt>
                <c:pt idx="12">
                  <c:v>0</c:v>
                </c:pt>
                <c:pt idx="13">
                  <c:v>78.187714612743221</c:v>
                </c:pt>
                <c:pt idx="14">
                  <c:v>22.59376860488192</c:v>
                </c:pt>
                <c:pt idx="15">
                  <c:v>45.708613998304855</c:v>
                </c:pt>
                <c:pt idx="16">
                  <c:v>129.11579026953464</c:v>
                </c:pt>
                <c:pt idx="17">
                  <c:v>0</c:v>
                </c:pt>
                <c:pt idx="18">
                  <c:v>6.9913823101958945</c:v>
                </c:pt>
                <c:pt idx="19">
                  <c:v>200</c:v>
                </c:pt>
                <c:pt idx="20">
                  <c:v>195.05996573386636</c:v>
                </c:pt>
                <c:pt idx="21">
                  <c:v>0</c:v>
                </c:pt>
                <c:pt idx="22">
                  <c:v>200</c:v>
                </c:pt>
                <c:pt idx="23">
                  <c:v>22.483707458363504</c:v>
                </c:pt>
                <c:pt idx="24">
                  <c:v>200</c:v>
                </c:pt>
              </c:numCache>
            </c:numRef>
          </c:yVal>
          <c:smooth val="0"/>
          <c:extLst>
            <c:ext xmlns:c16="http://schemas.microsoft.com/office/drawing/2014/chart" uri="{C3380CC4-5D6E-409C-BE32-E72D297353CC}">
              <c16:uniqueId val="{00000019-C8D1-4DBD-8FD1-E914599F94C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95.399238339773035</c:v>
                </c:pt>
                <c:pt idx="1">
                  <c:v>91.25476591686656</c:v>
                </c:pt>
                <c:pt idx="2">
                  <c:v>98.534377931940767</c:v>
                </c:pt>
                <c:pt idx="3">
                  <c:v>99.558216350890234</c:v>
                </c:pt>
                <c:pt idx="4">
                  <c:v>98.271618471604128</c:v>
                </c:pt>
                <c:pt idx="5">
                  <c:v>103.26661427472339</c:v>
                </c:pt>
                <c:pt idx="6">
                  <c:v>98.563639518660366</c:v>
                </c:pt>
                <c:pt idx="7">
                  <c:v>107.0459180138534</c:v>
                </c:pt>
                <c:pt idx="8">
                  <c:v>103.44044088618874</c:v>
                </c:pt>
                <c:pt idx="9">
                  <c:v>102.19032900967076</c:v>
                </c:pt>
                <c:pt idx="10">
                  <c:v>98.657031502140583</c:v>
                </c:pt>
                <c:pt idx="11">
                  <c:v>104.93553276290089</c:v>
                </c:pt>
                <c:pt idx="12">
                  <c:v>98.807489980402437</c:v>
                </c:pt>
                <c:pt idx="13">
                  <c:v>91.64088995161147</c:v>
                </c:pt>
                <c:pt idx="14">
                  <c:v>103.58589314003777</c:v>
                </c:pt>
                <c:pt idx="15">
                  <c:v>99.612105308514415</c:v>
                </c:pt>
                <c:pt idx="16">
                  <c:v>108.36870926195652</c:v>
                </c:pt>
                <c:pt idx="17">
                  <c:v>114.59891775318096</c:v>
                </c:pt>
                <c:pt idx="18">
                  <c:v>97.84787970403373</c:v>
                </c:pt>
                <c:pt idx="19">
                  <c:v>102.41554555761132</c:v>
                </c:pt>
                <c:pt idx="20">
                  <c:v>102.9569166934333</c:v>
                </c:pt>
                <c:pt idx="21">
                  <c:v>0</c:v>
                </c:pt>
                <c:pt idx="22">
                  <c:v>106.15730833051123</c:v>
                </c:pt>
                <c:pt idx="23">
                  <c:v>97.129479459009701</c:v>
                </c:pt>
                <c:pt idx="24">
                  <c:v>99.942062813815312</c:v>
                </c:pt>
                <c:pt idx="25">
                  <c:v>102.32155564883574</c:v>
                </c:pt>
                <c:pt idx="26">
                  <c:v>96.733864336471072</c:v>
                </c:pt>
                <c:pt idx="27">
                  <c:v>100</c:v>
                </c:pt>
                <c:pt idx="28">
                  <c:v>89.790138902157295</c:v>
                </c:pt>
                <c:pt idx="29">
                  <c:v>89.454761660475384</c:v>
                </c:pt>
                <c:pt idx="30">
                  <c:v>80.014183455979776</c:v>
                </c:pt>
                <c:pt idx="31">
                  <c:v>85.452347212773233</c:v>
                </c:pt>
                <c:pt idx="32">
                  <c:v>90.989900318887706</c:v>
                </c:pt>
                <c:pt idx="33">
                  <c:v>80.66928007400675</c:v>
                </c:pt>
                <c:pt idx="34">
                  <c:v>103.00325138436743</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7118-40DA-9994-38D6C7CE13DA}"/>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F2CC-4577-BEEC-B5E8250F612C}"/>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A4A-4D43-B0D2-3528870C2206}"/>
              </c:ext>
            </c:extLst>
          </c:dPt>
          <c:dPt>
            <c:idx val="1"/>
            <c:invertIfNegative val="0"/>
            <c:bubble3D val="0"/>
            <c:spPr>
              <a:solidFill>
                <a:srgbClr val="89756E"/>
              </a:solidFill>
            </c:spPr>
            <c:extLst>
              <c:ext xmlns:c16="http://schemas.microsoft.com/office/drawing/2014/chart" uri="{C3380CC4-5D6E-409C-BE32-E72D297353CC}">
                <c16:uniqueId val="{00000003-DA4A-4D43-B0D2-3528870C2206}"/>
              </c:ext>
            </c:extLst>
          </c:dPt>
          <c:dPt>
            <c:idx val="2"/>
            <c:invertIfNegative val="0"/>
            <c:bubble3D val="0"/>
            <c:spPr>
              <a:solidFill>
                <a:srgbClr val="30499F"/>
              </a:solidFill>
            </c:spPr>
            <c:extLst>
              <c:ext xmlns:c16="http://schemas.microsoft.com/office/drawing/2014/chart" uri="{C3380CC4-5D6E-409C-BE32-E72D297353CC}">
                <c16:uniqueId val="{00000005-DA4A-4D43-B0D2-3528870C2206}"/>
              </c:ext>
            </c:extLst>
          </c:dPt>
          <c:dPt>
            <c:idx val="3"/>
            <c:invertIfNegative val="0"/>
            <c:bubble3D val="0"/>
            <c:spPr>
              <a:solidFill>
                <a:srgbClr val="C1C630"/>
              </a:solidFill>
            </c:spPr>
            <c:extLst>
              <c:ext xmlns:c16="http://schemas.microsoft.com/office/drawing/2014/chart" uri="{C3380CC4-5D6E-409C-BE32-E72D297353CC}">
                <c16:uniqueId val="{00000007-DA4A-4D43-B0D2-3528870C2206}"/>
              </c:ext>
            </c:extLst>
          </c:dPt>
          <c:dPt>
            <c:idx val="4"/>
            <c:invertIfNegative val="0"/>
            <c:bubble3D val="0"/>
            <c:spPr>
              <a:solidFill>
                <a:srgbClr val="AB347D"/>
              </a:solidFill>
            </c:spPr>
            <c:extLst>
              <c:ext xmlns:c16="http://schemas.microsoft.com/office/drawing/2014/chart" uri="{C3380CC4-5D6E-409C-BE32-E72D297353CC}">
                <c16:uniqueId val="{00000009-DA4A-4D43-B0D2-3528870C2206}"/>
              </c:ext>
            </c:extLst>
          </c:dPt>
          <c:val>
            <c:numRef>
              <c:f>'Wellbeing Acorn Group'!$K$13:$K$17</c:f>
              <c:numCache>
                <c:formatCode>0</c:formatCode>
                <c:ptCount val="5"/>
                <c:pt idx="0">
                  <c:v>158.09789130807476</c:v>
                </c:pt>
                <c:pt idx="1">
                  <c:v>5.7459372161098221</c:v>
                </c:pt>
                <c:pt idx="2">
                  <c:v>75.213736107153025</c:v>
                </c:pt>
                <c:pt idx="3">
                  <c:v>130.32070849064183</c:v>
                </c:pt>
                <c:pt idx="4">
                  <c:v>0</c:v>
                </c:pt>
              </c:numCache>
            </c:numRef>
          </c:val>
          <c:extLst>
            <c:ext xmlns:c16="http://schemas.microsoft.com/office/drawing/2014/chart" uri="{C3380CC4-5D6E-409C-BE32-E72D297353CC}">
              <c16:uniqueId val="{0000000A-DA4A-4D43-B0D2-3528870C2206}"/>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581-491E-829E-355237088A29}"/>
              </c:ext>
            </c:extLst>
          </c:dPt>
          <c:dPt>
            <c:idx val="1"/>
            <c:invertIfNegative val="0"/>
            <c:bubble3D val="0"/>
            <c:spPr>
              <a:solidFill>
                <a:srgbClr val="89756E"/>
              </a:solidFill>
            </c:spPr>
            <c:extLst>
              <c:ext xmlns:c16="http://schemas.microsoft.com/office/drawing/2014/chart" uri="{C3380CC4-5D6E-409C-BE32-E72D297353CC}">
                <c16:uniqueId val="{00000003-2581-491E-829E-355237088A29}"/>
              </c:ext>
            </c:extLst>
          </c:dPt>
          <c:dPt>
            <c:idx val="2"/>
            <c:invertIfNegative val="0"/>
            <c:bubble3D val="0"/>
            <c:spPr>
              <a:solidFill>
                <a:srgbClr val="30499F"/>
              </a:solidFill>
            </c:spPr>
            <c:extLst>
              <c:ext xmlns:c16="http://schemas.microsoft.com/office/drawing/2014/chart" uri="{C3380CC4-5D6E-409C-BE32-E72D297353CC}">
                <c16:uniqueId val="{00000005-2581-491E-829E-355237088A29}"/>
              </c:ext>
            </c:extLst>
          </c:dPt>
          <c:dPt>
            <c:idx val="3"/>
            <c:invertIfNegative val="0"/>
            <c:bubble3D val="0"/>
            <c:spPr>
              <a:solidFill>
                <a:srgbClr val="C1C630"/>
              </a:solidFill>
            </c:spPr>
            <c:extLst>
              <c:ext xmlns:c16="http://schemas.microsoft.com/office/drawing/2014/chart" uri="{C3380CC4-5D6E-409C-BE32-E72D297353CC}">
                <c16:uniqueId val="{00000007-2581-491E-829E-355237088A29}"/>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0.26470588235294118</c:v>
                </c:pt>
                <c:pt idx="1">
                  <c:v>9.8039215686274508E-3</c:v>
                </c:pt>
                <c:pt idx="2">
                  <c:v>0.16666666666666666</c:v>
                </c:pt>
                <c:pt idx="3">
                  <c:v>0.55882352941176472</c:v>
                </c:pt>
              </c:numCache>
            </c:numRef>
          </c:val>
          <c:extLst>
            <c:ext xmlns:c16="http://schemas.microsoft.com/office/drawing/2014/chart" uri="{C3380CC4-5D6E-409C-BE32-E72D297353CC}">
              <c16:uniqueId val="{00000008-2581-491E-829E-355237088A29}"/>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2581-491E-829E-355237088A29}"/>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0</c:v>
                </c:pt>
                <c:pt idx="2">
                  <c:v>0</c:v>
                </c:pt>
                <c:pt idx="3">
                  <c:v>624.93314567206198</c:v>
                </c:pt>
                <c:pt idx="4">
                  <c:v>28.231939163498097</c:v>
                </c:pt>
              </c:numCache>
            </c:numRef>
          </c:val>
          <c:extLst>
            <c:ext xmlns:c16="http://schemas.microsoft.com/office/drawing/2014/chart" uri="{C3380CC4-5D6E-409C-BE32-E72D297353CC}">
              <c16:uniqueId val="{00000000-0343-4D0F-B578-03174CB719C5}"/>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20.906531186876414</c:v>
                </c:pt>
                <c:pt idx="4">
                  <c:v>0</c:v>
                </c:pt>
                <c:pt idx="5">
                  <c:v>0</c:v>
                </c:pt>
                <c:pt idx="6">
                  <c:v>0</c:v>
                </c:pt>
                <c:pt idx="7">
                  <c:v>0</c:v>
                </c:pt>
              </c:numCache>
            </c:numRef>
          </c:val>
          <c:extLst>
            <c:ext xmlns:c16="http://schemas.microsoft.com/office/drawing/2014/chart" uri="{C3380CC4-5D6E-409C-BE32-E72D297353CC}">
              <c16:uniqueId val="{00000000-09F0-4468-9C53-025AD52A5391}"/>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78.187714612743221</c:v>
                </c:pt>
                <c:pt idx="1">
                  <c:v>22.59376860488192</c:v>
                </c:pt>
                <c:pt idx="2">
                  <c:v>45.708613998304855</c:v>
                </c:pt>
                <c:pt idx="3">
                  <c:v>129.11579026953464</c:v>
                </c:pt>
                <c:pt idx="4">
                  <c:v>0</c:v>
                </c:pt>
              </c:numCache>
            </c:numRef>
          </c:val>
          <c:extLst>
            <c:ext xmlns:c16="http://schemas.microsoft.com/office/drawing/2014/chart" uri="{C3380CC4-5D6E-409C-BE32-E72D297353CC}">
              <c16:uniqueId val="{00000000-E68D-48A2-89FE-6E968285E7CA}"/>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6.9913823101958945</c:v>
                </c:pt>
                <c:pt idx="1">
                  <c:v>245.0924892361665</c:v>
                </c:pt>
                <c:pt idx="2">
                  <c:v>195.05996573386636</c:v>
                </c:pt>
                <c:pt idx="3">
                  <c:v>0</c:v>
                </c:pt>
                <c:pt idx="4">
                  <c:v>201.38561320754721</c:v>
                </c:pt>
                <c:pt idx="5">
                  <c:v>22.483707458363504</c:v>
                </c:pt>
                <c:pt idx="6">
                  <c:v>352.64357926435792</c:v>
                </c:pt>
              </c:numCache>
            </c:numRef>
          </c:val>
          <c:extLst>
            <c:ext xmlns:c16="http://schemas.microsoft.com/office/drawing/2014/chart" uri="{C3380CC4-5D6E-409C-BE32-E72D297353CC}">
              <c16:uniqueId val="{00000000-6E6C-448E-8C51-0495F499FA3A}"/>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9C5E-4C67-B64F-A895E43F6088}"/>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624.93314567206198</c:v>
                </c:pt>
                <c:pt idx="1">
                  <c:v>352.64357926435792</c:v>
                </c:pt>
                <c:pt idx="2">
                  <c:v>245.0924892361665</c:v>
                </c:pt>
                <c:pt idx="3">
                  <c:v>201.38561320754721</c:v>
                </c:pt>
                <c:pt idx="4">
                  <c:v>195.05996573386636</c:v>
                </c:pt>
                <c:pt idx="5">
                  <c:v>129.11579026953464</c:v>
                </c:pt>
                <c:pt idx="6">
                  <c:v>78.187714612743221</c:v>
                </c:pt>
                <c:pt idx="7">
                  <c:v>45.708613998304855</c:v>
                </c:pt>
                <c:pt idx="8">
                  <c:v>28.231939163498097</c:v>
                </c:pt>
                <c:pt idx="9">
                  <c:v>22.59376860488192</c:v>
                </c:pt>
                <c:pt idx="10">
                  <c:v>22.483707458363504</c:v>
                </c:pt>
                <c:pt idx="11">
                  <c:v>20.906531186876414</c:v>
                </c:pt>
                <c:pt idx="12">
                  <c:v>6.9913823101958945</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6AB9-4AF1-ABCD-9A8C14FB0DD9}"/>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BC6F88E-50FD-4650-81CB-FAD15D8E5D18}"/>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CA709367-DE0E-4964-9030-3D4333F8308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1E5DDD80-F77C-4330-A664-A9F889D32410}"/>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DDFF6BBA-7487-4C9A-A729-038EA5730F41}"/>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1496479B-5ADF-4B11-8759-D1E8B22BCBE9}"/>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16ABB34C-766D-4246-9E7C-64A985FA4FC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B6EF5A3F-769B-469D-81B2-FC0585E4C04E}"/>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DE5BDA1-A521-473A-BA56-10AF2F5CE7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102BC3F-A0D8-4835-94FE-B8C45581FA35}"/>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1623EAD-46A0-4F32-BEA4-1ADEEF65916F}"/>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29387C79-7A31-4A11-ABBE-5D40DA80366A}"/>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D3576934-28D3-43D1-A5AB-01483524EAF9}"/>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7D21762D-754B-4AB9-8408-F7126565A0BA}"/>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3270B61-B8C4-40F9-AB9A-49C7065DEA95}"/>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EE57A8DE-0E28-44A1-99F3-91D4C59F62C9}"/>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CDCDEA12-16A3-488C-917E-1E692A32B443}"/>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47E6A87A-D573-4BF2-B856-34C079EF7D52}"/>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8172F985-8665-4DAC-B816-3C8A2293BF8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CF6E4F0C-0788-4BB3-87F4-BF85B4D5F623}"/>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6371902B-B820-43FF-B766-F6F936842705}"/>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E81BA45E-04C9-4693-ACEA-04E4672B40FE}"/>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5E3F294-6EAC-4D70-8806-74A8CD1F369A}"/>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BC5038C6-59EA-4005-826A-EBF9CF4621E1}"/>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0C96AFA0-BB71-4268-B503-03BBA798D1A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4D5ED676-3FC6-4E6F-A374-99040A7C0AAB}"/>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4AFD0DEC-08B3-489B-8E6A-47015895FBB4}"/>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5B16AA2-7F49-424D-A8EE-CDDDC906D292}"/>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AF99035E-CF83-4465-BD16-82EB76D33CCA}"/>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39E845C7-0538-4FB8-9952-000C48200C0A}"/>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81378860-A78F-4946-BD61-7C82A7DFF18C}"/>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942ECF2B-B49C-4397-B046-2276C01C3B18}"/>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F18678A1-EAEC-4A61-95EE-9A465AEC1783}"/>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6D11D1AD-725C-4D26-A572-CCBBD38FB3E7}"/>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570D5420-DF5E-4155-9009-554EB076AA1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215DF178-FC34-48BE-AF34-316E8A29A0D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E6C88A36-7E5C-4BD6-BCC6-6A99FFA46C2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42F340BA-A402-4BF1-A264-21C2DB1B0C6E}"/>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A8D4FCB7-D4C7-4A68-B76E-FD0E37F9D300}"/>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608FD9EC-CDBD-47F9-95A5-6396907924F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88E2C33F-BA82-41F1-9B5F-43C7A4AEE25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43BB577C-D5BB-4296-8F0C-2648999F11C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67E9E6A3-37E4-406F-AD5A-761FBCA576D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811DBC3-46C2-4645-90BE-DF35F3F1109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FC77B46A-AA81-471F-8AC4-5F313E078E07}"/>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DAAE22C5-F533-49F6-966D-39425D87662F}"/>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BB4D1D48-7433-4955-B05E-0FE5BC36F66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285ED7F7-529D-42C1-AD35-F08727CCF53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4456D5A6-1497-45C9-9BE7-5A7256076731}"/>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291849B6-AE7A-4679-9B5B-88A623B64FAE}"/>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60EAD2A-D716-4EB9-8F52-000B2FE536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1F0B219-AC0B-4282-9F32-0917CEC424B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EE4634C6-7C06-4CFC-B399-86479BBEFD94}"/>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5DEA9C78-880D-4328-B0F6-85AA3935C07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82BB0D7-6B6F-40DB-BDAB-3BB5194A8EC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2DBE9373-5745-413A-B131-74FD08717774}"/>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AB11ABA6-110D-4DAA-B855-BDBF22E34496}"/>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620872B2-7B4F-4597-AB34-8D7B0BFABDFA}"/>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E98C7229-9650-4228-9DF2-E6B15342B422}"/>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E942E992-FE62-4D6D-B6EF-31CCF9113940}"/>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5D12CDEA-AEFD-4B8D-8058-5D012F080B0C}"/>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91F3DF7-C86A-4FCF-9403-ECF0EBA9D62C}"/>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8896E0B-6BE0-49B5-8E00-EF2D1A77BE6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9EA226F-82C0-4F8C-8402-1D3DDED4FC8B}"/>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3B9471D-2576-4494-BB79-97C631119DDD}"/>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4CC81D4-CDEF-4560-ACD2-32B9BC6272F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17732E0-C8C8-4938-80E4-522DEDFDAD5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733C339-0CAC-4C1D-8CB5-F38AEF779E6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D4EF494-4906-4EDE-B277-A56173CD7E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18CE69E-9FE7-4784-B6B4-4560837DF84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EE2AEA06-C511-4144-A709-822EAB5E06C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5BDEC7DD-F7C0-4442-899F-C6168854B7C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Groves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BA430930-3D00-47FB-B46A-0E94A1B1AED1}"/>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CEEB308A-2FA9-4503-86D8-B2E3E97B0099}"/>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24FBA116-41A9-4F14-B7E1-C4783B89382A}"/>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C6DE56AF-7A0F-4C76-B42A-2D58912281E1}"/>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CEA57579-F169-4755-9D27-F2F90273241B}"/>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2C42B602-9470-4F55-8FCD-BF82C22379A3}"/>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2A85A8C0-D90A-451C-8241-08367AEEC13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04339FF9-B4B6-4F11-9F8D-DCBE650DBFC6}"/>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CF650504-C4EA-41D4-B7B5-E824EBAF9B24}"/>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A5A18000-C7E2-4036-8B27-7B5422114C2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F7BA3E97-DB91-4CAA-B128-D73AFD6F226B}"/>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AA43287B-29F3-4162-BFF0-6A3946A28C4F}"/>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E93AE47D-22EC-491B-B280-764F9143FA7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5067DF04-2CA9-4E35-BE4B-3011BEEC59EC}"/>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D4EFE1D-B429-47BC-93C4-01210C6325DA}"/>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532B8057-CE39-4FE5-A8F6-BB7E5BD1F97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D5B45381-DFD1-4A03-A3E8-36C0CBCA4850}"/>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E1D9760E-BA7A-40DA-A37B-7C0B6635D934}"/>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95DBF163-A0A1-467F-856E-D5DD863CC10B}"/>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C87EE873-37F0-4860-9692-6A347C5FB29B}"/>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0469F79F-BD17-4525-9FEF-AAC8ACB74DF7}"/>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489AA211-CB83-4AF1-94F9-255FF79E3790}"/>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917CFBD6-CC62-448A-B91F-83A3C284FD34}"/>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70406FE3-9EE4-477F-8223-B653A74B47B7}"/>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5DEBC2E3-D58D-4689-8326-AE397DB59C19}"/>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99</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5C09FBD5-FAFD-40D8-B252-1816F3D62566}"/>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95</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894849DD-F1A8-469A-8D65-8649BE7C7D74}"/>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103</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85436E2F-320C-4618-B318-680EFF627916}"/>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99</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B4F672DF-4568-4101-9C25-10E482AE9B33}"/>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D29BC2E0-1950-4CD1-B933-BE589CC7326A}"/>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4C9E9C94-A87E-4196-9A78-063C8670E865}"/>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CDD0E217-4DDA-455E-B3EA-19F134295A66}"/>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0B44EE8E-C5AB-4584-9A64-DEF870D3795D}"/>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7283C31A-9E42-4433-8FBA-0DFD8B246541}"/>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DF37594D-15A0-4AE9-AF16-F556B8A12611}"/>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A0A842AC-506F-4BC7-94B6-E4683D294B94}"/>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BC98A08A-1E60-4539-AD9E-24A8E3693711}"/>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A22CB111-F449-4822-B098-69BF93BA1BED}"/>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33377E1A-1CC7-4A24-B81B-D819DC1D4379}"/>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BF8252ED-2CE5-41CF-8257-AB6F81A31998}"/>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C91BC4B2-1D8C-4858-A1BD-C0E0528BE945}"/>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6757B972-4F99-4294-84B5-E2C1CD9DEF6B}"/>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CF447E73-BE1B-44BC-807F-BC97476B48F7}"/>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CCEF4454-C761-463E-A3E1-869D825E6E60}"/>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C6A772B1-D62F-4CE0-8B95-0E84A8001731}"/>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ABFC4DDC-F37A-4F31-A4EC-CDA08FD3CD0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B0DC1E6C-02AA-4A90-B20A-3E5FDB2EBEB4}"/>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5353E3AE-0105-4DE3-961D-2F5BCDC519B2}"/>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BFBE00D9-7835-4138-A1C9-C3BA0B260AAA}"/>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11654E79-0D47-4C08-876C-3D249FFF79CB}"/>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9DE31314-6880-45E9-989A-FB1ADD08C39C}"/>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AF9B76D7-5927-432A-BF53-EA87BC713333}"/>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105</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A865FE37-751E-4CAE-9187-A4F100D1B6B3}"/>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1A1ACAA-4A86-47DA-A45F-905E0B63BEA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041D41E7-DC58-44F9-977E-CA9DEF5BCD95}"/>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4F517968-5033-485C-BEE1-3B98D58E36E2}"/>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CC66E5BC-C23C-4218-89CB-643AEFBD7F37}"/>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5AF462E7-6B5B-43AE-BD2F-2CE54FF9A3F5}"/>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96</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3353498A-0B1E-4CF6-B83F-EE582E416AC9}"/>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8030F7FB-51E0-4C5D-B7ED-E58E2236E196}"/>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E882F747-AC7A-45F3-B34A-983F062A34B7}"/>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D875A976-611A-4BC3-A873-9600490B9BE0}"/>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2F69C6E3-1B18-4F27-B623-342C14D03789}"/>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9C42514A-4D16-454A-8F9D-3A16397C7726}"/>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102</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41B1B1A2-65DA-4C56-AA48-742D83C62F7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81C9CB82-7D78-4567-BBA6-FD8280E1B716}"/>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DFF3F7DE-03E0-4362-A9B8-EDC8108E0BBB}"/>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91F1B818-6E53-4405-81D4-3D443492787E}"/>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6975C1CA-2507-4895-8CC4-CAA33B0FA3A0}"/>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F1C7F460-A561-4059-B3D8-37557CB321AF}"/>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502C1B10-6536-4971-832B-76436600ABA7}"/>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098BA2C6-E315-42A0-9FC6-255488E92B9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D508C4BA-C1FF-4223-848C-3EDEC9F2A967}"/>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90</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BECE3747-0CE4-4613-B1F8-F284AA95BFC7}"/>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6A2B7E40-1308-4E93-B0CD-D99F14DC508E}"/>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53FD79F7-9C06-4BC7-BF08-11D1A028D3F0}"/>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92</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B0F45396-C57D-4A48-B348-595A4F4D08FA}"/>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7E230C13-80E4-475D-84DF-D24EBBEDB53A}"/>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840EED4F-9116-4CD6-AE7B-6CC90E13BC24}"/>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88</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B3AEFDA0-2459-4FD8-ADA4-F547E1A9966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557B16B-E82B-4CD4-B1E6-EB38B21F5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405A4798-E25D-416A-93D6-3EF4B177994E}"/>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3B9EB4FE-682E-4252-8735-571B5CEF93D1}"/>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33%</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528FFD8C-7CB7-4496-8155-63AC16DB3EF6}"/>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D3101C57-E1C1-42B8-8749-5CA4C8156E56}"/>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D4ED672E-B41F-4189-B2B2-3A06F716173E}"/>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36%</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C5C63BA3-5A85-42FC-9C93-DABFD4185659}"/>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94</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B96F79F5-061A-491C-97ED-8C9EAFEA3E67}"/>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38B8FA5B-51FD-41A6-9ED6-FD8FAEEDDB9F}"/>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D6E73649-84B6-48C2-A3D9-0ADBB3C50E6E}"/>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76</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BE006F19-E3F3-435B-AB4E-0A43AECCD6DE}"/>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582957A2-94E7-46B1-9057-EAE390A56E47}"/>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0E7E5E8C-8B18-4072-8F96-4B1AE8C7EC4A}"/>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7EDF96E1-9883-4B7D-946B-F351EE76AB56}"/>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608B4A3-82C2-42DC-A178-4AC8A04BBCD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34132277-F624-49EA-97F4-209BA6DCDF38}"/>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45.0</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980AF182-7C7F-4967-80AB-51E7BFADADC8}"/>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CCE933B9-90F8-4BB9-9CC0-1A9E33AA0718}"/>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FF997C2D-DB30-4590-933F-E641D04F1D50}"/>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A1759653-F41D-428D-8315-E11692FAEF84}"/>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C6FDDAA-ABF4-4016-A119-71E2813680E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595D42D9-4392-41D4-A331-B526482FA419}"/>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0CBA8667-5784-4661-B6DB-BB73D60856D3}"/>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18DE0F79-6785-4E63-B45A-E9CAC9977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F71736FF-4B9E-4616-BE7C-91B9346AD4A0}"/>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2F10F315-8AAD-4AB1-B2B2-FD77CE89314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39AB4B88-0F43-42DF-A46C-8934B33AEA1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C5064E59-6FEA-443F-8126-EA6F995E4D39}"/>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C25344AA-C9F7-4FAA-A2E3-1F3E6C8D5BCE}"/>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7F4D39EC-0CC0-4910-B62A-C25BB57C96C1}"/>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3702BA13-24CC-4554-9A96-35B3DCF3630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2BE0188C-4CE3-4BBD-8F67-2507D45064CD}"/>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6A136113-AA61-4A42-AFBC-6D19A8C0D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00474E79-19D3-4FF7-93A3-8996901D107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78C673B1-BC5E-4F47-B6A2-E8876EC06A9E}"/>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E36A86EA-FE8F-4C79-B70D-CB52A2533E1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8D6533B7-6421-4AF5-9514-53FADA1F7C7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8EEED9FA-8ECF-405C-B585-5171636B10C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8CD2267F-E184-452F-BABA-434D24D3336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B0B67C78-C59E-4EDC-895D-623EDC482F80}"/>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2110A75D-9A26-422E-A37A-A21D4C676721}"/>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39D632BA-7A10-4083-8A95-DF1ADC44095E}"/>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7201F79E-D4E9-4B85-AE9F-AA4F10D9A5CF}"/>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E74809BA-1969-4103-B817-DCAAB3AB7EF7}"/>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93</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29367D0A-C884-4BB7-A0CC-198562AA2D79}"/>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17742AF7-3A2A-4F84-91E2-2201AA49791F}"/>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85</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0218BF7-0EC7-4F71-A7AC-36EAE68A45F4}"/>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E0A9292-3DD4-4C40-AB63-A47A20D6437E}"/>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19F3971F-7614-4340-92E6-ADAE7D10CA6F}"/>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D14B6716-DE1D-4331-A1C9-7CCC5A2A7201}"/>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CCC47356-4E91-4A70-9533-48657A9487BF}"/>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120</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FA3EB11E-B88E-45A5-B25D-9497FF54F6F3}"/>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871F6218-44CB-48DD-BC89-745A4F2CBE03}"/>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9DF16704-6DCB-4308-830D-20429EDF7945}"/>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54B0A35E-9E33-4EEB-B011-12EE70B0E40D}"/>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20%</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7D4D5C30-259B-4B67-A961-830A8E90F043}"/>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E8BA3B39-6B05-41C5-92DB-47B4DE2FD599}"/>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15%</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0CF6E700-6987-4E62-B9BF-EE52E9290B87}"/>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AAE93DD8-ACAF-4DB8-A542-1E34DCF4A8F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56DA28D2-AC3D-42A4-AF6B-8BE4C4B67C6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6E80338C-8619-432C-B19C-2A9E39F837BF}"/>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D06D8A0D-2578-4847-81A4-5BA69724CD06}"/>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C99022A6-3964-4D80-87A5-40C25161358F}"/>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D714A2DC-5DC5-4358-A2A5-3C904E78C09E}"/>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290CEBED-9FCF-40DE-9D24-0C2EBEE50D1E}"/>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68251A23-F06C-4534-9782-834D276F93CB}"/>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3919C818-1D87-4335-B179-7B4FA8B2A1E5}"/>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111</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6C257A90-63D7-4657-9735-B5325D92E5DE}"/>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216D175B-1005-46A4-A932-A51AC50490B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72</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B298FF79-E6A5-41EC-88E8-62D18AE50DCB}"/>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92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B40E0EF5-4EA6-474B-B68B-72FCE70F5316}"/>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95</a:t>
            </a:fld>
            <a:endParaRPr lang="en-GB" sz="500" b="1">
              <a:solidFill>
                <a:schemeClr val="bg1"/>
              </a:solidFill>
            </a:endParaRPr>
          </a:p>
        </xdr:txBody>
      </xdr:sp>
      <xdr:pic>
        <xdr:nvPicPr>
          <xdr:cNvPr id="164" name="Picture 163">
            <a:extLst>
              <a:ext uri="{FF2B5EF4-FFF2-40B4-BE49-F238E27FC236}">
                <a16:creationId xmlns:a16="http://schemas.microsoft.com/office/drawing/2014/main" id="{EAC87F93-DBC8-41C0-85D0-810F6CD82446}"/>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6F3E7E2-0022-422C-987C-E9DCA61574E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BB3CB882-A478-4505-913D-A4435044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506FE582-0B2B-4CCC-BA20-D01A18796838}"/>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7F3DF7CA-8D52-4E76-AB6E-176B93FCF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A3DB353C-C1C2-448F-91AB-FAB60AD4952B}"/>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82B56269-297B-479D-B2ED-924788FDEF8A}"/>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BE34F6B3-406D-4B69-B64A-14B9A8ECC58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9DE0B216-B55D-4981-8A8E-BEDA99EEDD24}"/>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5B8AC376-2960-40C7-B977-61AC1845B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852079EC-344C-4ADE-8E32-465B1D96A4E1}"/>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0D175DAE-BBCE-40D5-92E0-60B97FC9F361}"/>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62C38037-359A-413C-BD28-5EBAA35CEDA2}"/>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CA87FC1A-2895-4A4A-8C87-DDE14924C2E1}"/>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678D4121-26B6-4354-8A97-99B98D0CD9A3}"/>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41922347-B326-4A4E-ACCE-4E1AE4F601C3}"/>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DB7C218D-AADC-4FBB-815B-32C8819DC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0AD1C007-E810-4075-8525-246E117D6CE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DCF8A90D-D629-481E-A416-10A8E3D7A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3BE624A7-C3F5-4776-9698-383A2D51144E}"/>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18%</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31A945C6-C61A-444F-BE80-35C774874AAB}"/>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354DC80F-0CC5-404E-8665-FC20800788AF}"/>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CF2F6CB0-16A4-449F-B50C-0A61C105B478}"/>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A61B8E0F-2052-4B83-81C0-0A6722C34198}"/>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EC23B9D4-2AC1-4246-BD18-D35A70A211B2}"/>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22B7680F-F0A8-416F-A214-0BC078CD477E}"/>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948FCE3F-E1CD-466E-8BAF-9809B98EC19E}"/>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97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9DD531C0-351D-4507-B5F7-31B2B817F63D}"/>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105</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17018DB7-D2F5-4D5F-A3A6-21AC65BDE1BF}"/>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ECB99509-2177-44D5-86BA-4202F39AFC76}"/>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87</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451466BE-C7F5-467E-B1E5-16DE8993FFC4}"/>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DFC7E3B7-4917-471C-80F2-9BF67F178054}"/>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A2D03AF2-B0FE-4E3E-BC3C-576BEB94B528}"/>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1F2EF257-A6F5-4648-86E2-EB44DCC6E593}"/>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DCDE4416-D2A0-44D0-9502-1ED6D4644C91}"/>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ED8CCB54-CF3A-461D-95E6-5CF63A82D1CC}"/>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D1F29900-0034-49CF-A6B7-8C682B3C1C9D}"/>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124F3983-FD04-4DF7-AA7D-AF4951A01636}"/>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ADE57855-7284-4F0C-970D-F59E6BBA738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41BBF3C5-C70C-4244-849D-FBE34035328C}"/>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202A56A2-80EA-4894-8635-F882247D2EE6}"/>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95F97F70-BDA8-49E4-AEEA-454D3420B5D3}"/>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4FDB5640-B5E6-40AA-A11E-508BEFB78D7B}"/>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4C779F17-E561-4819-9ADC-6A8009E07456}"/>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02C307D6-779B-44C8-B86A-86EF6746DC8A}"/>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32B3A9A6-18AB-41B6-AAA6-4866D1B16AE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12010315-5E51-4C42-813B-D2624B335EB2}"/>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2CEBDBD2-893D-4351-A304-A9EF1D4CABDB}"/>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4E47E08-2124-4385-B79D-D3BE7370525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E0543B5-8A8D-42AE-8A7C-EBCA8E207CD6}"/>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CCFD02C-6A32-4761-B00F-66C05FA44DA5}"/>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C3C50F8-0726-401C-AC3D-D3F7137222B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0EF18F4-32F9-4475-B3D7-B43D1F00CB90}"/>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930D1FE-3545-490E-8227-579051BC5D4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7FB663D-3ED9-4E79-A7DB-7824B033237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B1A286A-43F3-44B8-9999-9E35B2F1E6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49BB56C-45EB-46E9-96B8-3E7E48AF594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F64BCF2C-4B11-48D7-9EAC-BF74D292A7DE}"/>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246D8AA-8BFF-4A35-B282-721E5E7F592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A54BFF1-01AB-4A3A-A2F9-DA4157B7337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DFC42DE6-AF6B-4BF0-80A1-24BB9799D6C3}"/>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016EFD64-758D-4B37-9178-C364C0F39111}"/>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Groves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8B4AE07E-ED36-42A4-8976-134958EDFF7A}"/>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E120908-A9BB-4EB8-A7D4-6C9F443A394D}"/>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E0E60A6C-1AC1-4AFD-A157-92B0D3C1E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E97B734B-E065-4C67-8D2F-794F35483297}"/>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F34F3BAF-BD7B-49D1-8AB2-B5A991D45767}"/>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69A0A432-86B3-4FE7-97F8-E8ED347AE42D}"/>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1EC5376-10B3-4A91-9BD3-2CA3AFBDCE34}"/>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A540A736-8572-4066-AA32-A4C86E953F9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8438F578-54CF-4DD2-9980-B02813FD3F3E}"/>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91E5E777-2CB8-4CB8-8629-16CB9A000DE0}"/>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AA2118E9-820E-4933-B915-F0D3F60AB2D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C38900CF-B3CF-43D2-9214-308930AAAAE5}"/>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D947F8E-674A-44A4-BDF1-DA063C386983}"/>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D017E23-FE3A-4DD1-B687-EE466B7F69F4}"/>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0890663-1389-444D-9A6D-2DBC5C0DB455}"/>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7F55618-38DF-4F87-A2F7-F64723102579}"/>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AB8105C-7570-4D33-B912-9CFDCA2CF64E}"/>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CFD0BA7-5FC6-4AE9-9605-671C2B2F8B2D}"/>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4BE714E-FC41-40BD-9A68-389B7A0BBF84}"/>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8BBB935-F750-4084-AAA6-2AE9D709712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216A4F55-BE84-4F5A-B178-D341FCE66E9D}"/>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3837C486-83BF-4741-AC85-011143DF03EA}"/>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4484845C-814D-4E88-B404-954434DDDF6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FAC6E42-71FC-45B1-A7E7-06725BB3A79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14684911-4342-4B26-AA3E-06AE36E2B239}"/>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B7D83D1E-0F7A-4BFF-8FCE-823D7B876485}"/>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Groves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2EDE5A23-B9A8-4BA7-9F84-A7DA4F589968}"/>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E8331D67-494C-47B3-A654-7A1F03EBE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6A28B2E5-49A2-4C35-83E2-2E5702341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33DFCCE5-6112-4EF7-8C15-4A4B996B20E9}"/>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0D7412E-492D-4D0D-8AED-A96BE8C8B59C}"/>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58B6E4B-D729-4584-A705-CCB54B087F7A}"/>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1F81B2A-1830-4BBC-90D7-377F3B1CFE87}"/>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3C0BB07-C18E-42E8-BD07-6BC61441F49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52E1FD2-2F9C-4F34-8873-112F346A7B1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B38C04A-2DB9-41C1-9D0A-AB7F3A29D355}"/>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82BE055-E632-4EDE-B9DA-3FAB19CF0B3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4D62F60-4774-42D5-9327-5DAB0BFD162B}"/>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4640FBDD-D895-4FEF-974C-B8C02D5E70A5}"/>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8EBC7F9A-D009-4980-9201-E221D1D246E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92BF2DB-7BA0-49F7-A625-02B3D2CD6C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F93FB21-313C-4858-BAE0-566BC831992A}"/>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340620D5-0313-4AA1-9B25-60CB2A21DC57}"/>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Groves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B040F9AF-DA82-4CA6-ABA1-B95300ED63F6}"/>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1BBBA3D6-E75A-4BB1-80D5-244EB1153608}"/>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A9690BE7-6E12-4928-8EB6-2899D32B5B00}"/>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AB92591-B61E-49D0-8405-BA114B69895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C5783004-67EB-438B-8AD4-805828532D09}"/>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C55C5DF4-9B0E-419D-B029-B23373D336F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6B13CD8-1326-4EC0-B0F3-F17E5B7C304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977EE498-973B-42B8-B9EE-D1CF18C9D8E0}"/>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D793B1B4-F203-430F-BD6A-E235F912FE48}"/>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4AD7EA5-81D0-4EF9-A73C-7F7343A5A53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8CABB440-BE51-4414-A25C-F5530BAF317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7735F049-738D-4185-9BC6-E59F960FA930}"/>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63243FA-D05A-4402-8559-2AA0A8CB22C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295FC5E3-14EF-4C1E-83C3-6FECDEC04D9E}"/>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55447F11-E99C-4F9F-A94F-6BA7A336A03F}"/>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AF91DA4D-B735-406D-A61A-AEE5646E32E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8E9B2771-BC3A-4B74-A99A-48DDB3F15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89FB933E-8065-4F59-A519-8AFD08727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9C7D13D8-993D-4FD1-9B4E-F95826AF777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842CE906-59AA-4070-8E64-719CD1E31049}"/>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21843E3-A1ED-4184-863D-9EE3D46C58C9}"/>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EF07B3E-5204-4A44-849D-2925D395C55E}"/>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44E04FE-A3D1-4657-AF5A-13FF059C2975}"/>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3C09FBC-7DF8-4C11-9CD2-B393964FD3C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F116C56-64AE-41F8-A474-F3D1F05BC07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EA40E39-7BE2-422D-B8E8-2662309BDC91}"/>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641844F-1740-4F21-ACA1-3BEA8329062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8450BBE5-D5CB-49F7-9FE9-4F710D0CD88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9AA74209-D74B-4B9C-BD58-0E95625AD132}"/>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3FDF81F2-1C2A-4546-ADF4-A19E4600C12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4A08068-BDBD-44B0-B559-DA88EA5F7A9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E546CB1-5BCE-4497-A2D5-339011E33CAB}"/>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EBABDCF1-B932-4DF9-A438-27F5B7C4F4C9}"/>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Groves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20B36C19-D1FF-46AD-B74E-B04B41B27FF3}"/>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95F125CE-73AE-4E08-BCB6-D44876A06149}"/>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EA1C5221-CD20-4851-8B3B-1D670CDC2AC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39E6519F-E57B-4652-925A-17BAD89D514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C1730B66-482B-46DE-907B-E106C9B00791}"/>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EA75F5B5-5992-488D-BA87-A6824C0B2ADB}"/>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ED39AB8-F5C2-49E7-AD1F-6053721D7DD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F0C2B8BC-B1E5-4136-AB3E-9F08C1C1F5D7}"/>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99C92A8A-15EC-474D-8E79-E597673B4F2E}"/>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C60C249-C38E-46CD-9714-3DE7C4324B4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58E1B553-E53C-4105-8283-6A81E7B646AD}"/>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0F5D28E5-E207-4DA3-A62E-5CD5637115F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2083D74-2AC2-47D7-92BB-5894752D16D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A51A6F65-661E-4044-932B-B26B262ECC1F}"/>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F1690432-086B-4817-8C41-EDB983D4754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679B6FB8-F1AC-438D-A77C-9B1101C9FF1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8EAB4CFB-3E79-48D5-B47A-65B4939EB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D591CF04-A38B-4216-AA3C-F69161BCD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E83AF8E6-9CE0-4F94-AB40-3D60F9521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260296C-F62A-458E-A802-7F1B60AE5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6B35FD5F-8996-459B-BC8D-C8027349B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45E8D138-2C6F-4356-867A-6E6EF79BE989}"/>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36D1A941-2B24-4671-809C-0C39C0369412}"/>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F75DE71C-7140-474C-A954-5D0D68893F8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F85D897B-633A-4EC1-ADE1-7D1D9F2F5E7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6E848726-3108-47B9-91A1-9FCFC1CDB63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4D2B355F-2722-46A1-BFBB-BCEA2480694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1FA4BA4D-4747-4467-84BA-EC7A9EA86938}"/>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AB880B1E-FBF3-42F1-A475-AFECDBB282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ADF27E9E-3E63-4597-A5EA-C0B820B010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3DD9C467-16A5-47CA-A023-B74D29FF0E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677A55FB-6CF8-48EF-8C4D-87EC9CCE94A9}"/>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8353DBFC-CD41-41AE-9BAF-C502C42A2BA5}"/>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0B538FC-5C27-4AD0-B882-A966984912A0}"/>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4495315-2471-4A22-98D4-64ED48FFF2B2}"/>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45F3321-2F21-4D14-9AA4-78879035603F}"/>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CAA4CE3-D2ED-414D-8109-8E0FB6B9B0D6}"/>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37B2D2F-3BEC-4FF9-83C4-1CCC671EC3CC}"/>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51DF195-DE0F-4042-93C6-68D1D1A4F2FE}"/>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91C1513-0C27-49D6-BD4C-0B569E7A447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DABC28A0-83B8-4029-8A71-DA8D28F0F70C}"/>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B5DFB1DE-A177-4C26-8443-A914D4DE027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DBA2C13E-BD33-48B1-B7E4-CA77461BB06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077D80E-D440-42CF-B5BC-443F483E20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C3618060-1A6D-4537-9078-ECAAB97B762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F0EB657-9DA9-4485-98ED-57B7D5DE23F5}"/>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Groves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791FC9F4-B4C2-486B-8600-08615E3A2808}"/>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5CA76399-F970-4441-B195-75328905FD1C}"/>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2E916B06-2A2F-4436-B249-159F748AC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54CE215C-A6E7-4FCB-89E1-101F72DCF2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7D9F92FF-379E-4DBE-BE7A-735DC6DECE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8B21BDF8-3539-4A01-B196-B11A3B19E883}"/>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12913D4D-C928-4AB4-A5F2-4B497EAD061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170BDF80-C280-4F04-9B59-E6414F84AFB2}"/>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EBBA5C3D-6E26-4957-AD82-FC8116CC1BE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8AD8B562-8A96-4A54-91F1-B191DF661168}"/>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ECCFB4B2-47A3-4A11-BBFB-2EF1FCDB8CA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60BD98B2-4AD5-4912-AD18-074EE6FA2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DC23D6D7-6285-4962-995B-6E08D1BB1C6A}"/>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E38AE10D0D8A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0.3279117647058824</v>
          </cell>
          <cell r="C89">
            <v>0.10068627450980391</v>
          </cell>
          <cell r="D89">
            <v>0.29353921568627456</v>
          </cell>
          <cell r="E89">
            <v>0.412656862745098</v>
          </cell>
        </row>
        <row r="90">
          <cell r="A90">
            <v>0.67208823529411754</v>
          </cell>
          <cell r="C90">
            <v>0.89931372549019606</v>
          </cell>
          <cell r="D90">
            <v>0.70646078431372539</v>
          </cell>
          <cell r="E90">
            <v>0.58734313725490206</v>
          </cell>
        </row>
        <row r="96">
          <cell r="C96" t="str">
            <v>0-4</v>
          </cell>
          <cell r="E96">
            <v>4.8764705882352953E-2</v>
          </cell>
        </row>
        <row r="97">
          <cell r="C97" t="str">
            <v>5-17</v>
          </cell>
          <cell r="E97">
            <v>0.14815686274509804</v>
          </cell>
        </row>
        <row r="98">
          <cell r="C98" t="str">
            <v>18-24</v>
          </cell>
          <cell r="E98">
            <v>6.1813725490196078E-2</v>
          </cell>
        </row>
        <row r="99">
          <cell r="C99" t="str">
            <v>25-34</v>
          </cell>
          <cell r="E99">
            <v>0.104921568627451</v>
          </cell>
        </row>
        <row r="100">
          <cell r="C100" t="str">
            <v>35-49</v>
          </cell>
          <cell r="E100">
            <v>0.18235294117647058</v>
          </cell>
        </row>
        <row r="101">
          <cell r="C101" t="str">
            <v>50-64</v>
          </cell>
          <cell r="E101">
            <v>0.21549999999999994</v>
          </cell>
        </row>
        <row r="102">
          <cell r="C102" t="str">
            <v>65-74</v>
          </cell>
          <cell r="E102">
            <v>0.12570588235294117</v>
          </cell>
        </row>
        <row r="103">
          <cell r="C103" t="str">
            <v>75 plus</v>
          </cell>
          <cell r="E103">
            <v>0.11281372549019605</v>
          </cell>
        </row>
        <row r="115">
          <cell r="C115" t="str">
            <v>Couple - no children</v>
          </cell>
          <cell r="D115">
            <v>0.33481372549019606</v>
          </cell>
        </row>
        <row r="116">
          <cell r="C116" t="str">
            <v>Couple with children</v>
          </cell>
          <cell r="D116">
            <v>0.19546078431372549</v>
          </cell>
        </row>
        <row r="117">
          <cell r="C117" t="str">
            <v>Lone parent</v>
          </cell>
          <cell r="D117">
            <v>2.1813725490196084E-2</v>
          </cell>
        </row>
        <row r="118">
          <cell r="C118" t="str">
            <v>Single person - no children</v>
          </cell>
          <cell r="D118">
            <v>0.14779411764705883</v>
          </cell>
        </row>
        <row r="119">
          <cell r="C119" t="str">
            <v>Other: two or more adults</v>
          </cell>
          <cell r="D119">
            <v>0.29999019607843136</v>
          </cell>
        </row>
        <row r="128">
          <cell r="D128">
            <v>0.74546078431372542</v>
          </cell>
          <cell r="L128" t="str">
            <v>0 
Index: 103</v>
          </cell>
        </row>
        <row r="129">
          <cell r="D129">
            <v>0.11807843137254903</v>
          </cell>
          <cell r="L129" t="str">
            <v>1 
Index: 93</v>
          </cell>
        </row>
        <row r="130">
          <cell r="D130">
            <v>0.10455882352941179</v>
          </cell>
          <cell r="L130" t="str">
            <v>2 
Index: 97</v>
          </cell>
        </row>
        <row r="131">
          <cell r="D131">
            <v>3.2333333333333332E-2</v>
          </cell>
          <cell r="L131" t="str">
            <v>3+ 
Index: 80</v>
          </cell>
        </row>
        <row r="137">
          <cell r="D137">
            <v>0.17836274509803923</v>
          </cell>
        </row>
        <row r="138">
          <cell r="D138">
            <v>0.40619607843137251</v>
          </cell>
        </row>
        <row r="139">
          <cell r="D139">
            <v>0.34405882352941175</v>
          </cell>
        </row>
        <row r="140">
          <cell r="D140">
            <v>7.1284313725490198E-2</v>
          </cell>
        </row>
        <row r="146">
          <cell r="D146">
            <v>0.14775490196078434</v>
          </cell>
          <cell r="L146" t="str">
            <v>&lt;20k 
Index: 92</v>
          </cell>
        </row>
        <row r="147">
          <cell r="D147">
            <v>0.30825490196078431</v>
          </cell>
          <cell r="L147" t="str">
            <v>20k - 40k 
Index: 99</v>
          </cell>
        </row>
        <row r="148">
          <cell r="D148">
            <v>0.20865686274509807</v>
          </cell>
          <cell r="L148" t="str">
            <v>40k - 60k 
Index: 98</v>
          </cell>
        </row>
        <row r="149">
          <cell r="D149">
            <v>0.15158823529411766</v>
          </cell>
          <cell r="L149" t="str">
            <v>60k - 80k 
Index: 107</v>
          </cell>
        </row>
        <row r="150">
          <cell r="D150">
            <v>8.5470588235294118E-2</v>
          </cell>
          <cell r="L150" t="str">
            <v>80k - 100k 
Index: 113</v>
          </cell>
        </row>
        <row r="151">
          <cell r="D151">
            <v>9.849999999999999E-2</v>
          </cell>
          <cell r="L151" t="str">
            <v>100k+ 
Index: 102</v>
          </cell>
        </row>
      </sheetData>
      <sheetData sheetId="4"/>
      <sheetData sheetId="5"/>
      <sheetData sheetId="6">
        <row r="48">
          <cell r="F48" t="str">
            <v>Capped Index</v>
          </cell>
        </row>
        <row r="49">
          <cell r="E49">
            <v>0</v>
          </cell>
          <cell r="F49">
            <v>0</v>
          </cell>
          <cell r="G49">
            <v>1.1000000000000001</v>
          </cell>
        </row>
        <row r="50">
          <cell r="E50">
            <v>0</v>
          </cell>
          <cell r="F50">
            <v>0</v>
          </cell>
          <cell r="G50">
            <v>1.2</v>
          </cell>
        </row>
        <row r="51">
          <cell r="E51">
            <v>0</v>
          </cell>
          <cell r="F51">
            <v>0</v>
          </cell>
          <cell r="G51">
            <v>1.3</v>
          </cell>
        </row>
        <row r="52">
          <cell r="E52">
            <v>0.1</v>
          </cell>
          <cell r="F52">
            <v>200</v>
          </cell>
          <cell r="G52">
            <v>1.4</v>
          </cell>
        </row>
        <row r="53">
          <cell r="E53">
            <v>9.8039215686274508E-3</v>
          </cell>
          <cell r="F53">
            <v>28.231939163498097</v>
          </cell>
          <cell r="G53">
            <v>1.5</v>
          </cell>
        </row>
        <row r="54">
          <cell r="E54">
            <v>0</v>
          </cell>
          <cell r="F54">
            <v>0</v>
          </cell>
          <cell r="G54">
            <v>2.6</v>
          </cell>
        </row>
        <row r="55">
          <cell r="E55">
            <v>0</v>
          </cell>
          <cell r="F55">
            <v>0</v>
          </cell>
          <cell r="G55">
            <v>2.7</v>
          </cell>
        </row>
        <row r="56">
          <cell r="E56">
            <v>0</v>
          </cell>
          <cell r="F56">
            <v>0</v>
          </cell>
          <cell r="G56">
            <v>2.8</v>
          </cell>
        </row>
        <row r="57">
          <cell r="E57">
            <v>9.8039215686274508E-3</v>
          </cell>
          <cell r="F57">
            <v>20.906531186876414</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2.9411764705882353E-2</v>
          </cell>
          <cell r="F62">
            <v>78.187714612743221</v>
          </cell>
          <cell r="G62">
            <v>3.14</v>
          </cell>
        </row>
        <row r="63">
          <cell r="E63">
            <v>9.8039215686274508E-3</v>
          </cell>
          <cell r="F63">
            <v>22.59376860488192</v>
          </cell>
          <cell r="G63">
            <v>3.15</v>
          </cell>
        </row>
        <row r="64">
          <cell r="E64">
            <v>2.9411764705882353E-2</v>
          </cell>
          <cell r="F64">
            <v>45.708613998304855</v>
          </cell>
          <cell r="G64">
            <v>3.16</v>
          </cell>
        </row>
        <row r="65">
          <cell r="E65">
            <v>9.8039215686274508E-2</v>
          </cell>
          <cell r="F65">
            <v>129.11579026953464</v>
          </cell>
          <cell r="G65">
            <v>3.17</v>
          </cell>
        </row>
        <row r="66">
          <cell r="E66">
            <v>0</v>
          </cell>
          <cell r="F66">
            <v>0</v>
          </cell>
          <cell r="G66">
            <v>3.18</v>
          </cell>
        </row>
        <row r="67">
          <cell r="E67">
            <v>9.8039215686274508E-3</v>
          </cell>
          <cell r="F67">
            <v>6.9913823101958945</v>
          </cell>
          <cell r="G67">
            <v>4.1900000000000004</v>
          </cell>
        </row>
        <row r="68">
          <cell r="E68">
            <v>0.1</v>
          </cell>
          <cell r="F68">
            <v>200</v>
          </cell>
          <cell r="G68">
            <v>4.2</v>
          </cell>
        </row>
        <row r="69">
          <cell r="E69">
            <v>2.9411764705882353E-2</v>
          </cell>
          <cell r="F69">
            <v>195.05996573386636</v>
          </cell>
          <cell r="G69">
            <v>4.21</v>
          </cell>
        </row>
        <row r="70">
          <cell r="E70">
            <v>0</v>
          </cell>
          <cell r="F70">
            <v>0</v>
          </cell>
          <cell r="G70">
            <v>4.22</v>
          </cell>
        </row>
        <row r="71">
          <cell r="E71">
            <v>8.8235294117647065E-2</v>
          </cell>
          <cell r="F71">
            <v>200</v>
          </cell>
          <cell r="G71">
            <v>4.2300000000000004</v>
          </cell>
        </row>
        <row r="72">
          <cell r="E72">
            <v>1.9607843137254902E-2</v>
          </cell>
          <cell r="F72">
            <v>22.483707458363504</v>
          </cell>
          <cell r="G72">
            <v>4.24</v>
          </cell>
        </row>
        <row r="73">
          <cell r="E73">
            <v>0.1</v>
          </cell>
          <cell r="F73">
            <v>200</v>
          </cell>
          <cell r="G73">
            <v>4.25</v>
          </cell>
        </row>
      </sheetData>
      <sheetData sheetId="7">
        <row r="19">
          <cell r="A19">
            <v>95.399238339773035</v>
          </cell>
        </row>
        <row r="20">
          <cell r="A20">
            <v>91.25476591686656</v>
          </cell>
        </row>
        <row r="21">
          <cell r="A21">
            <v>98.534377931940767</v>
          </cell>
        </row>
        <row r="22">
          <cell r="A22">
            <v>99.558216350890234</v>
          </cell>
        </row>
        <row r="23">
          <cell r="A23">
            <v>98.271618471604128</v>
          </cell>
        </row>
        <row r="24">
          <cell r="A24">
            <v>103.26661427472339</v>
          </cell>
        </row>
        <row r="25">
          <cell r="A25">
            <v>98.563639518660366</v>
          </cell>
        </row>
        <row r="26">
          <cell r="A26">
            <v>107.0459180138534</v>
          </cell>
        </row>
        <row r="27">
          <cell r="A27">
            <v>103.44044088618874</v>
          </cell>
        </row>
        <row r="28">
          <cell r="A28">
            <v>102.19032900967076</v>
          </cell>
        </row>
        <row r="29">
          <cell r="A29">
            <v>98.657031502140583</v>
          </cell>
        </row>
        <row r="30">
          <cell r="A30">
            <v>104.93553276290089</v>
          </cell>
        </row>
        <row r="31">
          <cell r="A31">
            <v>98.807489980402437</v>
          </cell>
        </row>
        <row r="32">
          <cell r="A32">
            <v>91.64088995161147</v>
          </cell>
        </row>
        <row r="33">
          <cell r="A33">
            <v>103.58589314003777</v>
          </cell>
        </row>
        <row r="34">
          <cell r="A34">
            <v>99.612105308514415</v>
          </cell>
        </row>
        <row r="35">
          <cell r="A35">
            <v>108.36870926195652</v>
          </cell>
        </row>
        <row r="36">
          <cell r="A36">
            <v>114.59891775318096</v>
          </cell>
        </row>
        <row r="37">
          <cell r="A37">
            <v>97.84787970403373</v>
          </cell>
        </row>
        <row r="38">
          <cell r="A38">
            <v>102.41554555761132</v>
          </cell>
        </row>
        <row r="39">
          <cell r="A39">
            <v>102.9569166934333</v>
          </cell>
        </row>
        <row r="40">
          <cell r="A40">
            <v>0</v>
          </cell>
        </row>
        <row r="41">
          <cell r="A41">
            <v>106.15730833051123</v>
          </cell>
        </row>
        <row r="42">
          <cell r="A42">
            <v>97.129479459009701</v>
          </cell>
        </row>
        <row r="43">
          <cell r="A43">
            <v>99.942062813815312</v>
          </cell>
        </row>
        <row r="44">
          <cell r="A44">
            <v>102.32155564883574</v>
          </cell>
        </row>
        <row r="45">
          <cell r="A45">
            <v>96.733864336471072</v>
          </cell>
        </row>
        <row r="46">
          <cell r="A46">
            <v>100</v>
          </cell>
        </row>
        <row r="47">
          <cell r="A47">
            <v>89.790138902157295</v>
          </cell>
        </row>
        <row r="48">
          <cell r="A48">
            <v>89.454761660475384</v>
          </cell>
        </row>
        <row r="49">
          <cell r="A49">
            <v>80.014183455979776</v>
          </cell>
        </row>
        <row r="50">
          <cell r="A50">
            <v>85.452347212773233</v>
          </cell>
        </row>
        <row r="51">
          <cell r="A51">
            <v>90.989900318887706</v>
          </cell>
        </row>
        <row r="52">
          <cell r="A52">
            <v>80.66928007400675</v>
          </cell>
        </row>
        <row r="53">
          <cell r="A53">
            <v>103.00325138436743</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158.09789130807476</v>
          </cell>
        </row>
        <row r="14">
          <cell r="K14">
            <v>5.7459372161098221</v>
          </cell>
        </row>
        <row r="15">
          <cell r="K15">
            <v>75.213736107153025</v>
          </cell>
        </row>
        <row r="16">
          <cell r="K16">
            <v>130.32070849064183</v>
          </cell>
        </row>
        <row r="17">
          <cell r="K17">
            <v>0</v>
          </cell>
        </row>
        <row r="24">
          <cell r="A24" t="str">
            <v>Health Challenges</v>
          </cell>
          <cell r="B24">
            <v>0.26470588235294118</v>
          </cell>
          <cell r="C24">
            <v>0.16743163375729445</v>
          </cell>
        </row>
        <row r="25">
          <cell r="A25" t="str">
            <v>At Risk</v>
          </cell>
          <cell r="B25">
            <v>9.8039215686274508E-3</v>
          </cell>
          <cell r="C25">
            <v>0.17062354146753123</v>
          </cell>
        </row>
        <row r="26">
          <cell r="A26" t="str">
            <v>Caution</v>
          </cell>
          <cell r="B26">
            <v>0.16666666666666666</v>
          </cell>
          <cell r="C26">
            <v>0.22159072968962143</v>
          </cell>
        </row>
        <row r="27">
          <cell r="A27" t="str">
            <v>Healthy</v>
          </cell>
          <cell r="B27">
            <v>0.55882352941176472</v>
          </cell>
          <cell r="C27">
            <v>0.42880639300076639</v>
          </cell>
        </row>
      </sheetData>
      <sheetData sheetId="9">
        <row r="14">
          <cell r="K14">
            <v>0</v>
          </cell>
        </row>
        <row r="15">
          <cell r="K15">
            <v>0</v>
          </cell>
        </row>
        <row r="16">
          <cell r="K16">
            <v>0</v>
          </cell>
        </row>
        <row r="17">
          <cell r="K17">
            <v>624.93314567206198</v>
          </cell>
        </row>
        <row r="18">
          <cell r="K18">
            <v>28.231939163498097</v>
          </cell>
        </row>
        <row r="21">
          <cell r="K21">
            <v>0</v>
          </cell>
        </row>
        <row r="22">
          <cell r="K22">
            <v>0</v>
          </cell>
        </row>
        <row r="23">
          <cell r="K23">
            <v>0</v>
          </cell>
        </row>
        <row r="24">
          <cell r="K24">
            <v>20.906531186876414</v>
          </cell>
        </row>
        <row r="25">
          <cell r="K25">
            <v>0</v>
          </cell>
        </row>
        <row r="26">
          <cell r="K26">
            <v>0</v>
          </cell>
        </row>
        <row r="27">
          <cell r="K27">
            <v>0</v>
          </cell>
        </row>
        <row r="28">
          <cell r="K28">
            <v>0</v>
          </cell>
        </row>
        <row r="31">
          <cell r="K31">
            <v>78.187714612743221</v>
          </cell>
        </row>
        <row r="32">
          <cell r="K32">
            <v>22.59376860488192</v>
          </cell>
        </row>
        <row r="33">
          <cell r="K33">
            <v>45.708613998304855</v>
          </cell>
        </row>
        <row r="34">
          <cell r="K34">
            <v>129.11579026953464</v>
          </cell>
        </row>
        <row r="35">
          <cell r="K35">
            <v>0</v>
          </cell>
        </row>
        <row r="38">
          <cell r="K38">
            <v>6.9913823101958945</v>
          </cell>
        </row>
        <row r="39">
          <cell r="K39">
            <v>245.0924892361665</v>
          </cell>
        </row>
        <row r="40">
          <cell r="K40">
            <v>195.05996573386636</v>
          </cell>
        </row>
        <row r="41">
          <cell r="K41">
            <v>0</v>
          </cell>
        </row>
        <row r="42">
          <cell r="K42">
            <v>201.38561320754721</v>
          </cell>
        </row>
        <row r="43">
          <cell r="K43">
            <v>22.483707458363504</v>
          </cell>
        </row>
        <row r="44">
          <cell r="K44">
            <v>352.64357926435792</v>
          </cell>
        </row>
        <row r="47">
          <cell r="K47">
            <v>0</v>
          </cell>
        </row>
        <row r="48">
          <cell r="K48">
            <v>0</v>
          </cell>
        </row>
        <row r="49">
          <cell r="K49">
            <v>0</v>
          </cell>
        </row>
      </sheetData>
      <sheetData sheetId="10">
        <row r="13">
          <cell r="V13">
            <v>624.93314567206198</v>
          </cell>
        </row>
        <row r="14">
          <cell r="V14">
            <v>352.64357926435792</v>
          </cell>
        </row>
        <row r="15">
          <cell r="V15">
            <v>245.0924892361665</v>
          </cell>
        </row>
        <row r="16">
          <cell r="V16">
            <v>201.38561320754721</v>
          </cell>
        </row>
        <row r="17">
          <cell r="V17">
            <v>195.05996573386636</v>
          </cell>
        </row>
        <row r="18">
          <cell r="V18">
            <v>129.11579026953464</v>
          </cell>
        </row>
        <row r="19">
          <cell r="V19">
            <v>78.187714612743221</v>
          </cell>
        </row>
        <row r="20">
          <cell r="V20">
            <v>45.708613998304855</v>
          </cell>
        </row>
        <row r="21">
          <cell r="V21">
            <v>28.231939163498097</v>
          </cell>
        </row>
        <row r="22">
          <cell r="V22">
            <v>22.59376860488192</v>
          </cell>
        </row>
        <row r="23">
          <cell r="V23">
            <v>22.483707458363504</v>
          </cell>
        </row>
        <row r="24">
          <cell r="V24">
            <v>20.906531186876414</v>
          </cell>
        </row>
        <row r="25">
          <cell r="V25">
            <v>6.9913823101958945</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BF9CC-62C3-42B1-859C-D31139F2CBC1}">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A26C0-AAEE-40C4-B18E-DADFB3E0D14E}">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807EF-A46F-4532-BB3A-B29897868A26}">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5%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8%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24%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30%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36% never do moderate intensity sports, which are 19% below and 6%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19% below the base average, with white bread being eaten by about 27%, which is 10%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30.8%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00E28-C733-4878-89BC-25822E1231B7}">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3% above the base average.</v>
      </c>
    </row>
    <row r="5" spans="1:2">
      <c r="A5" s="1" t="s">
        <v>49</v>
      </c>
      <c r="B5" s="1" t="str">
        <f>"• Incidents of "&amp;A55&amp;" are "&amp;TEXT(B55,"0%")&amp;" "&amp;C55&amp;" in this profile than in the base."</f>
        <v>• Incidents of High blood pressure are 5% below in this profile than in the base.</v>
      </c>
    </row>
    <row r="6" spans="1:2">
      <c r="A6" s="55" t="s">
        <v>50</v>
      </c>
      <c r="B6" s="54" t="str">
        <f>"• Approximately "&amp;TEXT(B68,"0%")&amp;" "&amp;A68&amp;". This is "&amp;TEXT(C68,"0%")&amp;" "&amp;D68&amp;" the base."</f>
        <v>• Approximately 19% Does not enjoy general happiness. This is 8%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24% below the base average.</v>
      </c>
    </row>
    <row r="10" spans="1:2">
      <c r="A10" s="1" t="s">
        <v>51</v>
      </c>
      <c r="B10" s="48" t="str">
        <f>"• Circa "&amp;TEXT(D81,"0%")&amp;" smoke 20+ cigarettes per day, which is "&amp;TEXT(ABS(I81/100),"0%")&amp;" "&amp;J81&amp;" the base."</f>
        <v>• Circa 2% smoke 20+ cigarettes per day, which is 30%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36% never do moderate intensity sports, which are 19% below and 6%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19% below the base average, with white bread being eaten by about 27%, which is 10%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30.8%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1.8284313725490199E-2</v>
      </c>
      <c r="E27" s="63">
        <f>RANK('Data - Overview'!$D27,'Data - Overview'!$D$27:$D$31)</f>
        <v>3</v>
      </c>
      <c r="F27" s="62">
        <f>INDEX('Data - Knowledge'!$G:$G,MATCH('Data - Overview'!$A27,'Data - Knowledge'!$A:$A,0))</f>
        <v>1.8556278640252298E-2</v>
      </c>
      <c r="G27" s="64">
        <f>INDEX('Data - Knowledge'!$J:$J,MATCH('Data - Overview'!$A27,'Data - Knowledge'!$A:$A,0))</f>
        <v>98.534377931940767</v>
      </c>
      <c r="H27" s="64">
        <f>RANK('Data - Overview'!$G27,'Data - Overview'!$G$27:$G$31)</f>
        <v>4</v>
      </c>
      <c r="I27" s="65">
        <f>G27-100</f>
        <v>-1.4656220680592327</v>
      </c>
      <c r="J27" s="65" t="str">
        <f>IF(I27&gt;0,"above","below")</f>
        <v>below</v>
      </c>
      <c r="K27" s="66" t="str">
        <f>"" &amp;TEXT('Data - Overview'!$C27,"0")&amp;" "</f>
        <v xml:space="preserve">Coronary heart disease </v>
      </c>
      <c r="L27" s="67" t="str">
        <f>"Index: "&amp;TEXT('Data - Overview'!$G27,"0")&amp;""</f>
        <v>Index: 99</v>
      </c>
      <c r="M27" s="61" t="str">
        <f>'Data - Overview'!$K27&amp;CHAR(10)&amp;'Data - Overview'!$L27</f>
        <v>Coronary heart disease 
Index: 99</v>
      </c>
      <c r="N27" s="61">
        <v>1</v>
      </c>
    </row>
    <row r="28" spans="1:14">
      <c r="A28" s="1" t="s">
        <v>71</v>
      </c>
      <c r="B28" s="1" t="str">
        <f>INDEX('Data - Knowledge'!$D:$D,MATCH('Data - Overview'!$A28,'Data - Knowledge'!$A:$A,0))</f>
        <v>Asthma</v>
      </c>
      <c r="C28" s="1" t="s">
        <v>72</v>
      </c>
      <c r="D28" s="68">
        <f>INDEX('Data - Knowledge'!$E:$E,MATCH('Data - Overview'!$A28,'Data - Knowledge'!$A:$A,0))</f>
        <v>0.12385294117647058</v>
      </c>
      <c r="E28" s="69">
        <f>RANK('Data - Overview'!$D28,'Data - Overview'!$D$27:$D$31)</f>
        <v>2</v>
      </c>
      <c r="F28" s="68">
        <f>INDEX('Data - Knowledge'!$G:$G,MATCH('Data - Overview'!$A28,'Data - Knowledge'!$A:$A,0))</f>
        <v>0.12982592244118041</v>
      </c>
      <c r="G28" s="70">
        <f>INDEX('Data - Knowledge'!$J:$J,MATCH('Data - Overview'!$A28,'Data - Knowledge'!$A:$A,0))</f>
        <v>95.399238339773035</v>
      </c>
      <c r="H28" s="70">
        <f>RANK('Data - Overview'!$G28,'Data - Overview'!$G$27:$G$31)</f>
        <v>5</v>
      </c>
      <c r="I28" s="71">
        <f>G28-100</f>
        <v>-4.600761660226965</v>
      </c>
      <c r="J28" s="71" t="str">
        <f>IF(I28&gt;0,"above","below")</f>
        <v>below</v>
      </c>
      <c r="K28" s="1" t="str">
        <f>"" &amp;TEXT('Data - Overview'!$C28,"0")&amp;" "</f>
        <v xml:space="preserve">Asthma </v>
      </c>
      <c r="L28" s="1" t="str">
        <f>"Index: "&amp;TEXT('Data - Overview'!$G28,"0")&amp;""</f>
        <v>Index: 95</v>
      </c>
      <c r="M28" s="1" t="str">
        <f>'Data - Overview'!$K28&amp;CHAR(10)&amp;'Data - Overview'!$L28</f>
        <v>Asthma 
Index: 95</v>
      </c>
      <c r="N28" s="1">
        <v>2</v>
      </c>
    </row>
    <row r="29" spans="1:14">
      <c r="A29" s="72" t="s">
        <v>73</v>
      </c>
      <c r="B29" s="72" t="str">
        <f>INDEX('Data - Knowledge'!$D:$D,MATCH('Data - Overview'!$A29,'Data - Knowledge'!$A:$A,0))</f>
        <v>Chronic bronchitis</v>
      </c>
      <c r="C29" s="72" t="s">
        <v>74</v>
      </c>
      <c r="D29" s="73">
        <f>INDEX('Data - Knowledge'!$E:$E,MATCH('Data - Overview'!$A29,'Data - Knowledge'!$A:$A,0))</f>
        <v>9.1078431372549028E-3</v>
      </c>
      <c r="E29" s="74">
        <f>RANK('Data - Overview'!$D29,'Data - Overview'!$D$27:$D$31)</f>
        <v>4</v>
      </c>
      <c r="F29" s="73">
        <f>INDEX('Data - Knowledge'!$G:$G,MATCH('Data - Overview'!$A29,'Data - Knowledge'!$A:$A,0))</f>
        <v>8.80491523356507E-3</v>
      </c>
      <c r="G29" s="75">
        <f>INDEX('Data - Knowledge'!$J:$J,MATCH('Data - Overview'!$A29,'Data - Knowledge'!$A:$A,0))</f>
        <v>103.44044088618874</v>
      </c>
      <c r="H29" s="75">
        <f>RANK('Data - Overview'!$G29,'Data - Overview'!$G$27:$G$31)</f>
        <v>1</v>
      </c>
      <c r="I29" s="75">
        <f>G29-100</f>
        <v>3.440440886188739</v>
      </c>
      <c r="J29" s="75" t="str">
        <f>IF(I29&gt;0,"above","below")</f>
        <v>above</v>
      </c>
      <c r="K29" s="55" t="str">
        <f>"" &amp;TEXT('Data - Overview'!$C29,"0")&amp;" "</f>
        <v xml:space="preserve">Chronic bronchitis </v>
      </c>
      <c r="L29" s="72" t="str">
        <f>"Index: "&amp;TEXT('Data - Overview'!$G29,"0")&amp;""</f>
        <v>Index: 103</v>
      </c>
      <c r="M29" s="72" t="str">
        <f>'Data - Overview'!$K29&amp;CHAR(10)&amp;'Data - Overview'!$L29</f>
        <v>Chronic bronchitis 
Index: 103</v>
      </c>
      <c r="N29" s="72">
        <v>3</v>
      </c>
    </row>
    <row r="30" spans="1:14">
      <c r="A30" s="1" t="s">
        <v>75</v>
      </c>
      <c r="B30" s="1" t="str">
        <f>INDEX('Data - Knowledge'!$D:$D,MATCH('Data - Overview'!$A30,'Data - Knowledge'!$A:$A,0))</f>
        <v>Emphysema</v>
      </c>
      <c r="C30" s="1" t="s">
        <v>76</v>
      </c>
      <c r="D30" s="68">
        <f>INDEX('Data - Knowledge'!$E:$E,MATCH('Data - Overview'!$A30,'Data - Knowledge'!$A:$A,0))</f>
        <v>4.9803921568627452E-3</v>
      </c>
      <c r="E30" s="69">
        <f>RANK('Data - Overview'!$D30,'Data - Overview'!$D$27:$D$31)</f>
        <v>5</v>
      </c>
      <c r="F30" s="68">
        <f>INDEX('Data - Knowledge'!$G:$G,MATCH('Data - Overview'!$A30,'Data - Knowledge'!$A:$A,0))</f>
        <v>5.0529710359567661E-3</v>
      </c>
      <c r="G30" s="70">
        <f>INDEX('Data - Knowledge'!$J:$J,MATCH('Data - Overview'!$A30,'Data - Knowledge'!$A:$A,0))</f>
        <v>98.563639518660366</v>
      </c>
      <c r="H30" s="70">
        <f>RANK('Data - Overview'!$G30,'Data - Overview'!$G$27:$G$31)</f>
        <v>3</v>
      </c>
      <c r="I30" s="71">
        <f>G30-100</f>
        <v>-1.4363604813396336</v>
      </c>
      <c r="J30" s="71" t="str">
        <f>IF(I30&gt;0,"above","below")</f>
        <v>below</v>
      </c>
      <c r="K30" s="1" t="str">
        <f>"" &amp;TEXT('Data - Overview'!$C30,"0")&amp;" "</f>
        <v xml:space="preserve">Emphysema </v>
      </c>
      <c r="L30" s="1" t="str">
        <f>"Index: "&amp;TEXT('Data - Overview'!$G30,"0")&amp;""</f>
        <v>Index: 99</v>
      </c>
      <c r="M30" s="1" t="str">
        <f>'Data - Overview'!$K30&amp;CHAR(10)&amp;'Data - Overview'!$L30</f>
        <v>Emphysema 
Index: 99</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0.17655882352941177</v>
      </c>
      <c r="E31" s="79">
        <f>RANK('Data - Overview'!$D31,'Data - Overview'!$D$27:$D$31)</f>
        <v>1</v>
      </c>
      <c r="F31" s="78">
        <f>INDEX('Data - Knowledge'!$G:$G,MATCH('Data - Overview'!$A31,'Data - Knowledge'!$A:$A,0))</f>
        <v>0.17084342457558702</v>
      </c>
      <c r="G31" s="80">
        <f>INDEX('Data - Knowledge'!$J:$J,MATCH('Data - Overview'!$A31,'Data - Knowledge'!$A:$A,0))</f>
        <v>103.34540177242589</v>
      </c>
      <c r="H31" s="81">
        <f>RANK('Data - Overview'!$G31,'Data - Overview'!$G$27:$G$31)</f>
        <v>2</v>
      </c>
      <c r="I31" s="80">
        <f>G31-100</f>
        <v>3.3454017724258875</v>
      </c>
      <c r="J31" s="80" t="str">
        <f>IF(I31&gt;0,"above","below")</f>
        <v>above</v>
      </c>
      <c r="K31" s="77" t="str">
        <f>"" &amp;TEXT('Data - Overview'!$C31,"0")&amp;" "</f>
        <v xml:space="preserve">Cholesterol (taking medication for) </v>
      </c>
      <c r="L31" s="57" t="str">
        <f>"Index: "&amp;TEXT('Data - Overview'!$G31,"0")&amp;""</f>
        <v>Index: 103</v>
      </c>
      <c r="M31" s="57" t="str">
        <f>'Data - Overview'!$K31&amp;CHAR(10)&amp;'Data - Overview'!$L31</f>
        <v>Cholesterol (taking medication for) 
Index: 103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3.4404408861887392E-2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0.18335294117647058</v>
      </c>
      <c r="E40" s="63">
        <f>RANK('Data - Overview'!$D40,'Data - Overview'!$D$40:$D$44)</f>
        <v>2</v>
      </c>
      <c r="F40" s="62">
        <f>INDEX('Data - Knowledge'!$G:$G,MATCH('Data - Overview'!$A40,'Data - Knowledge'!$A:$A,0))</f>
        <v>0.17472912782627387</v>
      </c>
      <c r="G40" s="64">
        <f>INDEX('Data - Knowledge'!$J:$J,MATCH('Data - Overview'!$A40,'Data - Knowledge'!$A:$A,0))</f>
        <v>104.93553276290089</v>
      </c>
      <c r="H40" s="64">
        <f>RANK('Data - Overview'!$G40,'Data - Overview'!$G$40:$G$44)</f>
        <v>1</v>
      </c>
      <c r="I40" s="64">
        <f>'Data - Overview'!$G40-100</f>
        <v>4.9355327629008912</v>
      </c>
      <c r="J40" s="64" t="str">
        <f>IF(I27&gt;0,"above","below")</f>
        <v>below</v>
      </c>
      <c r="K40" s="61" t="str">
        <f>"" &amp;TEXT('Data - Overview'!$C40,"0")&amp;" "</f>
        <v xml:space="preserve">High blood pressure </v>
      </c>
      <c r="L40" s="61" t="str">
        <f>"Index: "&amp;TEXT('Data - Overview'!$G40,"0")&amp;""</f>
        <v>Index: 105</v>
      </c>
      <c r="M40" s="72" t="str">
        <f>'Data - Overview'!$K40&amp;CHAR(10)&amp;'Data - Overview'!$L40</f>
        <v>High blood pressure 
Index: 105</v>
      </c>
      <c r="N40" s="61">
        <v>1</v>
      </c>
    </row>
    <row r="41" spans="1:14">
      <c r="A41" s="1" t="s">
        <v>85</v>
      </c>
      <c r="B41" s="1" t="str">
        <f>INDEX('Data - Knowledge'!$D:$D,MATCH('Data - Overview'!$A41,'Data - Knowledge'!$A:$A,0))</f>
        <v>Stroke</v>
      </c>
      <c r="C41" s="1" t="s">
        <v>86</v>
      </c>
      <c r="D41" s="68">
        <f>INDEX('Data - Knowledge'!$E:$E,MATCH('Data - Overview'!$A41,'Data - Knowledge'!$A:$A,0))</f>
        <v>1.9862745098039213E-2</v>
      </c>
      <c r="E41" s="69">
        <f>RANK('Data - Overview'!$D41,'Data - Overview'!$D$40:$D$44)</f>
        <v>4</v>
      </c>
      <c r="F41" s="68">
        <f>INDEX('Data - Knowledge'!$G:$G,MATCH('Data - Overview'!$A41,'Data - Knowledge'!$A:$A,0))</f>
        <v>1.9234430447383249E-2</v>
      </c>
      <c r="G41" s="70">
        <f>INDEX('Data - Knowledge'!$J:$J,MATCH('Data - Overview'!$A41,'Data - Knowledge'!$A:$A,0))</f>
        <v>103.26661427472339</v>
      </c>
      <c r="H41" s="70">
        <f>RANK('Data - Overview'!$G41,'Data - Overview'!$G$40:$G$44)</f>
        <v>2</v>
      </c>
      <c r="I41" s="70">
        <f>'Data - Overview'!$G41-100</f>
        <v>3.2666142747233948</v>
      </c>
      <c r="J41" s="70" t="str">
        <f>IF(I28&gt;0,"above","below")</f>
        <v>below</v>
      </c>
      <c r="K41" s="1" t="str">
        <f>"" &amp;TEXT('Data - Overview'!$C41,"0")&amp;" "</f>
        <v xml:space="preserve">Stroke </v>
      </c>
      <c r="L41" s="1" t="str">
        <f>"Index: "&amp;TEXT('Data - Overview'!$G41,"0")&amp;""</f>
        <v>Index: 103</v>
      </c>
      <c r="M41" s="1" t="str">
        <f>'Data - Overview'!$K41&amp;CHAR(10)&amp;'Data - Overview'!$L41</f>
        <v>Stroke 
Index: 103</v>
      </c>
      <c r="N41" s="1">
        <v>2</v>
      </c>
    </row>
    <row r="42" spans="1:14">
      <c r="A42" s="55" t="s">
        <v>87</v>
      </c>
      <c r="B42" s="72" t="str">
        <f>INDEX('Data - Knowledge'!$D:$D,MATCH('Data - Overview'!$A42,'Data - Knowledge'!$A:$A,0))</f>
        <v>BMI &gt; 30</v>
      </c>
      <c r="C42" s="72" t="s">
        <v>88</v>
      </c>
      <c r="D42" s="84">
        <f>INDEX('Data - Knowledge'!$E:$E,MATCH('Data - Overview'!$A42,'Data - Knowledge'!$A:$A,0))</f>
        <v>0.20589215686274512</v>
      </c>
      <c r="E42" s="85">
        <f>RANK('Data - Overview'!$D42,'Data - Overview'!$D$40:$D$44)</f>
        <v>1</v>
      </c>
      <c r="F42" s="84">
        <f>INDEX('Data - Knowledge'!$G:$G,MATCH('Data - Overview'!$A42,'Data - Knowledge'!$A:$A,0))</f>
        <v>0.2151952735234843</v>
      </c>
      <c r="G42" s="75">
        <f>INDEX('Data - Knowledge'!$J:$J,MATCH('Data - Overview'!$A42,'Data - Knowledge'!$A:$A,0))</f>
        <v>95.676895450157772</v>
      </c>
      <c r="H42" s="75">
        <f>RANK('Data - Overview'!$G42,'Data - Overview'!$G$40:$G$44)</f>
        <v>5</v>
      </c>
      <c r="I42" s="75">
        <f>'Data - Overview'!$G42-100</f>
        <v>-4.3231045498422276</v>
      </c>
      <c r="J42" s="75" t="str">
        <f>IF(I29&gt;0,"above","below")</f>
        <v>above</v>
      </c>
      <c r="K42" s="72" t="str">
        <f>"" &amp;TEXT('Data - Overview'!$C42,"0")&amp;" "</f>
        <v xml:space="preserve">BMI &gt; 30 </v>
      </c>
      <c r="L42" s="72" t="str">
        <f>"Index: "&amp;TEXT('Data - Overview'!$G42,"0")&amp;""</f>
        <v>Index: 96</v>
      </c>
      <c r="M42" s="72" t="str">
        <f>'Data - Overview'!$K42&amp;CHAR(10)&amp;'Data - Overview'!$L42</f>
        <v>BMI &gt; 30 
Index: 96</v>
      </c>
      <c r="N42" s="72">
        <v>3</v>
      </c>
    </row>
    <row r="43" spans="1:14">
      <c r="A43" s="86"/>
      <c r="B43" s="1" t="s">
        <v>89</v>
      </c>
      <c r="C43" s="1" t="s">
        <v>89</v>
      </c>
      <c r="D43" s="68">
        <f>SUM(D49:D51)</f>
        <v>6.8705882352941172E-2</v>
      </c>
      <c r="E43" s="69">
        <f>RANK('Data - Overview'!$D43,'Data - Overview'!$D$40:$D$44)</f>
        <v>3</v>
      </c>
      <c r="F43" s="68">
        <f>SUM(E49:E51)</f>
        <v>6.7355635704702668E-2</v>
      </c>
      <c r="G43" s="70">
        <f>D43/F43*100</f>
        <v>102.00465281651884</v>
      </c>
      <c r="H43" s="70">
        <f>RANK('Data - Overview'!$G43,'Data - Overview'!$G$40:$G$44)</f>
        <v>4</v>
      </c>
      <c r="I43" s="70">
        <f>'Data - Overview'!$G43-100</f>
        <v>2.004652816518842</v>
      </c>
      <c r="J43" s="70" t="str">
        <f>IF(I30&gt;0,"above","below")</f>
        <v>below</v>
      </c>
      <c r="K43" s="1" t="str">
        <f>"" &amp;TEXT('Data - Overview'!$C43,"0")&amp;" "</f>
        <v xml:space="preserve">Diabetes </v>
      </c>
      <c r="L43" s="1" t="str">
        <f>"Index: "&amp;TEXT('Data - Overview'!$G43,"0")&amp;""</f>
        <v>Index: 102</v>
      </c>
      <c r="M43" s="1" t="str">
        <f>'Data - Overview'!$K43&amp;CHAR(10)&amp;'Data - Overview'!$L43</f>
        <v>Diabetes 
Index: 102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1.4656862745098042E-2</v>
      </c>
      <c r="E44" s="89">
        <f>RANK('Data - Overview'!$D44,'Data - Overview'!$D$40:$D$44)</f>
        <v>5</v>
      </c>
      <c r="F44" s="88">
        <f>INDEX('Data - Knowledge'!$G:$G,MATCH('Data - Overview'!$A44,'Data - Knowledge'!$A:$A,0))</f>
        <v>1.434271020275411E-2</v>
      </c>
      <c r="G44" s="80">
        <f>INDEX('Data - Knowledge'!$J:$J,MATCH('Data - Overview'!$A44,'Data - Knowledge'!$A:$A,0))</f>
        <v>102.19032900967076</v>
      </c>
      <c r="H44" s="80">
        <f>RANK('Data - Overview'!$G44,'Data - Overview'!$G$40:$G$44)</f>
        <v>3</v>
      </c>
      <c r="I44" s="80">
        <f>'Data - Overview'!$G44-100</f>
        <v>2.1903290096707622</v>
      </c>
      <c r="J44" s="80" t="str">
        <f>IF(I31&gt;0,"above","below")</f>
        <v>above</v>
      </c>
      <c r="K44" s="57" t="str">
        <f>"" &amp;TEXT('Data - Overview'!$C44,"0")&amp;" "</f>
        <v xml:space="preserve">Any kind of liver condition </v>
      </c>
      <c r="L44" s="57" t="str">
        <f>"Index: "&amp;TEXT('Data - Overview'!$G44,"0")&amp;""</f>
        <v>Index: 102</v>
      </c>
      <c r="M44" s="58" t="str">
        <f>'Data - Overview'!$K44&amp;CHAR(10)&amp;'Data - Overview'!$L44</f>
        <v>Any kind of liver condition 
Index: 102</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7.990196078431374E-3</v>
      </c>
      <c r="E49" s="84">
        <f>INDEX('Data - Knowledge'!$G:$G,MATCH('Data - Overview'!$A49,'Data - Knowledge'!$A:$A,0))</f>
        <v>7.9948280568478153E-3</v>
      </c>
      <c r="F49" s="75">
        <f>INDEX('Data - Knowledge'!$J:$J,MATCH('Data - Overview'!$A49,'Data - Knowledge'!$A:$A,0))</f>
        <v>99.942062813815312</v>
      </c>
    </row>
    <row r="50" spans="1:14">
      <c r="A50" s="1" t="s">
        <v>95</v>
      </c>
      <c r="B50" s="1" t="str">
        <f>INDEX('Data - Knowledge'!$D:$D,MATCH('Data - Overview'!$A50,'Data - Knowledge'!$A:$A,0))</f>
        <v>Type 2 diabetes</v>
      </c>
      <c r="C50" s="1" t="s">
        <v>96</v>
      </c>
      <c r="D50" s="68">
        <f>INDEX('Data - Knowledge'!$E:$E,MATCH('Data - Overview'!$A50,'Data - Knowledge'!$A:$A,0))</f>
        <v>5.9715686274509794E-2</v>
      </c>
      <c r="E50" s="68">
        <f>INDEX('Data - Knowledge'!$G:$G,MATCH('Data - Overview'!$A50,'Data - Knowledge'!$A:$A,0))</f>
        <v>5.8360807647854854E-2</v>
      </c>
      <c r="F50" s="70">
        <f>INDEX('Data - Knowledge'!$J:$J,MATCH('Data - Overview'!$A50,'Data - Knowledge'!$A:$A,0))</f>
        <v>102.32155564883574</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4.9355327629008912E-2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4.2735294117647052E-2</v>
      </c>
      <c r="E61" s="63">
        <f>RANK('Data - Overview'!$D61,'Data - Overview'!$D$61:$D$65)</f>
        <v>5</v>
      </c>
      <c r="F61" s="62">
        <f>INDEX('Data - Knowledge'!$G:$G,MATCH('Data - Overview'!$A61,'Data - Knowledge'!$A:$A,0))</f>
        <v>4.7773079179226276E-2</v>
      </c>
      <c r="G61" s="64">
        <f>INDEX('Data - Knowledge'!$J:$J,MATCH('Data - Overview'!$A61,'Data - Knowledge'!$A:$A,0))</f>
        <v>89.454761660475384</v>
      </c>
      <c r="H61" s="64">
        <f>RANK('Data - Overview'!$G61,'Data - Overview'!$G$61:$G$65)</f>
        <v>3</v>
      </c>
      <c r="I61" s="64">
        <f>'Data - Overview'!$G61-100</f>
        <v>-10.545238339524616</v>
      </c>
      <c r="J61" s="64" t="str">
        <f>IF(I61&gt;0,"above","below")</f>
        <v>below</v>
      </c>
      <c r="K61" s="61" t="str">
        <f>"" &amp;TEXT('Data - Overview'!$C61,"0")&amp;" "</f>
        <v xml:space="preserve">Has Depression </v>
      </c>
      <c r="L61" s="61" t="str">
        <f>"Index: "&amp;TEXT('Data - Overview'!$G61,"0")&amp;""</f>
        <v>Index: 89</v>
      </c>
      <c r="M61" s="61" t="str">
        <f>'Data - Overview'!$K61&amp;CHAR(10)&amp;'Data - Overview'!$L61</f>
        <v>Has Depression 
Index: 89</v>
      </c>
      <c r="N61" s="61">
        <v>1</v>
      </c>
    </row>
    <row r="62" spans="1:14">
      <c r="A62" s="86" t="s">
        <v>104</v>
      </c>
      <c r="B62" s="1" t="str">
        <f>INDEX('Data - Knowledge'!$D:$D,MATCH('Data - Overview'!$A62,'Data - Knowledge'!$A:$A,0))</f>
        <v>Poor general health</v>
      </c>
      <c r="C62" s="48" t="s">
        <v>105</v>
      </c>
      <c r="D62" s="68">
        <f>INDEX('Data - Knowledge'!$E:$E,MATCH('Data - Overview'!$A62,'Data - Knowledge'!$A:$A,0))</f>
        <v>0.1905980392156863</v>
      </c>
      <c r="E62" s="69">
        <f>RANK('Data - Overview'!$D62,'Data - Overview'!$D$61:$D$65)</f>
        <v>1</v>
      </c>
      <c r="F62" s="68">
        <f>INDEX('Data - Knowledge'!$G:$G,MATCH('Data - Overview'!$A62,'Data - Knowledge'!$A:$A,0))</f>
        <v>0.21211815900893838</v>
      </c>
      <c r="G62" s="70">
        <f>INDEX('Data - Knowledge'!$J:$J,MATCH('Data - Overview'!$A62,'Data - Knowledge'!$A:$A,0))</f>
        <v>89.854654644468582</v>
      </c>
      <c r="H62" s="70">
        <f>RANK('Data - Overview'!$G62,'Data - Overview'!$G$61:$G$65)</f>
        <v>2</v>
      </c>
      <c r="I62" s="70">
        <f>'Data - Overview'!$G62-100</f>
        <v>-10.145345355531418</v>
      </c>
      <c r="J62" s="70" t="str">
        <f>IF(I62&gt;0,"above","below")</f>
        <v>below</v>
      </c>
      <c r="K62" s="1" t="str">
        <f>"" &amp;TEXT('Data - Overview'!$C62,"0")&amp;" "</f>
        <v xml:space="preserve">Poor general health </v>
      </c>
      <c r="L62" s="1" t="str">
        <f>"Index: "&amp;TEXT('Data - Overview'!$G62,"0")&amp;""</f>
        <v>Index: 90</v>
      </c>
      <c r="M62" s="1" t="str">
        <f>'Data - Overview'!$K62&amp;CHAR(10)&amp;'Data - Overview'!$L62</f>
        <v>Poor general health 
Index: 90</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7.114705882352941E-2</v>
      </c>
      <c r="E63" s="85">
        <f>RANK('Data - Overview'!$D63,'Data - Overview'!$D$61:$D$65)</f>
        <v>4</v>
      </c>
      <c r="F63" s="84">
        <f>INDEX('Data - Knowledge'!$G:$G,MATCH('Data - Overview'!$A63,'Data - Knowledge'!$A:$A,0))</f>
        <v>8.5511563547238614E-2</v>
      </c>
      <c r="G63" s="75">
        <f>INDEX('Data - Knowledge'!$J:$J,MATCH('Data - Overview'!$A63,'Data - Knowledge'!$A:$A,0))</f>
        <v>83.201681588041694</v>
      </c>
      <c r="H63" s="75">
        <f>RANK('Data - Overview'!$G63,'Data - Overview'!$G$61:$G$65)</f>
        <v>5</v>
      </c>
      <c r="I63" s="75">
        <f>'Data - Overview'!$G63-100</f>
        <v>-16.798318411958306</v>
      </c>
      <c r="J63" s="75" t="str">
        <f>IF(I63&gt;0,"above","below")</f>
        <v>below</v>
      </c>
      <c r="K63" s="72" t="str">
        <f>"" &amp;TEXT('Data - Overview'!$C63,"0")&amp;" "</f>
        <v xml:space="preserve">Feels downhearted / depressed in the past 4 weeks </v>
      </c>
      <c r="L63" s="72" t="str">
        <f>"Index: "&amp;TEXT('Data - Overview'!$G63,"0")&amp;""</f>
        <v>Index: 83</v>
      </c>
      <c r="M63" s="72" t="str">
        <f>'Data - Overview'!$K63&amp;CHAR(10)&amp;'Data - Overview'!$L63</f>
        <v>Feels downhearted / depressed in the past 4 weeks 
Index: 83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0.13652941176470587</v>
      </c>
      <c r="E64" s="69">
        <f>RANK('Data - Overview'!$D64,'Data - Overview'!$D$61:$D$65)</f>
        <v>2</v>
      </c>
      <c r="F64" s="68">
        <f>INDEX('Data - Knowledge'!$G:$G,MATCH('Data - Overview'!$A64,'Data - Knowledge'!$A:$A,0))</f>
        <v>0.14893117337189785</v>
      </c>
      <c r="G64" s="70">
        <f>INDEX('Data - Knowledge'!$J:$J,MATCH('Data - Overview'!$A64,'Data - Knowledge'!$A:$A,0))</f>
        <v>91.672823542306091</v>
      </c>
      <c r="H64" s="70">
        <f>RANK('Data - Overview'!$G64,'Data - Overview'!$G$61:$G$65)</f>
        <v>1</v>
      </c>
      <c r="I64" s="70">
        <f>'Data - Overview'!$G64-100</f>
        <v>-8.3271764576939091</v>
      </c>
      <c r="J64" s="70" t="str">
        <f>IF(I64&gt;0,"above","below")</f>
        <v>below</v>
      </c>
      <c r="K64" s="1" t="str">
        <f>"" &amp;TEXT('Data - Overview'!$C64,"0")&amp;" "</f>
        <v xml:space="preserve">Does not enjoy general happiness </v>
      </c>
      <c r="L64" s="1" t="str">
        <f>"Index: "&amp;TEXT('Data - Overview'!$G64,"0")&amp;""</f>
        <v>Index: 92</v>
      </c>
      <c r="M64" s="1" t="str">
        <f>'Data - Overview'!$K64&amp;CHAR(10)&amp;'Data - Overview'!$L64</f>
        <v>Does not enjoy general happiness 
Index: 92</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8.3666666666666667E-2</v>
      </c>
      <c r="E65" s="89">
        <f>RANK('Data - Overview'!$D65,'Data - Overview'!$D$61:$D$65)</f>
        <v>3</v>
      </c>
      <c r="F65" s="88">
        <f>INDEX('Data - Knowledge'!$G:$G,MATCH('Data - Overview'!$A65,'Data - Knowledge'!$A:$A,0))</f>
        <v>9.5531618257743381E-2</v>
      </c>
      <c r="G65" s="80">
        <f>INDEX('Data - Knowledge'!$J:$J,MATCH('Data - Overview'!$A65,'Data - Knowledge'!$A:$A,0))</f>
        <v>87.580078923121363</v>
      </c>
      <c r="H65" s="80">
        <f>RANK('Data - Overview'!$G65,'Data - Overview'!$G$61:$G$65)</f>
        <v>4</v>
      </c>
      <c r="I65" s="80">
        <f>'Data - Overview'!$G65-100</f>
        <v>-12.419921076878637</v>
      </c>
      <c r="J65" s="80" t="str">
        <f>IF(I65&gt;0,"above","below")</f>
        <v>below</v>
      </c>
      <c r="K65" s="57" t="str">
        <f>"" &amp;TEXT('Data - Overview'!$C65,"0")&amp;" "</f>
        <v xml:space="preserve">Does not feel a sense of self-worth </v>
      </c>
      <c r="L65" s="57" t="str">
        <f>"Index: "&amp;TEXT('Data - Overview'!$G65,"0")&amp;""</f>
        <v>Index: 88</v>
      </c>
      <c r="M65" s="57" t="str">
        <f>'Data - Overview'!$K65&amp;CHAR(10)&amp;'Data - Overview'!$L65</f>
        <v>Does not feel a sense of self-worth 
Index: 88</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0.1905980392156863</v>
      </c>
      <c r="C68" s="102">
        <f>ABS(INDEX('Data - Overview'!$I$61:$I$65,MATCH(1,'Data - Overview'!$H$61:$H$65,0))/100)</f>
        <v>8.3271764576939092E-2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0.3279117647058824</v>
      </c>
      <c r="E74" s="63">
        <f>RANK('Data - Overview'!$D74,'Data - Overview'!$D$74:$D$83)</f>
        <v>4</v>
      </c>
      <c r="F74" s="62">
        <f>INDEX('Data - Knowledge'!$G:$G,MATCH('Data - Overview'!$A74,'Data - Knowledge'!$A:$A,0))</f>
        <v>0.36675228686425176</v>
      </c>
      <c r="G74" s="64">
        <f>INDEX('Data - Knowledge'!$J:$J,MATCH('Data - Overview'!$A74,'Data - Knowledge'!$A:$A,0))</f>
        <v>89.409603280061987</v>
      </c>
      <c r="H74" s="64">
        <f>RANK('Data - Overview'!$G74,'Data - Overview'!$G$74:$G$83)</f>
        <v>6</v>
      </c>
      <c r="I74" s="64">
        <f>'Data - Overview'!$G74-100</f>
        <v>-10.590396719938013</v>
      </c>
      <c r="J74" s="64" t="str">
        <f t="shared" ref="J74:J83" si="0">IF(I74&gt;0,"above","below")</f>
        <v>below</v>
      </c>
      <c r="K74" s="61" t="str">
        <f>"" &amp;TEXT('Data - Overview'!$C74,"0")&amp;" "</f>
        <v xml:space="preserve">Eats fruit 3 or less days per week </v>
      </c>
      <c r="L74" s="61" t="str">
        <f>"Index: "&amp;TEXT('Data - Overview'!$G74,"0")&amp;""</f>
        <v>Index: 89</v>
      </c>
      <c r="M74" s="61" t="str">
        <f>'Data - Overview'!$K74&amp;CHAR(10)&amp;'Data - Overview'!$L74</f>
        <v>Eats fruit 3 or less days per week 
Index: 89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0.35831372549019608</v>
      </c>
      <c r="E75" s="69">
        <f>RANK('Data - Overview'!$D75,'Data - Overview'!$D$74:$D$83)</f>
        <v>3</v>
      </c>
      <c r="F75" s="68">
        <f>INDEX('Data - Knowledge'!$G:$G,MATCH('Data - Overview'!$A75,'Data - Knowledge'!$A:$A,0))</f>
        <v>0.38215443230591417</v>
      </c>
      <c r="G75" s="70">
        <f>INDEX('Data - Knowledge'!$J:$J,MATCH('Data - Overview'!$A75,'Data - Knowledge'!$A:$A,0))</f>
        <v>93.761499331078383</v>
      </c>
      <c r="H75" s="70">
        <f>RANK('Data - Overview'!$G75,'Data - Overview'!$G$74:$G$83)</f>
        <v>4</v>
      </c>
      <c r="I75" s="70">
        <f>'Data - Overview'!$G75-100</f>
        <v>-6.2385006689216169</v>
      </c>
      <c r="J75" s="70" t="str">
        <f t="shared" si="0"/>
        <v>below</v>
      </c>
      <c r="K75" s="1" t="str">
        <f>"" &amp;TEXT('Data - Overview'!$C75,"0")&amp;" "</f>
        <v xml:space="preserve">Never does moderate intensity sports </v>
      </c>
      <c r="L75" s="1" t="str">
        <f>"Index: "&amp;TEXT('Data - Overview'!$G75,"0")&amp;""</f>
        <v>Index: 94</v>
      </c>
      <c r="M75" s="1" t="str">
        <f>'Data - Overview'!$K75&amp;CHAR(10)&amp;'Data - Overview'!$L75</f>
        <v>Never does moderate intensity sports 
Index: 94</v>
      </c>
      <c r="N75" s="1">
        <v>2</v>
      </c>
    </row>
    <row r="76" spans="1:14">
      <c r="A76" s="56" t="s">
        <v>118</v>
      </c>
      <c r="B76" s="72" t="str">
        <f>INDEX('Data - Knowledge'!$D:$D,MATCH('Data - Overview'!$A76,'Data - Knowledge'!$A:$A,0))</f>
        <v>Current cigarette smoker</v>
      </c>
      <c r="C76" s="72" t="s">
        <v>119</v>
      </c>
      <c r="D76" s="103">
        <f>INDEX('Data - Knowledge'!$E:$E,MATCH('Data - Overview'!$A76,'Data - Knowledge'!$A:$A,0))</f>
        <v>0.10068627450980391</v>
      </c>
      <c r="E76" s="104">
        <f>RANK('Data - Overview'!$D76,'Data - Overview'!$D$74:$D$83)</f>
        <v>8</v>
      </c>
      <c r="F76" s="84">
        <f>INDEX('Data - Knowledge'!$G:$G,MATCH('Data - Overview'!$A76,'Data - Knowledge'!$A:$A,0))</f>
        <v>0.13318458697053651</v>
      </c>
      <c r="G76" s="75">
        <f>INDEX('Data - Knowledge'!$J:$J,MATCH('Data - Overview'!$A76,'Data - Knowledge'!$A:$A,0))</f>
        <v>75.599044003551271</v>
      </c>
      <c r="H76" s="75">
        <f>RANK('Data - Overview'!$G76,'Data - Overview'!$G$74:$G$83)</f>
        <v>9</v>
      </c>
      <c r="I76" s="75">
        <f>'Data - Overview'!$G76-100</f>
        <v>-24.400955996448729</v>
      </c>
      <c r="J76" s="75" t="str">
        <f t="shared" si="0"/>
        <v>below</v>
      </c>
      <c r="K76" s="72" t="str">
        <f>"" &amp;TEXT('Data - Overview'!$C76,"0")&amp;" "</f>
        <v xml:space="preserve">Current cigarette smoker </v>
      </c>
      <c r="L76" s="72" t="str">
        <f>"Index: "&amp;TEXT('Data - Overview'!$G76,"0")&amp;""</f>
        <v>Index: 76</v>
      </c>
      <c r="M76" s="72" t="str">
        <f>'Data - Overview'!$K76&amp;CHAR(10)&amp;'Data - Overview'!$L76</f>
        <v>Current cigarette smoker 
Index: 76</v>
      </c>
      <c r="N76" s="72">
        <v>3</v>
      </c>
    </row>
    <row r="77" spans="1:14">
      <c r="A77" s="86" t="s">
        <v>120</v>
      </c>
      <c r="B77" s="1" t="str">
        <f>INDEX('Data - Knowledge'!$D:$D,MATCH('Data - Overview'!$A77,'Data - Knowledge'!$A:$A,0))</f>
        <v>Never eats fruit</v>
      </c>
      <c r="C77" s="1" t="s">
        <v>121</v>
      </c>
      <c r="D77" s="105">
        <f>INDEX('Data - Knowledge'!$E:$E,MATCH('Data - Overview'!$A77,'Data - Knowledge'!$A:$A,0))</f>
        <v>6.2303921568627456E-2</v>
      </c>
      <c r="E77" s="106">
        <f>RANK('Data - Overview'!$D77,'Data - Overview'!$D$74:$D$83)</f>
        <v>9</v>
      </c>
      <c r="F77" s="68">
        <f>INDEX('Data - Knowledge'!$G:$G,MATCH('Data - Overview'!$A77,'Data - Knowledge'!$A:$A,0))</f>
        <v>7.7028603952863012E-2</v>
      </c>
      <c r="G77" s="70">
        <f>INDEX('Data - Knowledge'!$J:$J,MATCH('Data - Overview'!$A77,'Data - Knowledge'!$A:$A,0))</f>
        <v>80.884137023635788</v>
      </c>
      <c r="H77" s="70">
        <f>RANK('Data - Overview'!$G77,'Data - Overview'!$G$74:$G$83)</f>
        <v>7</v>
      </c>
      <c r="I77" s="70">
        <f>'Data - Overview'!$G77-100</f>
        <v>-19.115862976364212</v>
      </c>
      <c r="J77" s="70" t="str">
        <f t="shared" si="0"/>
        <v>below</v>
      </c>
      <c r="K77" s="1" t="str">
        <f>"" &amp;TEXT('Data - Overview'!$C77,"0")&amp;" "</f>
        <v xml:space="preserve">Never eats fruit </v>
      </c>
      <c r="L77" s="1" t="str">
        <f>"Index: "&amp;TEXT('Data - Overview'!$G77,"0")&amp;""</f>
        <v>Index: 81</v>
      </c>
      <c r="M77" s="1" t="str">
        <f>'Data - Overview'!$K77&amp;CHAR(10)&amp;'Data - Overview'!$L77</f>
        <v>Never eats fruit 
Index: 81</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0.10709803921568627</v>
      </c>
      <c r="E78" s="104">
        <f>RANK('Data - Overview'!$D78,'Data - Overview'!$D$74:$D$83)</f>
        <v>7</v>
      </c>
      <c r="F78" s="84">
        <f>INDEX('Data - Knowledge'!$G:$G,MATCH('Data - Overview'!$A78,'Data - Knowledge'!$A:$A,0))</f>
        <v>0.13266256337880927</v>
      </c>
      <c r="G78" s="75">
        <f>INDEX('Data - Knowledge'!$J:$J,MATCH('Data - Overview'!$A78,'Data - Knowledge'!$A:$A,0))</f>
        <v>80.729662150334619</v>
      </c>
      <c r="H78" s="75">
        <f>RANK('Data - Overview'!$G78,'Data - Overview'!$G$74:$G$83)</f>
        <v>8</v>
      </c>
      <c r="I78" s="75">
        <f>'Data - Overview'!$G78-100</f>
        <v>-19.270337849665381</v>
      </c>
      <c r="J78" s="75" t="str">
        <f t="shared" si="0"/>
        <v>below</v>
      </c>
      <c r="K78" s="72" t="str">
        <f>"" &amp;TEXT('Data - Overview'!$C78,"0")&amp;" "</f>
        <v xml:space="preserve">Drinks whole fat milk </v>
      </c>
      <c r="L78" s="72" t="str">
        <f>"Index: "&amp;TEXT('Data - Overview'!$G78,"0")&amp;""</f>
        <v>Index: 81</v>
      </c>
      <c r="M78" s="72" t="str">
        <f>'Data - Overview'!$K78&amp;CHAR(10)&amp;'Data - Overview'!$L78</f>
        <v>Drinks whole fat milk 
Index: 81</v>
      </c>
      <c r="N78" s="72">
        <v>5</v>
      </c>
    </row>
    <row r="79" spans="1:14">
      <c r="A79" s="86" t="s">
        <v>124</v>
      </c>
      <c r="B79" s="1" t="str">
        <f>INDEX('Data - Knowledge'!$D:$D,MATCH('Data - Overview'!$A79,'Data - Knowledge'!$A:$A,0))</f>
        <v>Usually eats white bread</v>
      </c>
      <c r="C79" s="1" t="s">
        <v>125</v>
      </c>
      <c r="D79" s="105">
        <f>INDEX('Data - Knowledge'!$E:$E,MATCH('Data - Overview'!$A79,'Data - Knowledge'!$A:$A,0))</f>
        <v>0.2679607843137255</v>
      </c>
      <c r="E79" s="106">
        <f>RANK('Data - Overview'!$D79,'Data - Overview'!$D$74:$D$83)</f>
        <v>6</v>
      </c>
      <c r="F79" s="68">
        <f>INDEX('Data - Knowledge'!$G:$G,MATCH('Data - Overview'!$A79,'Data - Knowledge'!$A:$A,0))</f>
        <v>0.29718134325324225</v>
      </c>
      <c r="G79" s="70">
        <f>INDEX('Data - Knowledge'!$J:$J,MATCH('Data - Overview'!$A79,'Data - Knowledge'!$A:$A,0))</f>
        <v>90.167431569007846</v>
      </c>
      <c r="H79" s="70">
        <f>RANK('Data - Overview'!$G79,'Data - Overview'!$G$74:$G$83)</f>
        <v>5</v>
      </c>
      <c r="I79" s="70">
        <f>'Data - Overview'!$G79-100</f>
        <v>-9.8325684309921542</v>
      </c>
      <c r="J79" s="70" t="str">
        <f t="shared" si="0"/>
        <v>below</v>
      </c>
      <c r="K79" s="1" t="str">
        <f>"" &amp;TEXT('Data - Overview'!$C79,"0")&amp;" "</f>
        <v xml:space="preserve">Eats white bread </v>
      </c>
      <c r="L79" s="1" t="str">
        <f>"Index: "&amp;TEXT('Data - Overview'!$G79,"0")&amp;""</f>
        <v>Index: 90</v>
      </c>
      <c r="M79" s="1" t="str">
        <f>'Data - Overview'!$K79&amp;CHAR(10)&amp;'Data - Overview'!$L79</f>
        <v>Eats white bread 
Index: 90</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0.38226470588235295</v>
      </c>
      <c r="E80" s="104">
        <f>RANK('Data - Overview'!$D80,'Data - Overview'!$D$74:$D$83)</f>
        <v>2</v>
      </c>
      <c r="F80" s="84">
        <f>INDEX('Data - Knowledge'!$G:$G,MATCH('Data - Overview'!$A80,'Data - Knowledge'!$A:$A,0))</f>
        <v>0.40501082303881425</v>
      </c>
      <c r="G80" s="75">
        <f>INDEX('Data - Knowledge'!$J:$J,MATCH('Data - Overview'!$A80,'Data - Knowledge'!$A:$A,0))</f>
        <v>94.383824860334315</v>
      </c>
      <c r="H80" s="75">
        <f>RANK('Data - Overview'!$G80,'Data - Overview'!$G$74:$G$83)</f>
        <v>3</v>
      </c>
      <c r="I80" s="75">
        <f>'Data - Overview'!$G80-100</f>
        <v>-5.6161751396656854</v>
      </c>
      <c r="J80" s="75" t="str">
        <f t="shared" si="0"/>
        <v>below</v>
      </c>
      <c r="K80" s="72" t="str">
        <f>"" &amp;TEXT('Data - Overview'!$C80,"0")&amp;" "</f>
        <v xml:space="preserve">Never does mild intensity sports </v>
      </c>
      <c r="L80" s="72" t="str">
        <f>"Index: "&amp;TEXT('Data - Overview'!$G80,"0")&amp;""</f>
        <v>Index: 94</v>
      </c>
      <c r="M80" s="72" t="str">
        <f>'Data - Overview'!$K80&amp;CHAR(10)&amp;'Data - Overview'!$L80</f>
        <v>Never does mild intensity sports 
Index: 94</v>
      </c>
      <c r="N80" s="72">
        <v>7</v>
      </c>
    </row>
    <row r="81" spans="1:14">
      <c r="A81" s="86" t="s">
        <v>128</v>
      </c>
      <c r="B81" s="1" t="str">
        <f>INDEX('Data - Knowledge'!$D:$D,MATCH('Data - Overview'!$A81,'Data - Knowledge'!$A:$A,0))</f>
        <v>Smokes 20+ per day</v>
      </c>
      <c r="C81" s="1" t="s">
        <v>129</v>
      </c>
      <c r="D81" s="105">
        <f>INDEX('Data - Knowledge'!$E:$E,MATCH('Data - Overview'!$A81,'Data - Knowledge'!$A:$A,0))</f>
        <v>2.1156862745098044E-2</v>
      </c>
      <c r="E81" s="106">
        <f>RANK('Data - Overview'!$D81,'Data - Overview'!$D$74:$D$83)</f>
        <v>10</v>
      </c>
      <c r="F81" s="68">
        <f>INDEX('Data - Knowledge'!$G:$G,MATCH('Data - Overview'!$A81,'Data - Knowledge'!$A:$A,0))</f>
        <v>3.0152416961418051E-2</v>
      </c>
      <c r="G81" s="70">
        <f>INDEX('Data - Knowledge'!$J:$J,MATCH('Data - Overview'!$A81,'Data - Knowledge'!$A:$A,0))</f>
        <v>70.166390880603728</v>
      </c>
      <c r="H81" s="70">
        <f>RANK('Data - Overview'!$G81,'Data - Overview'!$G$74:$G$83)</f>
        <v>10</v>
      </c>
      <c r="I81" s="70">
        <f>'Data - Overview'!$G81-100</f>
        <v>-29.833609119396272</v>
      </c>
      <c r="J81" s="70" t="str">
        <f t="shared" si="0"/>
        <v>below</v>
      </c>
      <c r="K81" s="1" t="str">
        <f>"" &amp;TEXT('Data - Overview'!$C81,"0")&amp;" "</f>
        <v xml:space="preserve">Smokes 20+ per day </v>
      </c>
      <c r="L81" s="1" t="str">
        <f>"Index: "&amp;TEXT('Data - Overview'!$G81,"0")&amp;""</f>
        <v>Index: 70</v>
      </c>
      <c r="M81" s="1" t="str">
        <f>'Data - Overview'!$K81&amp;CHAR(10)&amp;'Data - Overview'!$L81</f>
        <v>Smokes 20+ per day 
Index: 70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0.29353921568627456</v>
      </c>
      <c r="E82" s="104">
        <f>RANK('Data - Overview'!$D82,'Data - Overview'!$D$74:$D$83)</f>
        <v>5</v>
      </c>
      <c r="F82" s="84">
        <f>INDEX('Data - Knowledge'!$G:$G,MATCH('Data - Overview'!$A82,'Data - Knowledge'!$A:$A,0))</f>
        <v>0.30211903600322926</v>
      </c>
      <c r="G82" s="75">
        <f>INDEX('Data - Knowledge'!$J:$J,MATCH('Data - Overview'!$A82,'Data - Knowledge'!$A:$A,0))</f>
        <v>97.160119259462022</v>
      </c>
      <c r="H82" s="75">
        <f>RANK('Data - Overview'!$G82,'Data - Overview'!$G$74:$G$83)</f>
        <v>2</v>
      </c>
      <c r="I82" s="75">
        <f>'Data - Overview'!$G82-100</f>
        <v>-2.8398807405379785</v>
      </c>
      <c r="J82" s="75" t="str">
        <f t="shared" si="0"/>
        <v>below</v>
      </c>
      <c r="K82" s="72" t="str">
        <f>"" &amp;TEXT('Data - Overview'!$C82,"0")&amp;" "</f>
        <v xml:space="preserve">&gt; 3 units per day (Women) </v>
      </c>
      <c r="L82" s="72" t="str">
        <f>"Index: "&amp;TEXT('Data - Overview'!$G82,"0")&amp;""</f>
        <v>Index: 97</v>
      </c>
      <c r="M82" s="72" t="str">
        <f>'Data - Overview'!$K82&amp;CHAR(10)&amp;'Data - Overview'!$L82</f>
        <v>&gt; 3 units per day (Women) 
Index: 97</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0.412656862745098</v>
      </c>
      <c r="E83" s="110">
        <f>RANK('Data - Overview'!$D83,'Data - Overview'!$D$74:$D$83)</f>
        <v>1</v>
      </c>
      <c r="F83" s="111">
        <f>INDEX('Data - Knowledge'!$G:$G,MATCH('Data - Overview'!$A83,'Data - Knowledge'!$A:$A,0))</f>
        <v>0.42035953281178312</v>
      </c>
      <c r="G83" s="112">
        <f>INDEX('Data - Knowledge'!$J:$J,MATCH('Data - Overview'!$A83,'Data - Knowledge'!$A:$A,0))</f>
        <v>98.167599527204246</v>
      </c>
      <c r="H83" s="112">
        <f>RANK('Data - Overview'!$G83,'Data - Overview'!$G$74:$G$83)</f>
        <v>1</v>
      </c>
      <c r="I83" s="112">
        <f>'Data - Overview'!$G83-100</f>
        <v>-1.8324004727957544</v>
      </c>
      <c r="J83" s="112" t="str">
        <f t="shared" si="0"/>
        <v>below</v>
      </c>
      <c r="K83" s="108" t="str">
        <f>"" &amp;TEXT('Data - Overview'!$C83,"0")&amp;" "</f>
        <v xml:space="preserve">&gt; 4 units per day (Men) </v>
      </c>
      <c r="L83" s="108" t="str">
        <f>"Index: "&amp;TEXT('Data - Overview'!$G83,"0")&amp;""</f>
        <v>Index: 98</v>
      </c>
      <c r="M83" s="108" t="str">
        <f>'Data - Overview'!$K83&amp;CHAR(10)&amp;'Data - Overview'!$L83</f>
        <v>&gt; 4 units per day (Men) 
Index: 98</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0.3279117647058824</v>
      </c>
      <c r="B89" s="62">
        <f>D75</f>
        <v>0.35831372549019608</v>
      </c>
      <c r="C89" s="62">
        <f>D76</f>
        <v>0.10068627450980391</v>
      </c>
      <c r="D89" s="62">
        <f>D82</f>
        <v>0.29353921568627456</v>
      </c>
      <c r="E89" s="62">
        <f>D83</f>
        <v>0.412656862745098</v>
      </c>
      <c r="F89" s="68"/>
      <c r="G89" s="69"/>
      <c r="H89" s="68"/>
      <c r="I89" s="70"/>
      <c r="J89" s="70"/>
    </row>
    <row r="90" spans="1:14" ht="15" thickBot="1">
      <c r="A90" s="113">
        <f>1-A89</f>
        <v>0.67208823529411754</v>
      </c>
      <c r="B90" s="113">
        <f>1-B89</f>
        <v>0.64168627450980398</v>
      </c>
      <c r="C90" s="113">
        <f>1-C89</f>
        <v>0.89931372549019606</v>
      </c>
      <c r="D90" s="113">
        <f>1-D89</f>
        <v>0.70646078431372539</v>
      </c>
      <c r="E90" s="113">
        <f>1-E89</f>
        <v>0.58734313725490206</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4.8764705882352953E-2</v>
      </c>
      <c r="F96" s="63">
        <f>RANK('Data - Overview'!$E96,'Data - Overview'!$E$96:$E$103)</f>
        <v>8</v>
      </c>
      <c r="G96" s="62">
        <f>INDEX('Data - Knowledge'!$G:$G,MATCH('Data - Overview'!$A96,'Data - Knowledge'!$A:$A,0))</f>
        <v>5.268175271084162E-2</v>
      </c>
      <c r="H96" s="64">
        <f>INDEX('Data - Knowledge'!$J:$J,MATCH('Data - Overview'!$A96,'Data - Knowledge'!$A:$A,0))</f>
        <v>92.564699109408039</v>
      </c>
      <c r="I96" s="64">
        <f>RANK('Data - Overview'!$H96,'Data - Overview'!$H$96:$H$103)</f>
        <v>6</v>
      </c>
      <c r="J96" s="64">
        <f>'Data - Overview'!$H96-100</f>
        <v>-7.4353008905919609</v>
      </c>
      <c r="K96" s="61" t="str">
        <f>"" &amp;TEXT('Data - Overview'!$B96,"0")&amp;" "</f>
        <v xml:space="preserve">Age 0-4 </v>
      </c>
      <c r="L96" s="61" t="str">
        <f>"Index: "&amp;TEXT('Data - Overview'!$H96,"0")&amp;""</f>
        <v>Index: 93</v>
      </c>
      <c r="M96" s="61" t="str">
        <f>'Data - Overview'!$K96&amp;CHAR(10)&amp;'Data - Overview'!$L96</f>
        <v>Age 0-4 
Index: 93</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0.14815686274509804</v>
      </c>
      <c r="F97" s="69">
        <f>RANK('Data - Overview'!$E97,'Data - Overview'!$E$96:$E$103)</f>
        <v>3</v>
      </c>
      <c r="G97" s="68">
        <f>INDEX('Data - Knowledge'!$G:$G,MATCH('Data - Overview'!$A97,'Data - Knowledge'!$A:$A,0))</f>
        <v>0.15599186602315032</v>
      </c>
      <c r="H97" s="70">
        <f>INDEX('Data - Knowledge'!$J:$J,MATCH('Data - Overview'!$A97,'Data - Knowledge'!$A:$A,0))</f>
        <v>94.977300113270331</v>
      </c>
      <c r="I97" s="70">
        <f>RANK('Data - Overview'!$H97,'Data - Overview'!$H$96:$H$103)</f>
        <v>5</v>
      </c>
      <c r="J97" s="70">
        <f>'Data - Overview'!$H97-100</f>
        <v>-5.0226998867296686</v>
      </c>
      <c r="K97" s="1" t="str">
        <f>"" &amp;TEXT('Data - Overview'!$B97,"0")&amp;" "</f>
        <v xml:space="preserve">Age 5-17 </v>
      </c>
      <c r="L97" s="1" t="str">
        <f>"Index: "&amp;TEXT('Data - Overview'!$H97,"0")&amp;""</f>
        <v>Index: 95</v>
      </c>
      <c r="M97" s="1" t="str">
        <f>'Data - Overview'!$K97&amp;CHAR(10)&amp;'Data - Overview'!$L97</f>
        <v>Age 5-17 
Index: 95</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6.1813725490196078E-2</v>
      </c>
      <c r="F98" s="85">
        <f>RANK('Data - Overview'!$E98,'Data - Overview'!$E$96:$E$103)</f>
        <v>7</v>
      </c>
      <c r="G98" s="84">
        <f>INDEX('Data - Knowledge'!$G:$G,MATCH('Data - Overview'!$A98,'Data - Knowledge'!$A:$A,0))</f>
        <v>7.2341385999454069E-2</v>
      </c>
      <c r="H98" s="75">
        <f>INDEX('Data - Knowledge'!$J:$J,MATCH('Data - Overview'!$A98,'Data - Knowledge'!$A:$A,0))</f>
        <v>85.447250748917853</v>
      </c>
      <c r="I98" s="75">
        <f>RANK('Data - Overview'!$H98,'Data - Overview'!$H$96:$H$103)</f>
        <v>8</v>
      </c>
      <c r="J98" s="75">
        <f>'Data - Overview'!$H98-100</f>
        <v>-14.552749251082147</v>
      </c>
      <c r="K98" s="72" t="str">
        <f>"" &amp;TEXT('Data - Overview'!$B98,"0")&amp;" "</f>
        <v xml:space="preserve">Age 18-24 </v>
      </c>
      <c r="L98" s="72" t="str">
        <f>"Index: "&amp;TEXT('Data - Overview'!$H98,"0")&amp;""</f>
        <v>Index: 85</v>
      </c>
      <c r="M98" s="72" t="str">
        <f>'Data - Overview'!$K98&amp;CHAR(10)&amp;'Data - Overview'!$L98</f>
        <v>Age 18-24 
Index: 85</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0.104921568627451</v>
      </c>
      <c r="F99" s="69">
        <f>RANK('Data - Overview'!$E99,'Data - Overview'!$E$96:$E$103)</f>
        <v>6</v>
      </c>
      <c r="G99" s="68">
        <f>INDEX('Data - Knowledge'!$G:$G,MATCH('Data - Overview'!$A99,'Data - Knowledge'!$A:$A,0))</f>
        <v>0.11770483043809059</v>
      </c>
      <c r="H99" s="70">
        <f>INDEX('Data - Knowledge'!$J:$J,MATCH('Data - Overview'!$A99,'Data - Knowledge'!$A:$A,0))</f>
        <v>89.139560574480228</v>
      </c>
      <c r="I99" s="70">
        <f>RANK('Data - Overview'!$H99,'Data - Overview'!$H$96:$H$103)</f>
        <v>7</v>
      </c>
      <c r="J99" s="70">
        <f>'Data - Overview'!$H99-100</f>
        <v>-10.860439425519772</v>
      </c>
      <c r="K99" s="1" t="str">
        <f>"" &amp;TEXT('Data - Overview'!$B99,"0")&amp;" "</f>
        <v xml:space="preserve">Age 25-34 </v>
      </c>
      <c r="L99" s="1" t="str">
        <f>"Index: "&amp;TEXT('Data - Overview'!$H99,"0")&amp;""</f>
        <v>Index: 89</v>
      </c>
      <c r="M99" s="1" t="str">
        <f>'Data - Overview'!$K99&amp;CHAR(10)&amp;'Data - Overview'!$L99</f>
        <v>Age 25-34 
Index: 89</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0.18235294117647058</v>
      </c>
      <c r="F100" s="85">
        <f>RANK('Data - Overview'!$E100,'Data - Overview'!$E$96:$E$103)</f>
        <v>2</v>
      </c>
      <c r="G100" s="84">
        <f>INDEX('Data - Knowledge'!$G:$G,MATCH('Data - Overview'!$A100,'Data - Knowledge'!$A:$A,0))</f>
        <v>0.18513943338037742</v>
      </c>
      <c r="H100" s="75">
        <f>INDEX('Data - Knowledge'!$J:$J,MATCH('Data - Overview'!$A100,'Data - Knowledge'!$A:$A,0))</f>
        <v>98.494922365792348</v>
      </c>
      <c r="I100" s="75">
        <f>RANK('Data - Overview'!$H100,'Data - Overview'!$H$96:$H$103)</f>
        <v>4</v>
      </c>
      <c r="J100" s="75">
        <f>'Data - Overview'!$H100-100</f>
        <v>-1.5050776342076517</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0.21549999999999994</v>
      </c>
      <c r="F101" s="69">
        <f>RANK('Data - Overview'!$E101,'Data - Overview'!$E$96:$E$103)</f>
        <v>1</v>
      </c>
      <c r="G101" s="68">
        <f>INDEX('Data - Knowledge'!$G:$G,MATCH('Data - Overview'!$A101,'Data - Knowledge'!$A:$A,0))</f>
        <v>0.20978183169840689</v>
      </c>
      <c r="H101" s="70">
        <f>INDEX('Data - Knowledge'!$J:$J,MATCH('Data - Overview'!$A101,'Data - Knowledge'!$A:$A,0))</f>
        <v>102.72576907890374</v>
      </c>
      <c r="I101" s="70">
        <f>RANK('Data - Overview'!$H101,'Data - Overview'!$H$96:$H$103)</f>
        <v>3</v>
      </c>
      <c r="J101" s="70">
        <f>'Data - Overview'!$H101-100</f>
        <v>2.7257690789037383</v>
      </c>
      <c r="K101" s="1" t="str">
        <f>"" &amp;TEXT('Data - Overview'!$B101,"0")&amp;" "</f>
        <v xml:space="preserve">Age 50-64 </v>
      </c>
      <c r="L101" s="1" t="str">
        <f>"Index: "&amp;TEXT('Data - Overview'!$H101,"0")&amp;""</f>
        <v>Index: 103</v>
      </c>
      <c r="M101" s="1" t="str">
        <f>'Data - Overview'!$K101&amp;CHAR(10)&amp;'Data - Overview'!$L101</f>
        <v>Age 50-64 
Index: 103</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0.12570588235294117</v>
      </c>
      <c r="F102" s="85">
        <f>RANK('Data - Overview'!$E102,'Data - Overview'!$E$96:$E$103)</f>
        <v>4</v>
      </c>
      <c r="G102" s="84">
        <f>INDEX('Data - Knowledge'!$G:$G,MATCH('Data - Overview'!$A102,'Data - Knowledge'!$A:$A,0))</f>
        <v>0.11245917039824832</v>
      </c>
      <c r="H102" s="75">
        <f>INDEX('Data - Knowledge'!$J:$J,MATCH('Data - Overview'!$A102,'Data - Knowledge'!$A:$A,0))</f>
        <v>111.77913006807951</v>
      </c>
      <c r="I102" s="75">
        <f>RANK('Data - Overview'!$H102,'Data - Overview'!$H$96:$H$103)</f>
        <v>2</v>
      </c>
      <c r="J102" s="75">
        <f>'Data - Overview'!$H102-100</f>
        <v>11.77913006807951</v>
      </c>
      <c r="K102" s="72" t="str">
        <f>"" &amp;TEXT('Data - Overview'!$B102,"0")&amp;" "</f>
        <v xml:space="preserve">Aged 65-74 </v>
      </c>
      <c r="L102" s="72" t="str">
        <f>"Index: "&amp;TEXT('Data - Overview'!$H102,"0")&amp;""</f>
        <v>Index: 112</v>
      </c>
      <c r="M102" s="72" t="str">
        <f>'Data - Overview'!$K102&amp;CHAR(10)&amp;'Data - Overview'!$L102</f>
        <v>Aged 65-74 
Index: 112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0.11281372549019605</v>
      </c>
      <c r="F103" s="115">
        <f>RANK('Data - Overview'!$E103,'Data - Overview'!$E$96:$E$103)</f>
        <v>5</v>
      </c>
      <c r="G103" s="111">
        <f>INDEX('Data - Knowledge'!$G:$G,MATCH('Data - Overview'!$A103,'Data - Knowledge'!$A:$A,0))</f>
        <v>9.4001954361449411E-2</v>
      </c>
      <c r="H103" s="112">
        <f>INDEX('Data - Knowledge'!$J:$J,MATCH('Data - Overview'!$A103,'Data - Knowledge'!$A:$A,0))</f>
        <v>120.01210640409985</v>
      </c>
      <c r="I103" s="112">
        <f>RANK('Data - Overview'!$H103,'Data - Overview'!$H$96:$H$103)</f>
        <v>1</v>
      </c>
      <c r="J103" s="112">
        <f>'Data - Overview'!$H103-100</f>
        <v>20.012106404099853</v>
      </c>
      <c r="K103" s="108" t="str">
        <f>"" &amp;TEXT('Data - Overview'!$B103,"0")&amp;" "</f>
        <v xml:space="preserve">Aged 75 plus </v>
      </c>
      <c r="L103" s="108" t="str">
        <f>"Index: "&amp;TEXT('Data - Overview'!$H103,"0")&amp;""</f>
        <v>Index: 120</v>
      </c>
      <c r="M103" s="108" t="str">
        <f>'Data - Overview'!$K103&amp;CHAR(10)&amp;'Data - Overview'!$L103</f>
        <v>Aged 75 plus 
Index: 120</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44.952647058823523</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0.33481372549019606</v>
      </c>
      <c r="E115" s="63">
        <f>RANK('Data - Overview'!$D115,'Data - Overview'!$D$115:$D$119)</f>
        <v>1</v>
      </c>
      <c r="F115" s="62">
        <f>INDEX('Data - Knowledge'!$G:$G,MATCH('Data - Overview'!$A115,'Data - Knowledge'!$A:$A,0))</f>
        <v>0.30298150180916372</v>
      </c>
      <c r="G115" s="64">
        <f>INDEX('Data - Knowledge'!$J:$J,MATCH('Data - Overview'!$A115,'Data - Knowledge'!$A:$A,0))</f>
        <v>110.50632579578479</v>
      </c>
      <c r="H115" s="64">
        <f>RANK('Data - Overview'!$G115,'Data - Overview'!$G$115:$G$119)</f>
        <v>1</v>
      </c>
      <c r="I115" s="64">
        <f>'Data - Overview'!$G115-100</f>
        <v>10.50632579578479</v>
      </c>
      <c r="J115" s="61" t="str">
        <f>"" &amp;TEXT('Data - Overview'!$B115,"0")&amp;" "</f>
        <v xml:space="preserve">Couple, no children </v>
      </c>
      <c r="K115" s="61" t="str">
        <f>"Index: "&amp;TEXT('Data - Overview'!$G115,"0")&amp;""</f>
        <v>Index: 111</v>
      </c>
      <c r="L115" s="61" t="str">
        <f>'Data - Overview'!$J115&amp;CHAR(10)&amp;'Data - Overview'!$K115</f>
        <v>Couple, no children 
Index: 111</v>
      </c>
      <c r="M115" s="61">
        <v>1</v>
      </c>
    </row>
    <row r="116" spans="1:13">
      <c r="A116" s="86" t="s">
        <v>159</v>
      </c>
      <c r="B116" s="1" t="str">
        <f>INDEX('Data - Knowledge'!$D:$D,MATCH('Data - Overview'!$A116,'Data - Knowledge'!$A:$A,0))</f>
        <v>Couple with children</v>
      </c>
      <c r="C116" s="1" t="s">
        <v>160</v>
      </c>
      <c r="D116" s="68">
        <f>INDEX('Data - Knowledge'!$E:$E,MATCH('Data - Overview'!$A116,'Data - Knowledge'!$A:$A,0))</f>
        <v>0.19546078431372549</v>
      </c>
      <c r="E116" s="69">
        <f>RANK('Data - Overview'!$D116,'Data - Overview'!$D$115:$D$119)</f>
        <v>3</v>
      </c>
      <c r="F116" s="68">
        <f>INDEX('Data - Knowledge'!$G:$G,MATCH('Data - Overview'!$A116,'Data - Knowledge'!$A:$A,0))</f>
        <v>0.18888569744277756</v>
      </c>
      <c r="G116" s="70">
        <f>INDEX('Data - Knowledge'!$J:$J,MATCH('Data - Overview'!$A116,'Data - Knowledge'!$A:$A,0))</f>
        <v>103.48098715782324</v>
      </c>
      <c r="H116" s="70">
        <f>RANK('Data - Overview'!$G116,'Data - Overview'!$G$115:$G$119)</f>
        <v>2</v>
      </c>
      <c r="I116" s="70">
        <f>'Data - Overview'!$G116-100</f>
        <v>3.4809871578232361</v>
      </c>
      <c r="J116" s="1" t="str">
        <f>"" &amp;TEXT('Data - Overview'!$B116,"0")&amp;" "</f>
        <v xml:space="preserve">Couple with children </v>
      </c>
      <c r="K116" s="1" t="str">
        <f>"Index: "&amp;TEXT('Data - Overview'!$G116,"0")&amp;""</f>
        <v>Index: 103</v>
      </c>
      <c r="L116" s="1" t="str">
        <f>'Data - Overview'!$J116&amp;CHAR(10)&amp;'Data - Overview'!$K116</f>
        <v>Couple with children 
Index: 103</v>
      </c>
      <c r="M116" s="1">
        <v>2</v>
      </c>
    </row>
    <row r="117" spans="1:13">
      <c r="A117" s="56" t="s">
        <v>161</v>
      </c>
      <c r="B117" s="72" t="str">
        <f>INDEX('Data - Knowledge'!$D:$D,MATCH('Data - Overview'!$A117,'Data - Knowledge'!$A:$A,0))</f>
        <v>Single parent</v>
      </c>
      <c r="C117" s="72" t="s">
        <v>162</v>
      </c>
      <c r="D117" s="84">
        <f>INDEX('Data - Knowledge'!$E:$E,MATCH('Data - Overview'!$A117,'Data - Knowledge'!$A:$A,0))</f>
        <v>2.1813725490196084E-2</v>
      </c>
      <c r="E117" s="85">
        <f>RANK('Data - Overview'!$D117,'Data - Overview'!$D$115:$D$119)</f>
        <v>5</v>
      </c>
      <c r="F117" s="84">
        <f>INDEX('Data - Knowledge'!$G:$G,MATCH('Data - Overview'!$A117,'Data - Knowledge'!$A:$A,0))</f>
        <v>3.043571225294606E-2</v>
      </c>
      <c r="G117" s="75">
        <f>INDEX('Data - Knowledge'!$J:$J,MATCH('Data - Overview'!$A117,'Data - Knowledge'!$A:$A,0))</f>
        <v>71.671480229888815</v>
      </c>
      <c r="H117" s="75">
        <f>RANK('Data - Overview'!$G117,'Data - Overview'!$G$115:$G$119)</f>
        <v>5</v>
      </c>
      <c r="I117" s="75">
        <f>'Data - Overview'!$G117-100</f>
        <v>-28.328519770111185</v>
      </c>
      <c r="J117" s="72" t="str">
        <f>"" &amp;TEXT('Data - Overview'!$B117,"0")&amp;" "</f>
        <v xml:space="preserve">Single parent </v>
      </c>
      <c r="K117" s="72" t="str">
        <f>"Index: "&amp;TEXT('Data - Overview'!$G117,"0")&amp;""</f>
        <v>Index: 72</v>
      </c>
      <c r="L117" s="72" t="str">
        <f>'Data - Overview'!$J117&amp;CHAR(10)&amp;'Data - Overview'!$K117</f>
        <v>Single parent 
Index: 72</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0.14779411764705883</v>
      </c>
      <c r="E118" s="69">
        <f>RANK('Data - Overview'!$D118,'Data - Overview'!$D$115:$D$119)</f>
        <v>4</v>
      </c>
      <c r="F118" s="68">
        <f>INDEX('Data - Knowledge'!$G:$G,MATCH('Data - Overview'!$A118,'Data - Knowledge'!$A:$A,0))</f>
        <v>0.16054127681076091</v>
      </c>
      <c r="G118" s="70">
        <f>INDEX('Data - Knowledge'!$J:$J,MATCH('Data - Overview'!$A118,'Data - Knowledge'!$A:$A,0))</f>
        <v>92.059886767483562</v>
      </c>
      <c r="H118" s="70">
        <f>RANK('Data - Overview'!$G118,'Data - Overview'!$G$115:$G$119)</f>
        <v>4</v>
      </c>
      <c r="I118" s="70">
        <f>'Data - Overview'!$G118-100</f>
        <v>-7.9401132325164383</v>
      </c>
      <c r="J118" s="1" t="str">
        <f>"" &amp;TEXT('Data - Overview'!$B118,"0")&amp;" "</f>
        <v xml:space="preserve">Single person, no children </v>
      </c>
      <c r="K118" s="1" t="str">
        <f>"Index: "&amp;TEXT('Data - Overview'!$G118,"0")&amp;""</f>
        <v>Index: 92</v>
      </c>
      <c r="L118" s="1" t="str">
        <f>'Data - Overview'!$J118&amp;CHAR(10)&amp;'Data - Overview'!$K118</f>
        <v>Single person, no children 
Index: 92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0.29999019607843136</v>
      </c>
      <c r="E119" s="89">
        <f>RANK('Data - Overview'!$D119,'Data - Overview'!$D$115:$D$119)</f>
        <v>2</v>
      </c>
      <c r="F119" s="88">
        <f>INDEX('Data - Knowledge'!$G:$G,MATCH('Data - Overview'!$A119,'Data - Knowledge'!$A:$A,0))</f>
        <v>0.31733822940079798</v>
      </c>
      <c r="G119" s="80">
        <f>INDEX('Data - Knowledge'!$J:$J,MATCH('Data - Overview'!$A119,'Data - Knowledge'!$A:$A,0))</f>
        <v>94.533267121606059</v>
      </c>
      <c r="H119" s="80">
        <f>RANK('Data - Overview'!$G119,'Data - Overview'!$G$115:$G$119)</f>
        <v>3</v>
      </c>
      <c r="I119" s="80">
        <f>'Data - Overview'!$G119-100</f>
        <v>-5.4667328783939411</v>
      </c>
      <c r="J119" s="57" t="str">
        <f>"" &amp;TEXT('Data - Overview'!$B119,"0")&amp;" "</f>
        <v xml:space="preserve">Other: two or more adults, may include a couple, may have children </v>
      </c>
      <c r="K119" s="57" t="str">
        <f>"Index: "&amp;TEXT('Data - Overview'!$G119,"0")&amp;""</f>
        <v>Index: 95</v>
      </c>
      <c r="L119" s="57" t="str">
        <f>'Data - Overview'!$J119&amp;CHAR(10)&amp;'Data - Overview'!$K119</f>
        <v>Other: two or more adults, may include a couple, may have children 
Index: 95</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10.50632579578479</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0.74546078431372542</v>
      </c>
      <c r="E128" s="63">
        <f>RANK('Data - Overview'!$D128,'Data - Overview'!$D$128:$D$131)</f>
        <v>1</v>
      </c>
      <c r="F128" s="62">
        <f>INDEX('Data - Knowledge'!$G:$G,MATCH('Data - Overview'!$A128,'Data - Knowledge'!$A:$A,0))</f>
        <v>0.72502948385110844</v>
      </c>
      <c r="G128" s="64">
        <f>INDEX('Data - Knowledge'!$J:$J,MATCH('Data - Overview'!$A128,'Data - Knowledge'!$A:$A,0))</f>
        <v>102.81799580812809</v>
      </c>
      <c r="H128" s="64">
        <f>RANK('Data - Overview'!$G128,'Data - Overview'!$G$128:$G$131)</f>
        <v>1</v>
      </c>
      <c r="I128" s="64">
        <f>'Data - Overview'!$G128 - 100</f>
        <v>2.8179958081280887</v>
      </c>
      <c r="J128" s="61" t="str">
        <f>"" &amp;TEXT('Data - Overview'!$C128,"0")&amp;" "</f>
        <v xml:space="preserve">0 </v>
      </c>
      <c r="K128" s="61" t="str">
        <f>"Index: "&amp;TEXT('Data - Overview'!$G128,"0")&amp;""</f>
        <v>Index: 103</v>
      </c>
      <c r="L128" s="61" t="str">
        <f>'Data - Overview'!$J128&amp;CHAR(10)&amp;'Data - Overview'!$K128</f>
        <v>0 
Index: 103</v>
      </c>
      <c r="M128" s="61">
        <v>1</v>
      </c>
    </row>
    <row r="129" spans="1:13">
      <c r="A129" s="86" t="s">
        <v>170</v>
      </c>
      <c r="B129" s="1" t="str">
        <f>INDEX('Data - Knowledge'!$D:$D,MATCH('Data - Overview'!$A129,'Data - Knowledge'!$A:$A,0))</f>
        <v>Children at home : 1</v>
      </c>
      <c r="C129" s="1">
        <v>1</v>
      </c>
      <c r="D129" s="68">
        <f>INDEX('Data - Knowledge'!$E:$E,MATCH('Data - Overview'!$A129,'Data - Knowledge'!$A:$A,0))</f>
        <v>0.11807843137254903</v>
      </c>
      <c r="E129" s="69">
        <f>RANK('Data - Overview'!$D129,'Data - Overview'!$D$128:$D$131)</f>
        <v>2</v>
      </c>
      <c r="F129" s="68">
        <f>INDEX('Data - Knowledge'!$G:$G,MATCH('Data - Overview'!$A129,'Data - Knowledge'!$A:$A,0))</f>
        <v>0.12684393857555221</v>
      </c>
      <c r="G129" s="70">
        <f>INDEX('Data - Knowledge'!$J:$J,MATCH('Data - Overview'!$A129,'Data - Knowledge'!$A:$A,0))</f>
        <v>93.089534035729926</v>
      </c>
      <c r="H129" s="70">
        <f>RANK('Data - Overview'!$G129,'Data - Overview'!$G$128:$G$131)</f>
        <v>3</v>
      </c>
      <c r="I129" s="70">
        <f>'Data - Overview'!$G129 - 100</f>
        <v>-6.9104659642700739</v>
      </c>
      <c r="J129" s="1" t="str">
        <f>"" &amp;TEXT('Data - Overview'!$C129,"0")&amp;" "</f>
        <v xml:space="preserve">1 </v>
      </c>
      <c r="K129" s="1" t="str">
        <f>"Index: "&amp;TEXT('Data - Overview'!$G129,"0")&amp;""</f>
        <v>Index: 93</v>
      </c>
      <c r="L129" s="1" t="str">
        <f>'Data - Overview'!$J129&amp;CHAR(10)&amp;'Data - Overview'!$K129</f>
        <v>1 
Index: 93</v>
      </c>
      <c r="M129" s="1">
        <v>2</v>
      </c>
    </row>
    <row r="130" spans="1:13">
      <c r="A130" s="56" t="s">
        <v>171</v>
      </c>
      <c r="B130" s="72" t="str">
        <f>INDEX('Data - Knowledge'!$D:$D,MATCH('Data - Overview'!$A130,'Data - Knowledge'!$A:$A,0))</f>
        <v>Children at home : 2</v>
      </c>
      <c r="C130" s="72">
        <v>2</v>
      </c>
      <c r="D130" s="84">
        <f>INDEX('Data - Knowledge'!$E:$E,MATCH('Data - Overview'!$A130,'Data - Knowledge'!$A:$A,0))</f>
        <v>0.10455882352941179</v>
      </c>
      <c r="E130" s="85">
        <f>RANK('Data - Overview'!$D130,'Data - Overview'!$D$128:$D$131)</f>
        <v>3</v>
      </c>
      <c r="F130" s="84">
        <f>INDEX('Data - Knowledge'!$G:$G,MATCH('Data - Overview'!$A130,'Data - Knowledge'!$A:$A,0))</f>
        <v>0.10787175846067174</v>
      </c>
      <c r="G130" s="75">
        <f>INDEX('Data - Knowledge'!$J:$J,MATCH('Data - Overview'!$A130,'Data - Knowledge'!$A:$A,0))</f>
        <v>96.92882087162063</v>
      </c>
      <c r="H130" s="75">
        <f>RANK('Data - Overview'!$G130,'Data - Overview'!$G$128:$G$131)</f>
        <v>2</v>
      </c>
      <c r="I130" s="75">
        <f>'Data - Overview'!$G130 - 100</f>
        <v>-3.0711791283793701</v>
      </c>
      <c r="J130" s="72" t="str">
        <f>"" &amp;TEXT('Data - Overview'!$C130,"0")&amp;" "</f>
        <v xml:space="preserve">2 </v>
      </c>
      <c r="K130" s="72" t="str">
        <f>"Index: "&amp;TEXT('Data - Overview'!$G130,"0")&amp;""</f>
        <v>Index: 97</v>
      </c>
      <c r="L130" s="72" t="str">
        <f>'Data - Overview'!$J130&amp;CHAR(10)&amp;'Data - Overview'!$K130</f>
        <v>2 
Index: 97</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3.2333333333333332E-2</v>
      </c>
      <c r="E131" s="115">
        <f>RANK('Data - Overview'!$D131,'Data - Overview'!$D$128:$D$131)</f>
        <v>4</v>
      </c>
      <c r="F131" s="111">
        <f>INDEX('Data - Knowledge'!$G:$G,MATCH('Data - Overview'!$A131,'Data - Knowledge'!$A:$A,0))</f>
        <v>4.0459208149658213E-2</v>
      </c>
      <c r="G131" s="112">
        <f>INDEX('Data - Knowledge'!$J:$J,MATCH('Data - Overview'!$A131,'Data - Knowledge'!$A:$A,0))</f>
        <v>79.915882717557523</v>
      </c>
      <c r="H131" s="112">
        <f>RANK('Data - Overview'!$G131,'Data - Overview'!$G$128:$G$131)</f>
        <v>4</v>
      </c>
      <c r="I131" s="112">
        <f>'Data - Overview'!$G131 - 100</f>
        <v>-20.084117282442477</v>
      </c>
      <c r="J131" s="108" t="str">
        <f>"" &amp;TEXT('Data - Overview'!$C131,"0")&amp;" "</f>
        <v xml:space="preserve">3+ </v>
      </c>
      <c r="K131" s="108" t="str">
        <f>"Index: "&amp;TEXT('Data - Overview'!$G131,"0")&amp;""</f>
        <v>Index: 80</v>
      </c>
      <c r="L131" s="108" t="str">
        <f>'Data - Overview'!$J131&amp;CHAR(10)&amp;'Data - Overview'!$K131</f>
        <v>3+ 
Index: 80</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0.17836274509803923</v>
      </c>
      <c r="E137" s="63">
        <f>RANK('Data - Overview'!$D137,'Data - Overview'!$D$137:$D$140)</f>
        <v>3</v>
      </c>
      <c r="F137" s="62">
        <f>INDEX('Data - Knowledge'!$G:$G,MATCH('Data - Overview'!$A137,'Data - Knowledge'!$A:$A,0))</f>
        <v>0.18364006353852674</v>
      </c>
      <c r="G137" s="64">
        <f>INDEX('Data - Knowledge'!$J:$J,MATCH('Data - Overview'!$A137,'Data - Knowledge'!$A:$A,0))</f>
        <v>97.126270630275428</v>
      </c>
      <c r="H137" s="64">
        <f>RANK('Data - Overview'!$G137,'Data - Overview'!$G$137:$G$140)</f>
        <v>3</v>
      </c>
      <c r="I137" s="61">
        <v>1</v>
      </c>
      <c r="J137" s="61" t="str">
        <f>"" &amp;TEXT('Data - Overview'!$C137,"0")&amp;" "</f>
        <v xml:space="preserve">1 person </v>
      </c>
      <c r="K137" s="61" t="str">
        <f>"Index: "&amp;TEXT('Data - Overview'!$G137,"0")&amp;""</f>
        <v>Index: 97</v>
      </c>
      <c r="L137" s="61" t="str">
        <f>'Data - Overview'!$J137&amp;CHAR(10)&amp;'Data - Overview'!$K137</f>
        <v>1 person 
Index: 97</v>
      </c>
    </row>
    <row r="138" spans="1:13">
      <c r="A138" s="1" t="s">
        <v>177</v>
      </c>
      <c r="B138" s="1" t="str">
        <f>INDEX('Data - Knowledge'!$D:$D,MATCH('Data - Overview'!$A138,'Data - Knowledge'!$A:$A,0))</f>
        <v>Household size : 2 persons</v>
      </c>
      <c r="C138" s="1" t="s">
        <v>178</v>
      </c>
      <c r="D138" s="68">
        <f>INDEX('Data - Knowledge'!$E:$E,MATCH('Data - Overview'!$A138,'Data - Knowledge'!$A:$A,0))</f>
        <v>0.40619607843137251</v>
      </c>
      <c r="E138" s="69">
        <f>RANK('Data - Overview'!$D138,'Data - Overview'!$D$137:$D$140)</f>
        <v>1</v>
      </c>
      <c r="F138" s="68">
        <f>INDEX('Data - Knowledge'!$G:$G,MATCH('Data - Overview'!$A138,'Data - Knowledge'!$A:$A,0))</f>
        <v>0.38787418326276724</v>
      </c>
      <c r="G138" s="70">
        <f>INDEX('Data - Knowledge'!$J:$J,MATCH('Data - Overview'!$A138,'Data - Knowledge'!$A:$A,0))</f>
        <v>104.72366967414095</v>
      </c>
      <c r="H138" s="70">
        <f>RANK('Data - Overview'!$G138,'Data - Overview'!$G$137:$G$140)</f>
        <v>1</v>
      </c>
      <c r="I138" s="1">
        <v>2</v>
      </c>
      <c r="J138" s="1" t="str">
        <f>"" &amp;TEXT('Data - Overview'!$C138,"0")&amp;" "</f>
        <v xml:space="preserve">2 people </v>
      </c>
      <c r="K138" s="1" t="str">
        <f>"Index: "&amp;TEXT('Data - Overview'!$G138,"0")&amp;""</f>
        <v>Index: 105</v>
      </c>
      <c r="L138" s="1" t="str">
        <f>'Data - Overview'!$J138&amp;CHAR(10)&amp;'Data - Overview'!$K138</f>
        <v>2 people 
Index: 105</v>
      </c>
    </row>
    <row r="139" spans="1:13">
      <c r="A139" s="72" t="s">
        <v>179</v>
      </c>
      <c r="B139" s="72" t="str">
        <f>INDEX('Data - Knowledge'!$D:$D,MATCH('Data - Overview'!$A139,'Data - Knowledge'!$A:$A,0))</f>
        <v>Household size : 3-4 persons</v>
      </c>
      <c r="C139" s="72" t="s">
        <v>180</v>
      </c>
      <c r="D139" s="84">
        <f>INDEX('Data - Knowledge'!$E:$E,MATCH('Data - Overview'!$A139,'Data - Knowledge'!$A:$A,0))</f>
        <v>0.34405882352941175</v>
      </c>
      <c r="E139" s="85">
        <f>RANK('Data - Overview'!$D139,'Data - Overview'!$D$137:$D$140)</f>
        <v>2</v>
      </c>
      <c r="F139" s="84">
        <f>INDEX('Data - Knowledge'!$G:$G,MATCH('Data - Overview'!$A139,'Data - Knowledge'!$A:$A,0))</f>
        <v>0.3470210449590253</v>
      </c>
      <c r="G139" s="75">
        <f>INDEX('Data - Knowledge'!$J:$J,MATCH('Data - Overview'!$A139,'Data - Knowledge'!$A:$A,0))</f>
        <v>99.14638565221216</v>
      </c>
      <c r="H139" s="75">
        <f>RANK('Data - Overview'!$G139,'Data - Overview'!$G$137:$G$140)</f>
        <v>2</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7.1284313725490198E-2</v>
      </c>
      <c r="E140" s="115">
        <f>RANK('Data - Overview'!$D140,'Data - Overview'!$D$137:$D$140)</f>
        <v>4</v>
      </c>
      <c r="F140" s="111">
        <f>INDEX('Data - Knowledge'!$G:$G,MATCH('Data - Overview'!$A140,'Data - Knowledge'!$A:$A,0))</f>
        <v>8.1627077053531491E-2</v>
      </c>
      <c r="G140" s="112">
        <f>INDEX('Data - Knowledge'!$J:$J,MATCH('Data - Overview'!$A140,'Data - Knowledge'!$A:$A,0))</f>
        <v>87.329249433667144</v>
      </c>
      <c r="H140" s="112">
        <f>RANK('Data - Overview'!$G140,'Data - Overview'!$G$137:$G$140)</f>
        <v>4</v>
      </c>
      <c r="I140" s="108">
        <v>4</v>
      </c>
      <c r="J140" s="108" t="str">
        <f>"" &amp;TEXT('Data - Overview'!$C140,"0")&amp;" "</f>
        <v xml:space="preserve">5+ people </v>
      </c>
      <c r="K140" s="108" t="str">
        <f>"Index: "&amp;TEXT('Data - Overview'!$G140,"0")&amp;""</f>
        <v>Index: 87</v>
      </c>
      <c r="L140" s="108" t="str">
        <f>'Data - Overview'!$J140&amp;CHAR(10)&amp;'Data - Overview'!$K140</f>
        <v>5+ people 
Index: 87</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0.14775490196078434</v>
      </c>
      <c r="E146" s="63">
        <f>RANK('Data - Overview'!$D146,'Data - Overview'!$D$146:$D$151)</f>
        <v>4</v>
      </c>
      <c r="F146" s="62">
        <f>INDEX('Data - Knowledge'!$G:$G,MATCH('Data - Overview'!$A146,'Data - Knowledge'!$A:$A,0))</f>
        <v>0.16121802891177203</v>
      </c>
      <c r="G146" s="64">
        <f>INDEX('Data - Knowledge'!$J:$J,MATCH('Data - Overview'!$A146,'Data - Knowledge'!$A:$A,0))</f>
        <v>91.649118251932293</v>
      </c>
      <c r="H146" s="64">
        <f>RANK('Data - Overview'!$G146,'Data - Overview'!$G$146:$G$151)</f>
        <v>6</v>
      </c>
      <c r="I146" s="64">
        <f xml:space="preserve"> 'Data - Overview'!$G146 - 100</f>
        <v>-8.3508817480677067</v>
      </c>
      <c r="J146" s="61" t="str">
        <f>"" &amp;TEXT('Data - Overview'!$C146,"0")&amp;" "</f>
        <v xml:space="preserve">&lt;20k </v>
      </c>
      <c r="K146" s="61" t="str">
        <f>"Index: "&amp;TEXT('Data - Overview'!$G146,"0")&amp;""</f>
        <v>Index: 92</v>
      </c>
      <c r="L146" s="61" t="str">
        <f>'Data - Overview'!$J146&amp;CHAR(10)&amp;'Data - Overview'!$K146</f>
        <v>&lt;20k 
Index: 92</v>
      </c>
      <c r="M146" s="61">
        <v>1</v>
      </c>
    </row>
    <row r="147" spans="1:13">
      <c r="A147" s="86" t="s">
        <v>186</v>
      </c>
      <c r="B147" s="1" t="str">
        <f>INDEX('Data - Knowledge'!$D:$D,MATCH('Data - Overview'!$A147,'Data - Knowledge'!$A:$A,0))</f>
        <v>£20,000-£40,000</v>
      </c>
      <c r="C147" s="1" t="s">
        <v>187</v>
      </c>
      <c r="D147" s="68">
        <f>INDEX('Data - Knowledge'!$E:$E,MATCH('Data - Overview'!$A147,'Data - Knowledge'!$A:$A,0))</f>
        <v>0.30825490196078431</v>
      </c>
      <c r="E147" s="69">
        <f>RANK('Data - Overview'!$D147,'Data - Overview'!$D$146:$D$151)</f>
        <v>1</v>
      </c>
      <c r="F147" s="68">
        <f>INDEX('Data - Knowledge'!$G:$G,MATCH('Data - Overview'!$A147,'Data - Knowledge'!$A:$A,0))</f>
        <v>0.31110931065925584</v>
      </c>
      <c r="G147" s="70">
        <f>INDEX('Data - Knowledge'!$J:$J,MATCH('Data - Overview'!$A147,'Data - Knowledge'!$A:$A,0))</f>
        <v>99.08250618008735</v>
      </c>
      <c r="H147" s="70">
        <f>RANK('Data - Overview'!$G147,'Data - Overview'!$G$146:$G$151)</f>
        <v>4</v>
      </c>
      <c r="I147" s="70">
        <f xml:space="preserve"> 'Data - Overview'!$G147 - 100</f>
        <v>-0.91749381991265011</v>
      </c>
      <c r="J147" s="1" t="str">
        <f>"" &amp;TEXT('Data - Overview'!$C147,"0")&amp;" "</f>
        <v xml:space="preserve">20k - 40k </v>
      </c>
      <c r="K147" s="1" t="str">
        <f>"Index: "&amp;TEXT('Data - Overview'!$G147,"0")&amp;""</f>
        <v>Index: 99</v>
      </c>
      <c r="L147" s="1" t="str">
        <f>'Data - Overview'!$J147&amp;CHAR(10)&amp;'Data - Overview'!$K147</f>
        <v>20k - 40k 
Index: 99</v>
      </c>
      <c r="M147" s="1">
        <v>2</v>
      </c>
    </row>
    <row r="148" spans="1:13">
      <c r="A148" s="56" t="s">
        <v>188</v>
      </c>
      <c r="B148" s="72" t="str">
        <f>INDEX('Data - Knowledge'!$D:$D,MATCH('Data - Overview'!$A148,'Data - Knowledge'!$A:$A,0))</f>
        <v>£40,000-£60,000</v>
      </c>
      <c r="C148" s="72" t="s">
        <v>189</v>
      </c>
      <c r="D148" s="84">
        <f>INDEX('Data - Knowledge'!$E:$E,MATCH('Data - Overview'!$A148,'Data - Knowledge'!$A:$A,0))</f>
        <v>0.20865686274509807</v>
      </c>
      <c r="E148" s="85">
        <f>RANK('Data - Overview'!$D148,'Data - Overview'!$D$146:$D$151)</f>
        <v>2</v>
      </c>
      <c r="F148" s="84">
        <f>INDEX('Data - Knowledge'!$G:$G,MATCH('Data - Overview'!$A148,'Data - Knowledge'!$A:$A,0))</f>
        <v>0.21309835113457506</v>
      </c>
      <c r="G148" s="75">
        <f>INDEX('Data - Knowledge'!$J:$J,MATCH('Data - Overview'!$A148,'Data - Knowledge'!$A:$A,0))</f>
        <v>97.915756566942122</v>
      </c>
      <c r="H148" s="75">
        <f>RANK('Data - Overview'!$G148,'Data - Overview'!$G$146:$G$151)</f>
        <v>5</v>
      </c>
      <c r="I148" s="75">
        <f xml:space="preserve"> 'Data - Overview'!$G148 - 100</f>
        <v>-2.0842434330578783</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0.15158823529411766</v>
      </c>
      <c r="E149" s="69">
        <f>RANK('Data - Overview'!$D149,'Data - Overview'!$D$146:$D$151)</f>
        <v>3</v>
      </c>
      <c r="F149" s="68">
        <f>INDEX('Data - Knowledge'!$G:$G,MATCH('Data - Overview'!$A149,'Data - Knowledge'!$A:$A,0))</f>
        <v>0.14212792500827628</v>
      </c>
      <c r="G149" s="70">
        <f>INDEX('Data - Knowledge'!$J:$J,MATCH('Data - Overview'!$A149,'Data - Knowledge'!$A:$A,0))</f>
        <v>106.65619390791112</v>
      </c>
      <c r="H149" s="70">
        <f>RANK('Data - Overview'!$G149,'Data - Overview'!$G$146:$G$151)</f>
        <v>2</v>
      </c>
      <c r="I149" s="70">
        <f xml:space="preserve"> 'Data - Overview'!$G149 - 100</f>
        <v>6.656193907911117</v>
      </c>
      <c r="J149" s="1" t="str">
        <f>"" &amp;TEXT('Data - Overview'!$C149,"0")&amp;" "</f>
        <v xml:space="preserve">60k - 80k </v>
      </c>
      <c r="K149" s="1" t="str">
        <f>"Index: "&amp;TEXT('Data - Overview'!$G149,"0")&amp;""</f>
        <v>Index: 107</v>
      </c>
      <c r="L149" s="1" t="str">
        <f>'Data - Overview'!$J149&amp;CHAR(10)&amp;'Data - Overview'!$K149</f>
        <v>60k - 80k 
Index: 107</v>
      </c>
      <c r="M149" s="1">
        <v>4</v>
      </c>
    </row>
    <row r="150" spans="1:13">
      <c r="A150" s="56" t="s">
        <v>192</v>
      </c>
      <c r="B150" s="72" t="str">
        <f>INDEX('Data - Knowledge'!$D:$D,MATCH('Data - Overview'!$A150,'Data - Knowledge'!$A:$A,0))</f>
        <v>£80,000-£100,000</v>
      </c>
      <c r="C150" s="72" t="s">
        <v>193</v>
      </c>
      <c r="D150" s="84">
        <f>INDEX('Data - Knowledge'!$E:$E,MATCH('Data - Overview'!$A150,'Data - Knowledge'!$A:$A,0))</f>
        <v>8.5470588235294118E-2</v>
      </c>
      <c r="E150" s="85">
        <f>RANK('Data - Overview'!$D150,'Data - Overview'!$D$146:$D$151)</f>
        <v>6</v>
      </c>
      <c r="F150" s="84">
        <f>INDEX('Data - Knowledge'!$G:$G,MATCH('Data - Overview'!$A150,'Data - Knowledge'!$A:$A,0))</f>
        <v>7.5628836850022363E-2</v>
      </c>
      <c r="G150" s="75">
        <f>INDEX('Data - Knowledge'!$J:$J,MATCH('Data - Overview'!$A150,'Data - Knowledge'!$A:$A,0))</f>
        <v>113.01322590057636</v>
      </c>
      <c r="H150" s="75">
        <f>RANK('Data - Overview'!$G150,'Data - Overview'!$G$146:$G$151)</f>
        <v>1</v>
      </c>
      <c r="I150" s="75">
        <f xml:space="preserve"> 'Data - Overview'!$G150 - 100</f>
        <v>13.013225900576359</v>
      </c>
      <c r="J150" s="72" t="str">
        <f>"" &amp;TEXT('Data - Overview'!$C150,"0")&amp;" "</f>
        <v xml:space="preserve">80k - 100k </v>
      </c>
      <c r="K150" s="72" t="str">
        <f>"Index: "&amp;TEXT('Data - Overview'!$G150,"0")&amp;""</f>
        <v>Index: 113</v>
      </c>
      <c r="L150" s="72" t="str">
        <f>'Data - Overview'!$J150&amp;CHAR(10)&amp;'Data - Overview'!$K150</f>
        <v>80k - 100k 
Index: 113</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9.849999999999999E-2</v>
      </c>
      <c r="E151" s="115">
        <f>RANK('Data - Overview'!$D151,'Data - Overview'!$D$146:$D$151)</f>
        <v>5</v>
      </c>
      <c r="F151" s="111">
        <f>INDEX('Data - Knowledge'!$G:$G,MATCH('Data - Overview'!$A151,'Data - Knowledge'!$A:$A,0))</f>
        <v>9.6759790682952054E-2</v>
      </c>
      <c r="G151" s="112">
        <f>INDEX('Data - Knowledge'!$J:$J,MATCH('Data - Overview'!$A151,'Data - Knowledge'!$A:$A,0))</f>
        <v>101.79848396194862</v>
      </c>
      <c r="H151" s="112">
        <f>RANK('Data - Overview'!$G151,'Data - Overview'!$G$146:$G$151)</f>
        <v>3</v>
      </c>
      <c r="I151" s="112">
        <f xml:space="preserve"> 'Data - Overview'!$G151 - 100</f>
        <v>1.7984839619486195</v>
      </c>
      <c r="J151" s="108" t="str">
        <f>"" &amp;TEXT('Data - Overview'!$C151,"0")&amp;" "</f>
        <v xml:space="preserve">100k+ </v>
      </c>
      <c r="K151" s="108" t="str">
        <f>"Index: "&amp;TEXT('Data - Overview'!$G151,"0")&amp;""</f>
        <v>Index: 102</v>
      </c>
      <c r="L151" s="108" t="str">
        <f>'Data - Overview'!$J151&amp;CHAR(10)&amp;'Data - Overview'!$K151</f>
        <v>100k+ 
Index: 102</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0.30825490196078431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F1AD5-BA68-4462-89CA-50073EF9D79E}">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102</v>
      </c>
      <c r="K2" s="123">
        <f>'Input Sheet'!B8</f>
        <v>0</v>
      </c>
      <c r="L2" s="123">
        <f>'Input Sheet'!B9</f>
        <v>0</v>
      </c>
      <c r="M2" s="123">
        <f>'Input Sheet'!B10</f>
        <v>0</v>
      </c>
      <c r="N2" s="123">
        <f>'Input Sheet'!B11</f>
        <v>26</v>
      </c>
      <c r="O2" s="123">
        <f>'Input Sheet'!B12</f>
        <v>1</v>
      </c>
      <c r="P2" s="123">
        <f>'Input Sheet'!B13</f>
        <v>0</v>
      </c>
      <c r="Q2" s="123">
        <f>'Input Sheet'!B14</f>
        <v>0</v>
      </c>
      <c r="R2" s="123">
        <f>'Input Sheet'!B15</f>
        <v>0</v>
      </c>
      <c r="S2" s="123">
        <f>'Input Sheet'!B16</f>
        <v>1</v>
      </c>
      <c r="T2" s="123">
        <f>'Input Sheet'!B17</f>
        <v>0</v>
      </c>
      <c r="U2" s="123">
        <f>'Input Sheet'!B18</f>
        <v>0</v>
      </c>
      <c r="V2" s="123">
        <f>'Input Sheet'!B19</f>
        <v>0</v>
      </c>
      <c r="W2" s="123">
        <f>'Input Sheet'!B20</f>
        <v>0</v>
      </c>
      <c r="X2" s="123">
        <f>'Input Sheet'!B21</f>
        <v>3</v>
      </c>
      <c r="Y2" s="123">
        <f>'Input Sheet'!B22</f>
        <v>1</v>
      </c>
      <c r="Z2" s="123">
        <f>'Input Sheet'!B23</f>
        <v>3</v>
      </c>
      <c r="AA2" s="123">
        <f>'Input Sheet'!B24</f>
        <v>10</v>
      </c>
      <c r="AB2" s="123">
        <f>'Input Sheet'!B25</f>
        <v>0</v>
      </c>
      <c r="AC2" s="123">
        <f>'Input Sheet'!B26</f>
        <v>1</v>
      </c>
      <c r="AD2" s="123">
        <f>'Input Sheet'!B27</f>
        <v>18</v>
      </c>
      <c r="AE2" s="123">
        <f>'Input Sheet'!B28</f>
        <v>3</v>
      </c>
      <c r="AF2" s="123">
        <f>'Input Sheet'!B29</f>
        <v>0</v>
      </c>
      <c r="AG2" s="123">
        <f>'Input Sheet'!B30</f>
        <v>9</v>
      </c>
      <c r="AH2" s="123">
        <f>'Input Sheet'!B31</f>
        <v>2</v>
      </c>
      <c r="AI2" s="123">
        <f>'Input Sheet'!B32</f>
        <v>24</v>
      </c>
      <c r="AJ2" s="123">
        <f>'Input Sheet'!B32</f>
        <v>24</v>
      </c>
      <c r="AK2" s="123">
        <f>'Input Sheet'!B32</f>
        <v>24</v>
      </c>
      <c r="AL2" s="123">
        <f>'Input Sheet'!B32</f>
        <v>24</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0</v>
      </c>
      <c r="M4" s="126">
        <f t="shared" si="0"/>
        <v>0</v>
      </c>
      <c r="N4" s="126">
        <f t="shared" si="0"/>
        <v>0.25490196078431371</v>
      </c>
      <c r="O4" s="126">
        <f t="shared" si="0"/>
        <v>9.8039215686274508E-3</v>
      </c>
      <c r="P4" s="126">
        <f t="shared" si="0"/>
        <v>0</v>
      </c>
      <c r="Q4" s="126">
        <f t="shared" si="0"/>
        <v>0</v>
      </c>
      <c r="R4" s="126">
        <f t="shared" si="0"/>
        <v>0</v>
      </c>
      <c r="S4" s="126">
        <f t="shared" si="0"/>
        <v>9.8039215686274508E-3</v>
      </c>
      <c r="T4" s="126">
        <f t="shared" si="0"/>
        <v>0</v>
      </c>
      <c r="U4" s="126">
        <f t="shared" si="0"/>
        <v>0</v>
      </c>
      <c r="V4" s="126">
        <f t="shared" si="0"/>
        <v>0</v>
      </c>
      <c r="W4" s="126">
        <f t="shared" si="0"/>
        <v>0</v>
      </c>
      <c r="X4" s="126">
        <f t="shared" si="0"/>
        <v>2.9411764705882353E-2</v>
      </c>
      <c r="Y4" s="126">
        <f t="shared" si="0"/>
        <v>9.8039215686274508E-3</v>
      </c>
      <c r="Z4" s="126">
        <f t="shared" si="0"/>
        <v>2.9411764705882353E-2</v>
      </c>
      <c r="AA4" s="126">
        <f t="shared" si="0"/>
        <v>9.8039215686274508E-2</v>
      </c>
      <c r="AB4" s="126">
        <f t="shared" si="0"/>
        <v>0</v>
      </c>
      <c r="AC4" s="126">
        <f t="shared" si="0"/>
        <v>9.8039215686274508E-3</v>
      </c>
      <c r="AD4" s="126">
        <f t="shared" si="0"/>
        <v>0.17647058823529413</v>
      </c>
      <c r="AE4" s="126">
        <f t="shared" si="0"/>
        <v>2.9411764705882353E-2</v>
      </c>
      <c r="AF4" s="126">
        <f t="shared" si="0"/>
        <v>0</v>
      </c>
      <c r="AG4" s="126">
        <f t="shared" si="0"/>
        <v>8.8235294117647065E-2</v>
      </c>
      <c r="AH4" s="126">
        <f t="shared" si="0"/>
        <v>1.9607843137254902E-2</v>
      </c>
      <c r="AI4" s="126">
        <f t="shared" si="0"/>
        <v>0.23529411764705882</v>
      </c>
      <c r="AJ4" s="126">
        <f t="shared" si="0"/>
        <v>0.23529411764705882</v>
      </c>
      <c r="AK4" s="126">
        <f t="shared" si="0"/>
        <v>0.23529411764705882</v>
      </c>
      <c r="AL4" s="126">
        <f t="shared" si="0"/>
        <v>0.23529411764705882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0.12385294117647058</v>
      </c>
      <c r="F9" s="128">
        <f t="shared" ref="F9:F72" si="2">SUMPRODUCT($K$2:$AI$2,$K9:$AI9)</f>
        <v>12.632999999999999</v>
      </c>
      <c r="G9" s="122">
        <f t="shared" ref="G9:G72" si="3">SUMPRODUCT($K$3:$AI$3,$K9:$AI9)/$J$3</f>
        <v>0.12982592244118041</v>
      </c>
      <c r="H9" s="128">
        <f t="shared" ref="H9:H72" si="4">SUMPRODUCT($K$3:$AI$3,$K9:$AI9)</f>
        <v>44706.595000000001</v>
      </c>
      <c r="I9" s="122">
        <f t="shared" ref="I9:I72" si="5">CORREL($K$4:$AI$4,$K9:$AI9)</f>
        <v>-0.39966097205748824</v>
      </c>
      <c r="J9" s="128">
        <f>$E9/$G9*100</f>
        <v>95.399238339773035</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6.4509803921568645E-3</v>
      </c>
      <c r="F10" s="128">
        <f t="shared" si="2"/>
        <v>0.65800000000000014</v>
      </c>
      <c r="G10" s="122">
        <f t="shared" si="3"/>
        <v>7.0691983342916383E-3</v>
      </c>
      <c r="H10" s="128">
        <f t="shared" si="4"/>
        <v>2434.335</v>
      </c>
      <c r="I10" s="122">
        <f t="shared" si="5"/>
        <v>-0.21599154907863558</v>
      </c>
      <c r="J10" s="128">
        <f t="shared" ref="J10:J73" si="6">$E10/$G10*100</f>
        <v>91.25476591686656</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1.8284313725490199E-2</v>
      </c>
      <c r="F11" s="128">
        <f t="shared" si="2"/>
        <v>1.8650000000000002</v>
      </c>
      <c r="G11" s="122">
        <f t="shared" si="3"/>
        <v>1.8556278640252298E-2</v>
      </c>
      <c r="H11" s="128">
        <f t="shared" si="4"/>
        <v>6390.0030000000006</v>
      </c>
      <c r="I11" s="122">
        <f t="shared" si="5"/>
        <v>-6.8999453466851338E-2</v>
      </c>
      <c r="J11" s="128">
        <f t="shared" si="6"/>
        <v>98.534377931940767</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2.015686274509804E-2</v>
      </c>
      <c r="F12" s="128">
        <f t="shared" si="2"/>
        <v>2.056</v>
      </c>
      <c r="G12" s="122">
        <f t="shared" si="3"/>
        <v>2.0246307621719261E-2</v>
      </c>
      <c r="H12" s="128">
        <f t="shared" si="4"/>
        <v>6971.978000000001</v>
      </c>
      <c r="I12" s="122">
        <f t="shared" si="5"/>
        <v>-8.7529716427735965E-2</v>
      </c>
      <c r="J12" s="128">
        <f t="shared" si="6"/>
        <v>99.558216350890234</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1.8921568627450976E-2</v>
      </c>
      <c r="F13" s="128">
        <f t="shared" si="2"/>
        <v>1.9299999999999997</v>
      </c>
      <c r="G13" s="122">
        <f t="shared" si="3"/>
        <v>1.9254357383885378E-2</v>
      </c>
      <c r="H13" s="128">
        <f t="shared" si="4"/>
        <v>6630.3920000000007</v>
      </c>
      <c r="I13" s="122">
        <f t="shared" si="5"/>
        <v>-8.9142554126487777E-2</v>
      </c>
      <c r="J13" s="128">
        <f t="shared" si="6"/>
        <v>98.271618471604128</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1.9862745098039213E-2</v>
      </c>
      <c r="F14" s="128">
        <f t="shared" si="2"/>
        <v>2.0259999999999998</v>
      </c>
      <c r="G14" s="122">
        <f t="shared" si="3"/>
        <v>1.9234430447383249E-2</v>
      </c>
      <c r="H14" s="128">
        <f t="shared" si="4"/>
        <v>6623.5300000000007</v>
      </c>
      <c r="I14" s="122">
        <f t="shared" si="5"/>
        <v>-3.4762960609323962E-2</v>
      </c>
      <c r="J14" s="128">
        <f t="shared" si="6"/>
        <v>103.26661427472339</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4.9803921568627452E-3</v>
      </c>
      <c r="F15" s="128">
        <f t="shared" si="2"/>
        <v>0.50800000000000001</v>
      </c>
      <c r="G15" s="122">
        <f t="shared" si="3"/>
        <v>5.0529710359567661E-3</v>
      </c>
      <c r="H15" s="128">
        <f t="shared" si="4"/>
        <v>1740.0309999999999</v>
      </c>
      <c r="I15" s="122">
        <f t="shared" si="5"/>
        <v>-8.76820729334475E-2</v>
      </c>
      <c r="J15" s="128">
        <f t="shared" si="6"/>
        <v>98.563639518660366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4.1686274509803917E-2</v>
      </c>
      <c r="F16" s="128">
        <f t="shared" si="2"/>
        <v>4.2519999999999998</v>
      </c>
      <c r="G16" s="122">
        <f t="shared" si="3"/>
        <v>3.8942423292039098E-2</v>
      </c>
      <c r="H16" s="128">
        <f t="shared" si="4"/>
        <v>13410.135</v>
      </c>
      <c r="I16" s="122">
        <f t="shared" si="5"/>
        <v>0.35552063994070698</v>
      </c>
      <c r="J16" s="128">
        <f t="shared" si="6"/>
        <v>107.0459180138534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9.1078431372549028E-3</v>
      </c>
      <c r="F17" s="128">
        <f t="shared" si="2"/>
        <v>0.92900000000000005</v>
      </c>
      <c r="G17" s="122">
        <f t="shared" si="3"/>
        <v>8.80491523356507E-3</v>
      </c>
      <c r="H17" s="128">
        <f t="shared" si="4"/>
        <v>3032.0430000000001</v>
      </c>
      <c r="I17" s="122">
        <f t="shared" si="5"/>
        <v>-8.267663656857531E-2</v>
      </c>
      <c r="J17" s="128">
        <f t="shared" si="6"/>
        <v>103.44044088618874</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1.4656862745098042E-2</v>
      </c>
      <c r="F18" s="128">
        <f t="shared" si="2"/>
        <v>1.4950000000000003</v>
      </c>
      <c r="G18" s="122">
        <f t="shared" si="3"/>
        <v>1.434271020275411E-2</v>
      </c>
      <c r="H18" s="128">
        <f t="shared" si="4"/>
        <v>4939.027</v>
      </c>
      <c r="I18" s="122">
        <f t="shared" si="5"/>
        <v>-0.16573644497476442</v>
      </c>
      <c r="J18" s="128">
        <f t="shared" si="6"/>
        <v>102.19032900967076</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1.081372549019608E-2</v>
      </c>
      <c r="F19" s="128">
        <f t="shared" si="2"/>
        <v>1.1030000000000002</v>
      </c>
      <c r="G19" s="122">
        <f t="shared" si="3"/>
        <v>1.0960927290784593E-2</v>
      </c>
      <c r="H19" s="128">
        <f t="shared" si="4"/>
        <v>3774.4830000000006</v>
      </c>
      <c r="I19" s="122">
        <f t="shared" si="5"/>
        <v>-0.19962283787463922</v>
      </c>
      <c r="J19" s="128">
        <f t="shared" si="6"/>
        <v>98.657031502140583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0.18335294117647058</v>
      </c>
      <c r="F20" s="128">
        <f t="shared" si="2"/>
        <v>18.701999999999998</v>
      </c>
      <c r="G20" s="122">
        <f t="shared" si="3"/>
        <v>0.17472912782627387</v>
      </c>
      <c r="H20" s="128">
        <f t="shared" si="4"/>
        <v>60169.373000000014</v>
      </c>
      <c r="I20" s="122">
        <f t="shared" si="5"/>
        <v>0.1567223959149279</v>
      </c>
      <c r="J20" s="128">
        <f t="shared" si="6"/>
        <v>104.93553276290089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3.009803921568628E-3</v>
      </c>
      <c r="F21" s="128">
        <f t="shared" si="2"/>
        <v>0.30700000000000005</v>
      </c>
      <c r="G21" s="122">
        <f t="shared" si="3"/>
        <v>3.046129318906487E-3</v>
      </c>
      <c r="H21" s="128">
        <f t="shared" si="4"/>
        <v>1048.9590000000001</v>
      </c>
      <c r="I21" s="122">
        <f t="shared" si="5"/>
        <v>-0.14230499520432155</v>
      </c>
      <c r="J21" s="128">
        <f t="shared" si="6"/>
        <v>98.807489980402437</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2.4490196078431375E-2</v>
      </c>
      <c r="F22" s="128">
        <f t="shared" si="2"/>
        <v>2.4980000000000002</v>
      </c>
      <c r="G22" s="122">
        <f t="shared" si="3"/>
        <v>2.6724092368988091E-2</v>
      </c>
      <c r="H22" s="128">
        <f t="shared" si="4"/>
        <v>9202.6550000000007</v>
      </c>
      <c r="I22" s="122">
        <f t="shared" si="5"/>
        <v>-0.18650066383924169</v>
      </c>
      <c r="J22" s="128">
        <f t="shared" si="6"/>
        <v>91.64088995161147</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9.2647058823529416E-2</v>
      </c>
      <c r="F23" s="128">
        <f t="shared" si="2"/>
        <v>9.4500000000000011</v>
      </c>
      <c r="G23" s="122">
        <f t="shared" si="3"/>
        <v>8.9439841676394932E-2</v>
      </c>
      <c r="H23" s="128">
        <f t="shared" si="4"/>
        <v>30799.325000000004</v>
      </c>
      <c r="I23" s="122">
        <f t="shared" si="5"/>
        <v>5.4333066793643588E-2</v>
      </c>
      <c r="J23" s="128">
        <f t="shared" si="6"/>
        <v>103.58589314003777</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2.4823529411764703E-2</v>
      </c>
      <c r="F24" s="128">
        <f t="shared" si="2"/>
        <v>2.5319999999999996</v>
      </c>
      <c r="G24" s="122">
        <f t="shared" si="3"/>
        <v>2.4920193519534912E-2</v>
      </c>
      <c r="H24" s="128">
        <f t="shared" si="4"/>
        <v>8581.4680000000026</v>
      </c>
      <c r="I24" s="122">
        <f t="shared" si="5"/>
        <v>-3.1563140911645776E-2</v>
      </c>
      <c r="J24" s="128">
        <f t="shared" si="6"/>
        <v>99.612105308514415</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1.1803921568627453E-2</v>
      </c>
      <c r="F25" s="128">
        <f t="shared" si="2"/>
        <v>1.2040000000000002</v>
      </c>
      <c r="G25" s="122">
        <f t="shared" si="3"/>
        <v>1.0892370730460744E-2</v>
      </c>
      <c r="H25" s="128">
        <f t="shared" si="4"/>
        <v>3750.8750000000009</v>
      </c>
      <c r="I25" s="122">
        <f t="shared" si="5"/>
        <v>0.46480402086166855</v>
      </c>
      <c r="J25" s="128">
        <f t="shared" si="6"/>
        <v>108.36870926195652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5.7745098039215679E-3</v>
      </c>
      <c r="F26" s="128">
        <f t="shared" si="2"/>
        <v>0.58899999999999997</v>
      </c>
      <c r="G26" s="122">
        <f t="shared" si="3"/>
        <v>5.0388868561206659E-3</v>
      </c>
      <c r="H26" s="128">
        <f t="shared" si="4"/>
        <v>1735.1810000000003</v>
      </c>
      <c r="I26" s="122">
        <f t="shared" si="5"/>
        <v>0.47161303758046175</v>
      </c>
      <c r="J26" s="128">
        <f t="shared" si="6"/>
        <v>114.59891775318096</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0.10200000000000001</v>
      </c>
      <c r="G27" s="122">
        <f t="shared" si="3"/>
        <v>1.0219945521811604E-3</v>
      </c>
      <c r="H27" s="128">
        <f t="shared" si="4"/>
        <v>351.93200000000002</v>
      </c>
      <c r="I27" s="122">
        <f t="shared" si="5"/>
        <v>-0.11226401772404043</v>
      </c>
      <c r="J27" s="128">
        <f t="shared" si="6"/>
        <v>97.84787970403373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1.1823529411764708E-2</v>
      </c>
      <c r="F28" s="128">
        <f t="shared" si="2"/>
        <v>1.2060000000000002</v>
      </c>
      <c r="G28" s="122">
        <f t="shared" si="3"/>
        <v>1.1544662821830769E-2</v>
      </c>
      <c r="H28" s="128">
        <f t="shared" si="4"/>
        <v>3975.4969999999998</v>
      </c>
      <c r="I28" s="122">
        <f t="shared" si="5"/>
        <v>0.31460474443267622</v>
      </c>
      <c r="J28" s="128">
        <f t="shared" si="6"/>
        <v>102.41554555761132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7.754901960784313E-3</v>
      </c>
      <c r="F29" s="128">
        <f t="shared" si="2"/>
        <v>0.79099999999999993</v>
      </c>
      <c r="G29" s="122">
        <f t="shared" si="3"/>
        <v>7.5321816249368399E-3</v>
      </c>
      <c r="H29" s="128">
        <f t="shared" si="4"/>
        <v>2593.7670000000003</v>
      </c>
      <c r="I29" s="122">
        <f t="shared" si="5"/>
        <v>0.38207280568251334</v>
      </c>
      <c r="J29" s="128">
        <f t="shared" si="6"/>
        <v>102.9569166934333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-0.11226401772404047</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1.0147058823529414E-2</v>
      </c>
      <c r="F31" s="128">
        <f t="shared" si="2"/>
        <v>1.0350000000000001</v>
      </c>
      <c r="G31" s="122">
        <f t="shared" si="3"/>
        <v>9.5585117813438338E-3</v>
      </c>
      <c r="H31" s="128">
        <f t="shared" si="4"/>
        <v>3291.55</v>
      </c>
      <c r="I31" s="122">
        <f t="shared" si="5"/>
        <v>0.37301671923669688</v>
      </c>
      <c r="J31" s="128">
        <f t="shared" si="6"/>
        <v>106.15730833051123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1.5705882352941181E-2</v>
      </c>
      <c r="F32" s="128">
        <f t="shared" si="2"/>
        <v>1.6020000000000003</v>
      </c>
      <c r="G32" s="122">
        <f t="shared" si="3"/>
        <v>1.6170046869827332E-2</v>
      </c>
      <c r="H32" s="128">
        <f t="shared" si="4"/>
        <v>5568.2849999999999</v>
      </c>
      <c r="I32" s="122">
        <f t="shared" si="5"/>
        <v>6.6699988580530598E-2</v>
      </c>
      <c r="J32" s="128">
        <f t="shared" si="6"/>
        <v>97.129479459009701</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7.990196078431374E-3</v>
      </c>
      <c r="F33" s="128">
        <f t="shared" si="2"/>
        <v>0.81500000000000017</v>
      </c>
      <c r="G33" s="122">
        <f t="shared" si="3"/>
        <v>7.9948280568478153E-3</v>
      </c>
      <c r="H33" s="128">
        <f t="shared" si="4"/>
        <v>2753.0830000000001</v>
      </c>
      <c r="I33" s="122">
        <f t="shared" si="5"/>
        <v>-5.5031381237274114E-3</v>
      </c>
      <c r="J33" s="128">
        <f t="shared" si="6"/>
        <v>99.942062813815312</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5.9715686274509794E-2</v>
      </c>
      <c r="F34" s="128">
        <f t="shared" si="2"/>
        <v>6.0909999999999993</v>
      </c>
      <c r="G34" s="122">
        <f t="shared" si="3"/>
        <v>5.8360807647854854E-2</v>
      </c>
      <c r="H34" s="128">
        <f t="shared" si="4"/>
        <v>20097.011000000002</v>
      </c>
      <c r="I34" s="122">
        <f t="shared" si="5"/>
        <v>-7.2211667353222389E-2</v>
      </c>
      <c r="J34" s="128">
        <f t="shared" si="6"/>
        <v>102.32155564883574</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1.0098039215686275E-3</v>
      </c>
      <c r="F35" s="128">
        <f t="shared" si="2"/>
        <v>0.10300000000000001</v>
      </c>
      <c r="G35" s="122">
        <f t="shared" si="3"/>
        <v>1.0438990817695538E-3</v>
      </c>
      <c r="H35" s="128">
        <f t="shared" si="4"/>
        <v>359.47500000000002</v>
      </c>
      <c r="I35" s="122">
        <f t="shared" si="5"/>
        <v>-8.4748327105403046E-2</v>
      </c>
      <c r="J35" s="128">
        <f t="shared" si="6"/>
        <v>96.733864336471072</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0.10200000000000001</v>
      </c>
      <c r="G36" s="122">
        <f t="shared" si="3"/>
        <v>1E-3</v>
      </c>
      <c r="H36" s="128">
        <f t="shared" si="4"/>
        <v>344.358</v>
      </c>
      <c r="I36" s="122">
        <f t="shared" si="5"/>
        <v>-0.11226401772404049</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3.9823529411764702E-2</v>
      </c>
      <c r="F37" s="128">
        <f t="shared" si="2"/>
        <v>4.0619999999999994</v>
      </c>
      <c r="G37" s="122">
        <f t="shared" si="3"/>
        <v>4.4351785060895925E-2</v>
      </c>
      <c r="H37" s="128">
        <f t="shared" si="4"/>
        <v>15272.892</v>
      </c>
      <c r="I37" s="122">
        <f t="shared" si="5"/>
        <v>-0.53511416144300894</v>
      </c>
      <c r="J37" s="128">
        <f t="shared" si="6"/>
        <v>89.790138902157295</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4.2735294117647052E-2</v>
      </c>
      <c r="F38" s="128">
        <f t="shared" si="2"/>
        <v>4.3589999999999991</v>
      </c>
      <c r="G38" s="122">
        <f t="shared" si="3"/>
        <v>4.7773079179226276E-2</v>
      </c>
      <c r="H38" s="128">
        <f t="shared" si="4"/>
        <v>16451.042000000001</v>
      </c>
      <c r="I38" s="122">
        <f t="shared" si="5"/>
        <v>-0.47021943436180508</v>
      </c>
      <c r="J38" s="128">
        <f t="shared" si="6"/>
        <v>89.454761660475384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2.0784313725490198E-3</v>
      </c>
      <c r="F39" s="128">
        <f t="shared" si="2"/>
        <v>0.21200000000000002</v>
      </c>
      <c r="G39" s="122">
        <f t="shared" si="3"/>
        <v>2.5975786826500325E-3</v>
      </c>
      <c r="H39" s="128">
        <f t="shared" si="4"/>
        <v>894.49699999999996</v>
      </c>
      <c r="I39" s="122">
        <f t="shared" si="5"/>
        <v>-0.326361479956494</v>
      </c>
      <c r="J39" s="128">
        <f t="shared" si="6"/>
        <v>80.014183455979776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2.4607843137254902E-3</v>
      </c>
      <c r="F40" s="128">
        <f t="shared" si="2"/>
        <v>0.251</v>
      </c>
      <c r="G40" s="122">
        <f t="shared" si="3"/>
        <v>2.8797152962904888E-3</v>
      </c>
      <c r="H40" s="128">
        <f t="shared" si="4"/>
        <v>991.65300000000013</v>
      </c>
      <c r="I40" s="122">
        <f t="shared" si="5"/>
        <v>-0.3655418221404671</v>
      </c>
      <c r="J40" s="128">
        <f t="shared" si="6"/>
        <v>85.452347212773233</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2.7549019607843138E-3</v>
      </c>
      <c r="F41" s="128">
        <f t="shared" si="2"/>
        <v>0.28100000000000003</v>
      </c>
      <c r="G41" s="122">
        <f t="shared" si="3"/>
        <v>3.0277008229807351E-3</v>
      </c>
      <c r="H41" s="128">
        <f t="shared" si="4"/>
        <v>1042.6130000000001</v>
      </c>
      <c r="I41" s="122">
        <f t="shared" si="5"/>
        <v>-0.45568484042481894</v>
      </c>
      <c r="J41" s="128">
        <f t="shared" si="6"/>
        <v>90.989900318887706</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5.1176470588235297E-3</v>
      </c>
      <c r="F42" s="128">
        <f t="shared" si="2"/>
        <v>0.52200000000000002</v>
      </c>
      <c r="G42" s="122">
        <f t="shared" si="3"/>
        <v>6.3439850388258738E-3</v>
      </c>
      <c r="H42" s="128">
        <f t="shared" si="4"/>
        <v>2184.6020000000003</v>
      </c>
      <c r="I42" s="122">
        <f t="shared" si="5"/>
        <v>-0.52290088564099957</v>
      </c>
      <c r="J42" s="128">
        <f t="shared" si="6"/>
        <v>80.66928007400675</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5.9117647058823525E-3</v>
      </c>
      <c r="F43" s="128">
        <f t="shared" si="2"/>
        <v>0.60299999999999998</v>
      </c>
      <c r="G43" s="122">
        <f t="shared" si="3"/>
        <v>5.7393962097584501E-3</v>
      </c>
      <c r="H43" s="128">
        <f t="shared" si="4"/>
        <v>1976.4070000000004</v>
      </c>
      <c r="I43" s="122">
        <f t="shared" si="5"/>
        <v>0.1426428830945938</v>
      </c>
      <c r="J43" s="128">
        <f t="shared" si="6"/>
        <v>103.00325138436743</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0.13357843137254902</v>
      </c>
      <c r="F44" s="128">
        <f t="shared" si="2"/>
        <v>13.625</v>
      </c>
      <c r="G44" s="122">
        <f t="shared" si="3"/>
        <v>0.18653765557936797</v>
      </c>
      <c r="H44" s="128">
        <f t="shared" si="4"/>
        <v>64235.733999999997</v>
      </c>
      <c r="I44" s="122">
        <f t="shared" si="5"/>
        <v>-0.4798851472890226</v>
      </c>
      <c r="J44" s="128">
        <f t="shared" si="6"/>
        <v>71.609365389345811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0.20589215686274512</v>
      </c>
      <c r="F45" s="128">
        <f t="shared" si="2"/>
        <v>21.001000000000001</v>
      </c>
      <c r="G45" s="122">
        <f t="shared" si="3"/>
        <v>0.2151952735234843</v>
      </c>
      <c r="H45" s="128">
        <f t="shared" si="4"/>
        <v>74104.214000000007</v>
      </c>
      <c r="I45" s="122">
        <f t="shared" si="5"/>
        <v>-0.13439088190513729</v>
      </c>
      <c r="J45" s="128">
        <f t="shared" si="6"/>
        <v>95.676895450157772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0.2905588235294117</v>
      </c>
      <c r="F46" s="128">
        <f t="shared" si="2"/>
        <v>29.636999999999993</v>
      </c>
      <c r="G46" s="122">
        <f t="shared" si="3"/>
        <v>0.27938740787204014</v>
      </c>
      <c r="H46" s="128">
        <f t="shared" si="4"/>
        <v>96209.28899999999</v>
      </c>
      <c r="I46" s="122">
        <f t="shared" si="5"/>
        <v>0.32016502214981268</v>
      </c>
      <c r="J46" s="128">
        <f t="shared" si="6"/>
        <v>103.99853942683347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0.29353921568627456</v>
      </c>
      <c r="F47" s="128">
        <f t="shared" si="2"/>
        <v>29.941000000000003</v>
      </c>
      <c r="G47" s="122">
        <f t="shared" si="3"/>
        <v>0.30211903600322926</v>
      </c>
      <c r="H47" s="128">
        <f t="shared" si="4"/>
        <v>104037.10700000002</v>
      </c>
      <c r="I47" s="122">
        <f t="shared" si="5"/>
        <v>0.12281923896068263</v>
      </c>
      <c r="J47" s="128">
        <f t="shared" si="6"/>
        <v>97.160119259462022</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0.412656862745098</v>
      </c>
      <c r="F48" s="128">
        <f t="shared" si="2"/>
        <v>42.090999999999994</v>
      </c>
      <c r="G48" s="122">
        <f t="shared" si="3"/>
        <v>0.42035953281178312</v>
      </c>
      <c r="H48" s="128">
        <f t="shared" si="4"/>
        <v>144754.16800000001</v>
      </c>
      <c r="I48" s="122">
        <f t="shared" si="5"/>
        <v>1.9063631470255634E-2</v>
      </c>
      <c r="J48" s="128">
        <f t="shared" si="6"/>
        <v>98.167599527204246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4.139215686274509E-2</v>
      </c>
      <c r="F49" s="128">
        <f t="shared" si="2"/>
        <v>4.2219999999999995</v>
      </c>
      <c r="G49" s="122">
        <f t="shared" si="3"/>
        <v>3.8788836036915075E-2</v>
      </c>
      <c r="H49" s="128">
        <f t="shared" si="4"/>
        <v>13357.246000000001</v>
      </c>
      <c r="I49" s="122">
        <f t="shared" si="5"/>
        <v>-2.7675914879721555E-2</v>
      </c>
      <c r="J49" s="128">
        <f t="shared" si="6"/>
        <v>106.71152086995457</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1.848039215686275E-2</v>
      </c>
      <c r="F50" s="128">
        <f t="shared" si="2"/>
        <v>1.8850000000000005</v>
      </c>
      <c r="G50" s="122">
        <f t="shared" si="3"/>
        <v>1.4211495013909942E-2</v>
      </c>
      <c r="H50" s="128">
        <f t="shared" si="4"/>
        <v>4893.8419999999996</v>
      </c>
      <c r="I50" s="122">
        <f t="shared" si="5"/>
        <v>0.22054331168762156</v>
      </c>
      <c r="J50" s="128">
        <f t="shared" si="6"/>
        <v>130.03833965937076</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0.22422549019607843</v>
      </c>
      <c r="F51" s="128">
        <f t="shared" si="2"/>
        <v>22.870999999999999</v>
      </c>
      <c r="G51" s="122">
        <f t="shared" si="3"/>
        <v>0.20031148107492786</v>
      </c>
      <c r="H51" s="128">
        <f t="shared" si="4"/>
        <v>68978.861000000004</v>
      </c>
      <c r="I51" s="122">
        <f t="shared" si="5"/>
        <v>0.19742473060696075</v>
      </c>
      <c r="J51" s="128">
        <f t="shared" si="6"/>
        <v>111.93841161416273</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0.14549019607843136</v>
      </c>
      <c r="F52" s="128">
        <f t="shared" si="2"/>
        <v>14.839999999999998</v>
      </c>
      <c r="G52" s="122">
        <f t="shared" si="3"/>
        <v>0.16209498254723281</v>
      </c>
      <c r="H52" s="128">
        <f t="shared" si="4"/>
        <v>55818.703999999998</v>
      </c>
      <c r="I52" s="122">
        <f t="shared" si="5"/>
        <v>-0.19133456192112214</v>
      </c>
      <c r="J52" s="128">
        <f t="shared" si="6"/>
        <v>89.75613790885663</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7.3372549019607838E-2</v>
      </c>
      <c r="F53" s="128">
        <f t="shared" si="2"/>
        <v>7.484</v>
      </c>
      <c r="G53" s="122">
        <f t="shared" si="3"/>
        <v>6.8823645740769782E-2</v>
      </c>
      <c r="H53" s="128">
        <f t="shared" si="4"/>
        <v>23699.972999999998</v>
      </c>
      <c r="I53" s="122">
        <f t="shared" si="5"/>
        <v>2.9227234570981336E-2</v>
      </c>
      <c r="J53" s="128">
        <f t="shared" si="6"/>
        <v>106.60950641291495</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2.5568627450980392E-2</v>
      </c>
      <c r="F54" s="128">
        <f t="shared" si="2"/>
        <v>2.6080000000000001</v>
      </c>
      <c r="G54" s="122">
        <f t="shared" si="3"/>
        <v>3.3393201261477885E-2</v>
      </c>
      <c r="H54" s="128">
        <f t="shared" si="4"/>
        <v>11499.216000000002</v>
      </c>
      <c r="I54" s="122">
        <f t="shared" si="5"/>
        <v>-0.34434015422476849</v>
      </c>
      <c r="J54" s="128">
        <f t="shared" si="6"/>
        <v>76.568362675896381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0.17655882352941177</v>
      </c>
      <c r="F55" s="128">
        <f t="shared" si="2"/>
        <v>18.009</v>
      </c>
      <c r="G55" s="122">
        <f t="shared" si="3"/>
        <v>0.17084342457558702</v>
      </c>
      <c r="H55" s="128">
        <f t="shared" si="4"/>
        <v>58831.299999999996</v>
      </c>
      <c r="I55" s="122">
        <f t="shared" si="5"/>
        <v>2.7079383233204322E-2</v>
      </c>
      <c r="J55" s="128">
        <f t="shared" si="6"/>
        <v>103.34540177242589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0.1905980392156863</v>
      </c>
      <c r="F56" s="128">
        <f t="shared" si="2"/>
        <v>19.441000000000003</v>
      </c>
      <c r="G56" s="122">
        <f t="shared" si="3"/>
        <v>0.21211815900893838</v>
      </c>
      <c r="H56" s="128">
        <f t="shared" si="4"/>
        <v>73044.585000000006</v>
      </c>
      <c r="I56" s="122">
        <f t="shared" si="5"/>
        <v>-0.31818611548853887</v>
      </c>
      <c r="J56" s="128">
        <f t="shared" si="6"/>
        <v>89.854654644468582</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0.24715686274509804</v>
      </c>
      <c r="F57" s="128">
        <f t="shared" si="2"/>
        <v>25.21</v>
      </c>
      <c r="G57" s="122">
        <f t="shared" si="3"/>
        <v>0.25784976100453599</v>
      </c>
      <c r="H57" s="128">
        <f t="shared" si="4"/>
        <v>88792.627999999997</v>
      </c>
      <c r="I57" s="122">
        <f t="shared" si="5"/>
        <v>-0.20366405529206083</v>
      </c>
      <c r="J57" s="128">
        <f t="shared" si="6"/>
        <v>95.853050932535155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0.28929411764705881</v>
      </c>
      <c r="F58" s="128">
        <f t="shared" si="2"/>
        <v>29.507999999999999</v>
      </c>
      <c r="G58" s="122">
        <f t="shared" si="3"/>
        <v>0.29780462774205912</v>
      </c>
      <c r="H58" s="128">
        <f t="shared" si="4"/>
        <v>102551.406</v>
      </c>
      <c r="I58" s="122">
        <f t="shared" si="5"/>
        <v>-0.20480933486167544</v>
      </c>
      <c r="J58" s="128">
        <f t="shared" si="6"/>
        <v>97.142250555497881</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0.10128431372549022</v>
      </c>
      <c r="F59" s="128">
        <f t="shared" si="2"/>
        <v>10.331000000000003</v>
      </c>
      <c r="G59" s="122">
        <f t="shared" si="3"/>
        <v>0.11472561404120134</v>
      </c>
      <c r="H59" s="128">
        <f t="shared" si="4"/>
        <v>39506.683000000012</v>
      </c>
      <c r="I59" s="122">
        <f t="shared" si="5"/>
        <v>-0.29836894255517621</v>
      </c>
      <c r="J59" s="128">
        <f t="shared" si="6"/>
        <v>88.283958706131699</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8.5745098039215692E-2</v>
      </c>
      <c r="F60" s="128">
        <f t="shared" si="2"/>
        <v>8.7460000000000004</v>
      </c>
      <c r="G60" s="122">
        <f t="shared" si="3"/>
        <v>9.9069352243885744E-2</v>
      </c>
      <c r="H60" s="128">
        <f t="shared" si="4"/>
        <v>34115.324000000008</v>
      </c>
      <c r="I60" s="122">
        <f t="shared" si="5"/>
        <v>-0.27297254718956848</v>
      </c>
      <c r="J60" s="128">
        <f t="shared" si="6"/>
        <v>86.550579061152206</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7.0107843137254905E-2</v>
      </c>
      <c r="F61" s="128">
        <f t="shared" si="2"/>
        <v>7.1509999999999998</v>
      </c>
      <c r="G61" s="122">
        <f t="shared" si="3"/>
        <v>8.4653052927476644E-2</v>
      </c>
      <c r="H61" s="128">
        <f t="shared" si="4"/>
        <v>29150.956000000002</v>
      </c>
      <c r="I61" s="122">
        <f t="shared" si="5"/>
        <v>-0.43336104207079962</v>
      </c>
      <c r="J61" s="128">
        <f t="shared" si="6"/>
        <v>82.817855603290752</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4.8205882352941168E-2</v>
      </c>
      <c r="F62" s="128">
        <f t="shared" si="2"/>
        <v>4.9169999999999989</v>
      </c>
      <c r="G62" s="122">
        <f t="shared" si="3"/>
        <v>5.8125680251366316E-2</v>
      </c>
      <c r="H62" s="128">
        <f t="shared" si="4"/>
        <v>20016.043000000001</v>
      </c>
      <c r="I62" s="122">
        <f t="shared" si="5"/>
        <v>-0.3896853688900575</v>
      </c>
      <c r="J62" s="128">
        <f t="shared" si="6"/>
        <v>82.933880764015711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8.7735294117647064E-2</v>
      </c>
      <c r="F63" s="128">
        <f t="shared" si="2"/>
        <v>8.9489999999999998</v>
      </c>
      <c r="G63" s="122">
        <f t="shared" si="3"/>
        <v>0.10038879886629613</v>
      </c>
      <c r="H63" s="128">
        <f t="shared" si="4"/>
        <v>34569.686000000002</v>
      </c>
      <c r="I63" s="122">
        <f t="shared" si="5"/>
        <v>-0.28572920983908828</v>
      </c>
      <c r="J63" s="128">
        <f t="shared" si="6"/>
        <v>87.395501399013881</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0.14448039215686276</v>
      </c>
      <c r="F64" s="128">
        <f t="shared" si="2"/>
        <v>14.737000000000002</v>
      </c>
      <c r="G64" s="122">
        <f t="shared" si="3"/>
        <v>0.16148858455444623</v>
      </c>
      <c r="H64" s="128">
        <f t="shared" si="4"/>
        <v>55609.885999999991</v>
      </c>
      <c r="I64" s="122">
        <f t="shared" si="5"/>
        <v>-0.46942114113161104</v>
      </c>
      <c r="J64" s="128">
        <f t="shared" si="6"/>
        <v>89.467867066573291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0.22282352941176464</v>
      </c>
      <c r="F65" s="128">
        <f t="shared" si="2"/>
        <v>22.727999999999994</v>
      </c>
      <c r="G65" s="122">
        <f t="shared" si="3"/>
        <v>0.23452032187432845</v>
      </c>
      <c r="H65" s="128">
        <f t="shared" si="4"/>
        <v>80758.948999999993</v>
      </c>
      <c r="I65" s="122">
        <f t="shared" si="5"/>
        <v>-0.26268074124708513</v>
      </c>
      <c r="J65" s="128">
        <f t="shared" si="6"/>
        <v>95.012461022959144</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7.114705882352941E-2</v>
      </c>
      <c r="F66" s="128">
        <f t="shared" si="2"/>
        <v>7.2569999999999997</v>
      </c>
      <c r="G66" s="122">
        <f t="shared" si="3"/>
        <v>8.5511563547238614E-2</v>
      </c>
      <c r="H66" s="128">
        <f t="shared" si="4"/>
        <v>29446.590999999997</v>
      </c>
      <c r="I66" s="122">
        <f t="shared" si="5"/>
        <v>-0.48752657414384071</v>
      </c>
      <c r="J66" s="128">
        <f t="shared" si="6"/>
        <v>83.201681588041694</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6.773529411764706E-2</v>
      </c>
      <c r="F67" s="128">
        <f t="shared" si="2"/>
        <v>6.9089999999999998</v>
      </c>
      <c r="G67" s="122">
        <f t="shared" si="3"/>
        <v>8.3262000592406737E-2</v>
      </c>
      <c r="H67" s="128">
        <f t="shared" si="4"/>
        <v>28671.936000000002</v>
      </c>
      <c r="I67" s="122">
        <f t="shared" si="5"/>
        <v>-0.39532441332087331</v>
      </c>
      <c r="J67" s="128">
        <f t="shared" si="6"/>
        <v>81.351989666008976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0.12372549019607841</v>
      </c>
      <c r="F68" s="128">
        <f t="shared" si="2"/>
        <v>12.619999999999997</v>
      </c>
      <c r="G68" s="122">
        <f t="shared" si="3"/>
        <v>0.12921515399671274</v>
      </c>
      <c r="H68" s="128">
        <f t="shared" si="4"/>
        <v>44496.272000000004</v>
      </c>
      <c r="I68" s="122">
        <f t="shared" si="5"/>
        <v>-0.18144280089377782</v>
      </c>
      <c r="J68" s="128">
        <f t="shared" si="6"/>
        <v>95.751532517018873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0.12509803921568627</v>
      </c>
      <c r="F69" s="128">
        <f t="shared" si="2"/>
        <v>12.759999999999998</v>
      </c>
      <c r="G69" s="122">
        <f t="shared" si="3"/>
        <v>0.13210650543910699</v>
      </c>
      <c r="H69" s="128">
        <f t="shared" si="4"/>
        <v>45491.932000000001</v>
      </c>
      <c r="I69" s="122">
        <f t="shared" si="5"/>
        <v>-0.19175994120587581</v>
      </c>
      <c r="J69" s="128">
        <f t="shared" si="6"/>
        <v>94.694836412389108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5.3588235294117652E-2</v>
      </c>
      <c r="F70" s="128">
        <f t="shared" si="2"/>
        <v>5.4660000000000002</v>
      </c>
      <c r="G70" s="122">
        <f t="shared" si="3"/>
        <v>5.6606615789381975E-2</v>
      </c>
      <c r="H70" s="128">
        <f t="shared" si="4"/>
        <v>19492.940999999999</v>
      </c>
      <c r="I70" s="122">
        <f t="shared" si="5"/>
        <v>-0.14510858428056611</v>
      </c>
      <c r="J70" s="128">
        <f t="shared" si="6"/>
        <v>94.667795533838472</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4.3450980392156856E-2</v>
      </c>
      <c r="F71" s="128">
        <f t="shared" si="2"/>
        <v>4.4319999999999995</v>
      </c>
      <c r="G71" s="122">
        <f t="shared" si="3"/>
        <v>4.5053894493521277E-2</v>
      </c>
      <c r="H71" s="128">
        <f t="shared" si="4"/>
        <v>15514.669</v>
      </c>
      <c r="I71" s="122">
        <f t="shared" si="5"/>
        <v>-0.15127953943278646</v>
      </c>
      <c r="J71" s="128">
        <f t="shared" si="6"/>
        <v>96.442229646551596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3.3666666666666664E-2</v>
      </c>
      <c r="F72" s="128">
        <f t="shared" si="2"/>
        <v>3.4339999999999997</v>
      </c>
      <c r="G72" s="122">
        <f t="shared" si="3"/>
        <v>3.2582242898379021E-2</v>
      </c>
      <c r="H72" s="128">
        <f t="shared" si="4"/>
        <v>11219.956000000002</v>
      </c>
      <c r="I72" s="122">
        <f t="shared" si="5"/>
        <v>-3.35193427231259E-2</v>
      </c>
      <c r="J72" s="128">
        <f t="shared" si="6"/>
        <v>103.32826617145376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3.0421568627450983E-2</v>
      </c>
      <c r="F73" s="128">
        <f t="shared" ref="F73:F136" si="8">SUMPRODUCT($K$2:$AI$2,$K73:$AI73)</f>
        <v>3.1030000000000002</v>
      </c>
      <c r="G73" s="122">
        <f t="shared" ref="G73:G136" si="9">SUMPRODUCT($K$3:$AI$3,$K73:$AI73)/$J$3</f>
        <v>3.1478400385645179E-2</v>
      </c>
      <c r="H73" s="128">
        <f t="shared" ref="H73:H136" si="10">SUMPRODUCT($K$3:$AI$3,$K73:$AI73)</f>
        <v>10839.839000000002</v>
      </c>
      <c r="I73" s="122">
        <f t="shared" ref="I73:I136" si="11">CORREL($K$4:$AI$4,$K73:$AI73)</f>
        <v>-0.1438230008184776</v>
      </c>
      <c r="J73" s="128">
        <f t="shared" si="6"/>
        <v>96.642676421778617</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1.4107843137254905E-2</v>
      </c>
      <c r="F74" s="128">
        <f t="shared" si="8"/>
        <v>1.4390000000000003</v>
      </c>
      <c r="G74" s="122">
        <f t="shared" si="9"/>
        <v>1.5219260188524732E-2</v>
      </c>
      <c r="H74" s="128">
        <f t="shared" si="10"/>
        <v>5240.8739999999998</v>
      </c>
      <c r="I74" s="122">
        <f t="shared" si="11"/>
        <v>-0.27691915280248641</v>
      </c>
      <c r="J74" s="128">
        <f t="shared" ref="J74:J137" si="12">$E74/$G74*100</f>
        <v>92.697299096654959</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4.7803921568627436E-2</v>
      </c>
      <c r="F75" s="128">
        <f t="shared" si="8"/>
        <v>4.8759999999999986</v>
      </c>
      <c r="G75" s="122">
        <f t="shared" si="9"/>
        <v>5.433733498277956E-2</v>
      </c>
      <c r="H75" s="128">
        <f t="shared" si="10"/>
        <v>18711.496000000003</v>
      </c>
      <c r="I75" s="122">
        <f t="shared" si="11"/>
        <v>-0.32168240250132962</v>
      </c>
      <c r="J75" s="128">
        <f t="shared" si="12"/>
        <v>87.976198287562909</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8.0980392156862757E-3</v>
      </c>
      <c r="F76" s="128">
        <f t="shared" si="8"/>
        <v>0.82600000000000007</v>
      </c>
      <c r="G76" s="122">
        <f t="shared" si="9"/>
        <v>9.8013840247649243E-3</v>
      </c>
      <c r="H76" s="128">
        <f t="shared" si="10"/>
        <v>3375.1849999999999</v>
      </c>
      <c r="I76" s="122">
        <f t="shared" si="11"/>
        <v>-0.43841297779867966</v>
      </c>
      <c r="J76" s="128">
        <f t="shared" si="12"/>
        <v>82.62138484957994</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4.9490196078431373E-2</v>
      </c>
      <c r="F77" s="128">
        <f t="shared" si="8"/>
        <v>5.048</v>
      </c>
      <c r="G77" s="122">
        <f t="shared" si="9"/>
        <v>5.1606203427828012E-2</v>
      </c>
      <c r="H77" s="128">
        <f t="shared" si="10"/>
        <v>17771.008999999998</v>
      </c>
      <c r="I77" s="122">
        <f t="shared" si="11"/>
        <v>-0.17105700870219587</v>
      </c>
      <c r="J77" s="128">
        <f t="shared" si="12"/>
        <v>95.899703506854735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3.2401960784313732E-2</v>
      </c>
      <c r="F78" s="128">
        <f t="shared" si="8"/>
        <v>3.3050000000000006</v>
      </c>
      <c r="G78" s="122">
        <f t="shared" si="9"/>
        <v>3.6574315102306319E-2</v>
      </c>
      <c r="H78" s="128">
        <f t="shared" si="10"/>
        <v>12594.657999999999</v>
      </c>
      <c r="I78" s="122">
        <f t="shared" si="11"/>
        <v>-0.26244436438323365</v>
      </c>
      <c r="J78" s="128">
        <f t="shared" si="12"/>
        <v>88.592119069566706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7.9343137254901983E-2</v>
      </c>
      <c r="F79" s="128">
        <f t="shared" si="8"/>
        <v>8.0930000000000017</v>
      </c>
      <c r="G79" s="122">
        <f t="shared" si="9"/>
        <v>8.3982207470132825E-2</v>
      </c>
      <c r="H79" s="128">
        <f t="shared" si="10"/>
        <v>28919.945</v>
      </c>
      <c r="I79" s="122">
        <f t="shared" si="11"/>
        <v>-0.31269693757499462</v>
      </c>
      <c r="J79" s="128">
        <f t="shared" si="12"/>
        <v>94.476127319134036</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6.2303921568627456E-2</v>
      </c>
      <c r="F80" s="128">
        <f t="shared" si="8"/>
        <v>6.3550000000000004</v>
      </c>
      <c r="G80" s="122">
        <f t="shared" si="9"/>
        <v>7.7028603952863012E-2</v>
      </c>
      <c r="H80" s="128">
        <f t="shared" si="10"/>
        <v>26525.416000000001</v>
      </c>
      <c r="I80" s="122">
        <f t="shared" si="11"/>
        <v>-0.36373858326309161</v>
      </c>
      <c r="J80" s="128">
        <f t="shared" si="12"/>
        <v>80.884137023635788</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0.3279117647058824</v>
      </c>
      <c r="F81" s="128">
        <f t="shared" si="8"/>
        <v>33.447000000000003</v>
      </c>
      <c r="G81" s="122">
        <f t="shared" si="9"/>
        <v>0.36675228686425176</v>
      </c>
      <c r="H81" s="128">
        <f t="shared" si="10"/>
        <v>126294.084</v>
      </c>
      <c r="I81" s="122">
        <f t="shared" si="11"/>
        <v>-0.39373909875595875</v>
      </c>
      <c r="J81" s="128">
        <f t="shared" si="12"/>
        <v>89.409603280061987</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0.20112745098039211</v>
      </c>
      <c r="F82" s="128">
        <f t="shared" si="8"/>
        <v>20.514999999999997</v>
      </c>
      <c r="G82" s="122">
        <f t="shared" si="9"/>
        <v>0.229505386835793</v>
      </c>
      <c r="H82" s="128">
        <f t="shared" si="10"/>
        <v>79032.016000000003</v>
      </c>
      <c r="I82" s="122">
        <f t="shared" si="11"/>
        <v>-0.37176285554814165</v>
      </c>
      <c r="J82" s="128">
        <f t="shared" si="12"/>
        <v>87.635176565286983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0.10068627450980391</v>
      </c>
      <c r="F83" s="128">
        <f t="shared" si="8"/>
        <v>10.27</v>
      </c>
      <c r="G83" s="122">
        <f t="shared" si="9"/>
        <v>0.13318458697053651</v>
      </c>
      <c r="H83" s="128">
        <f t="shared" si="10"/>
        <v>45863.178000000014</v>
      </c>
      <c r="I83" s="122">
        <f t="shared" si="11"/>
        <v>-0.43327081871061579</v>
      </c>
      <c r="J83" s="128">
        <f t="shared" si="12"/>
        <v>75.599044003551271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2.1156862745098044E-2</v>
      </c>
      <c r="F84" s="128">
        <f t="shared" si="8"/>
        <v>2.1580000000000004</v>
      </c>
      <c r="G84" s="122">
        <f t="shared" si="9"/>
        <v>3.0152416961418051E-2</v>
      </c>
      <c r="H84" s="128">
        <f t="shared" si="10"/>
        <v>10383.225999999997</v>
      </c>
      <c r="I84" s="122">
        <f t="shared" si="11"/>
        <v>-0.38942337572240393</v>
      </c>
      <c r="J84" s="128">
        <f t="shared" si="12"/>
        <v>70.166390880603728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0.10709803921568627</v>
      </c>
      <c r="F85" s="128">
        <f t="shared" si="8"/>
        <v>10.923999999999999</v>
      </c>
      <c r="G85" s="122">
        <f t="shared" si="9"/>
        <v>0.13266256337880927</v>
      </c>
      <c r="H85" s="128">
        <f t="shared" si="10"/>
        <v>45683.415000000001</v>
      </c>
      <c r="I85" s="122">
        <f t="shared" si="11"/>
        <v>-0.5357607918260493</v>
      </c>
      <c r="J85" s="128">
        <f t="shared" si="12"/>
        <v>80.729662150334619</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0.2679607843137255</v>
      </c>
      <c r="F86" s="128">
        <f t="shared" si="8"/>
        <v>27.332000000000001</v>
      </c>
      <c r="G86" s="122">
        <f t="shared" si="9"/>
        <v>0.29718134325324225</v>
      </c>
      <c r="H86" s="128">
        <f t="shared" si="10"/>
        <v>102336.773</v>
      </c>
      <c r="I86" s="122">
        <f t="shared" si="11"/>
        <v>-0.29346208973064197</v>
      </c>
      <c r="J86" s="128">
        <f t="shared" si="12"/>
        <v>90.167431569007846</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0.35831372549019608</v>
      </c>
      <c r="F87" s="128">
        <f t="shared" si="8"/>
        <v>36.548000000000002</v>
      </c>
      <c r="G87" s="122">
        <f t="shared" si="9"/>
        <v>0.38215443230591417</v>
      </c>
      <c r="H87" s="128">
        <f t="shared" si="10"/>
        <v>131597.93599999999</v>
      </c>
      <c r="I87" s="122">
        <f t="shared" si="11"/>
        <v>-0.31298090017588492</v>
      </c>
      <c r="J87" s="128">
        <f t="shared" si="12"/>
        <v>93.761499331078383</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0.38226470588235295</v>
      </c>
      <c r="F88" s="128">
        <f t="shared" si="8"/>
        <v>38.991</v>
      </c>
      <c r="G88" s="122">
        <f t="shared" si="9"/>
        <v>0.40501082303881425</v>
      </c>
      <c r="H88" s="128">
        <f t="shared" si="10"/>
        <v>139468.717</v>
      </c>
      <c r="I88" s="122">
        <f t="shared" si="11"/>
        <v>-0.38707162642491938</v>
      </c>
      <c r="J88" s="128">
        <f t="shared" si="12"/>
        <v>94.383824860334315</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4.1666666666666675E-3</v>
      </c>
      <c r="F89" s="128">
        <f t="shared" si="8"/>
        <v>0.42500000000000004</v>
      </c>
      <c r="G89" s="122">
        <f t="shared" si="9"/>
        <v>4.0021344066349558E-3</v>
      </c>
      <c r="H89" s="128">
        <f t="shared" si="10"/>
        <v>1378.1670000000001</v>
      </c>
      <c r="I89" s="122">
        <f t="shared" si="11"/>
        <v>0.25957675321275225</v>
      </c>
      <c r="J89" s="128">
        <f t="shared" si="12"/>
        <v>104.11111280418122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2.5117647058823533E-2</v>
      </c>
      <c r="F90" s="128">
        <f t="shared" si="8"/>
        <v>2.5620000000000003</v>
      </c>
      <c r="G90" s="122">
        <f t="shared" si="9"/>
        <v>2.3858075026571182E-2</v>
      </c>
      <c r="H90" s="128">
        <f t="shared" si="10"/>
        <v>8215.7189999999991</v>
      </c>
      <c r="I90" s="122">
        <f t="shared" si="11"/>
        <v>0.37505426833285671</v>
      </c>
      <c r="J90" s="128">
        <f t="shared" si="12"/>
        <v>105.27943696567952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2.1980392156862746E-2</v>
      </c>
      <c r="F91" s="128">
        <f t="shared" si="8"/>
        <v>2.242</v>
      </c>
      <c r="G91" s="122">
        <f t="shared" si="9"/>
        <v>2.5000415265508572E-2</v>
      </c>
      <c r="H91" s="128">
        <f t="shared" si="10"/>
        <v>8609.0930000000008</v>
      </c>
      <c r="I91" s="122">
        <f t="shared" si="11"/>
        <v>-0.28429384593433715</v>
      </c>
      <c r="J91" s="128">
        <f t="shared" si="12"/>
        <v>87.920108219912834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1.1774509803921569E-2</v>
      </c>
      <c r="F92" s="128">
        <f t="shared" si="8"/>
        <v>1.2010000000000001</v>
      </c>
      <c r="G92" s="122">
        <f t="shared" si="9"/>
        <v>1.3118565562583128E-2</v>
      </c>
      <c r="H92" s="128">
        <f t="shared" si="10"/>
        <v>4517.4830000000011</v>
      </c>
      <c r="I92" s="122">
        <f t="shared" si="11"/>
        <v>-0.27003824636170343</v>
      </c>
      <c r="J92" s="128">
        <f t="shared" si="12"/>
        <v>89.754552414670357</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0.93726470588235311</v>
      </c>
      <c r="F93" s="128">
        <f t="shared" si="8"/>
        <v>95.601000000000013</v>
      </c>
      <c r="G93" s="122">
        <f t="shared" si="9"/>
        <v>0.93446235313249582</v>
      </c>
      <c r="H93" s="128">
        <f t="shared" si="10"/>
        <v>321789.587</v>
      </c>
      <c r="I93" s="122">
        <f t="shared" si="11"/>
        <v>9.0135244285563118E-2</v>
      </c>
      <c r="J93" s="128">
        <f t="shared" si="12"/>
        <v>100.29988931501235</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0.95516666666666661</v>
      </c>
      <c r="F94" s="128">
        <f t="shared" si="8"/>
        <v>97.426999999999992</v>
      </c>
      <c r="G94" s="122">
        <f t="shared" si="9"/>
        <v>0.95247506664575809</v>
      </c>
      <c r="H94" s="128">
        <f t="shared" si="10"/>
        <v>327992.40899999999</v>
      </c>
      <c r="I94" s="122">
        <f t="shared" si="11"/>
        <v>0.23626085141031658</v>
      </c>
      <c r="J94" s="128">
        <f t="shared" si="12"/>
        <v>100.28259007665021</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1.3745098039215687E-2</v>
      </c>
      <c r="F95" s="128">
        <f t="shared" si="8"/>
        <v>1.4020000000000001</v>
      </c>
      <c r="G95" s="122">
        <f t="shared" si="9"/>
        <v>1.553200157975131E-2</v>
      </c>
      <c r="H95" s="128">
        <f t="shared" si="10"/>
        <v>5348.5690000000013</v>
      </c>
      <c r="I95" s="122">
        <f t="shared" si="11"/>
        <v>-0.38397171871744834</v>
      </c>
      <c r="J95" s="128">
        <f t="shared" si="12"/>
        <v>88.495342783990154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1.3460784313725492E-2</v>
      </c>
      <c r="F96" s="128">
        <f t="shared" si="8"/>
        <v>1.3730000000000002</v>
      </c>
      <c r="G96" s="122">
        <f t="shared" si="9"/>
        <v>1.4419287485698023E-2</v>
      </c>
      <c r="H96" s="128">
        <f t="shared" si="10"/>
        <v>4965.3969999999999</v>
      </c>
      <c r="I96" s="122">
        <f t="shared" si="11"/>
        <v>-0.21374950387755334</v>
      </c>
      <c r="J96" s="128">
        <f t="shared" si="12"/>
        <v>93.352631515785816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1.2156862745098041E-2</v>
      </c>
      <c r="F97" s="128">
        <f t="shared" si="8"/>
        <v>1.2400000000000002</v>
      </c>
      <c r="G97" s="122">
        <f t="shared" si="9"/>
        <v>1.208347127117709E-2</v>
      </c>
      <c r="H97" s="128">
        <f t="shared" si="10"/>
        <v>4161.04</v>
      </c>
      <c r="I97" s="122">
        <f t="shared" si="11"/>
        <v>5.1200008050803915E-2</v>
      </c>
      <c r="J97" s="128">
        <f t="shared" si="12"/>
        <v>100.60737078173896</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3.9607843137254902E-3</v>
      </c>
      <c r="F98" s="128">
        <f t="shared" si="8"/>
        <v>0.40400000000000003</v>
      </c>
      <c r="G98" s="122">
        <f t="shared" si="9"/>
        <v>4.0144645978894061E-3</v>
      </c>
      <c r="H98" s="128">
        <f t="shared" si="10"/>
        <v>1382.413</v>
      </c>
      <c r="I98" s="122">
        <f t="shared" si="11"/>
        <v>5.9910579498622773E-4</v>
      </c>
      <c r="J98" s="128">
        <f t="shared" si="12"/>
        <v>98.662828308608368</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1.9803921568627451E-3</v>
      </c>
      <c r="F99" s="128">
        <f t="shared" si="8"/>
        <v>0.20200000000000001</v>
      </c>
      <c r="G99" s="122">
        <f t="shared" si="9"/>
        <v>1.8106911992751729E-3</v>
      </c>
      <c r="H99" s="128">
        <f t="shared" si="10"/>
        <v>623.52599999999995</v>
      </c>
      <c r="I99" s="122">
        <f t="shared" si="11"/>
        <v>0.12242999587410912</v>
      </c>
      <c r="J99" s="128">
        <f t="shared" si="12"/>
        <v>109.37216448920194</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0.96571568627450965</v>
      </c>
      <c r="F100" s="128">
        <f t="shared" si="8"/>
        <v>98.502999999999986</v>
      </c>
      <c r="G100" s="122">
        <f t="shared" si="9"/>
        <v>0.96633059200018601</v>
      </c>
      <c r="H100" s="128">
        <f t="shared" si="10"/>
        <v>332763.67000000004</v>
      </c>
      <c r="I100" s="122">
        <f t="shared" si="11"/>
        <v>-0.22930267024501758</v>
      </c>
      <c r="J100" s="128">
        <f t="shared" si="12"/>
        <v>99.936366939972004</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2.4686274509803919E-2</v>
      </c>
      <c r="F101" s="128">
        <f t="shared" si="8"/>
        <v>2.5179999999999998</v>
      </c>
      <c r="G101" s="122">
        <f t="shared" si="9"/>
        <v>2.451231857543603E-2</v>
      </c>
      <c r="H101" s="128">
        <f t="shared" si="10"/>
        <v>8441.0130000000008</v>
      </c>
      <c r="I101" s="122">
        <f t="shared" si="11"/>
        <v>0.15543014590364787</v>
      </c>
      <c r="J101" s="128">
        <f t="shared" si="12"/>
        <v>100.7096674018516</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6.5196078431372555E-3</v>
      </c>
      <c r="F102" s="128">
        <f t="shared" si="8"/>
        <v>0.66500000000000004</v>
      </c>
      <c r="G102" s="122">
        <f t="shared" si="9"/>
        <v>5.9528136416171556E-3</v>
      </c>
      <c r="H102" s="128">
        <f t="shared" si="10"/>
        <v>2049.8990000000003</v>
      </c>
      <c r="I102" s="122">
        <f t="shared" si="11"/>
        <v>0.47657622159898816</v>
      </c>
      <c r="J102" s="128">
        <f t="shared" si="12"/>
        <v>109.52145045424476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1.7352941176470588E-3</v>
      </c>
      <c r="F103" s="128">
        <f t="shared" si="8"/>
        <v>0.17699999999999999</v>
      </c>
      <c r="G103" s="122">
        <f t="shared" si="9"/>
        <v>1.8306123278680911E-3</v>
      </c>
      <c r="H103" s="128">
        <f t="shared" si="10"/>
        <v>630.38600000000008</v>
      </c>
      <c r="I103" s="122">
        <f t="shared" si="11"/>
        <v>-8.8967210555450732E-2</v>
      </c>
      <c r="J103" s="128">
        <f t="shared" si="12"/>
        <v>94.793096890588586</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0.10200000000000001</v>
      </c>
      <c r="G104" s="122">
        <f t="shared" si="9"/>
        <v>1.0003078191881704E-3</v>
      </c>
      <c r="H104" s="128">
        <f t="shared" si="10"/>
        <v>344.464</v>
      </c>
      <c r="I104" s="122">
        <f t="shared" si="11"/>
        <v>-0.11226401772404039</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0.15312745098039213</v>
      </c>
      <c r="F107" s="128">
        <f t="shared" si="8"/>
        <v>15.618999999999998</v>
      </c>
      <c r="G107" s="122">
        <f t="shared" si="9"/>
        <v>0.17124168742994203</v>
      </c>
      <c r="H107" s="128">
        <f t="shared" si="10"/>
        <v>58968.444999999978</v>
      </c>
      <c r="I107" s="122">
        <f t="shared" si="11"/>
        <v>-0.54276780269624569</v>
      </c>
      <c r="J107" s="128">
        <f t="shared" si="12"/>
        <v>89.421830208861522</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0.13255882352941178</v>
      </c>
      <c r="F108" s="128">
        <f t="shared" si="8"/>
        <v>13.521000000000001</v>
      </c>
      <c r="G108" s="122">
        <f t="shared" si="9"/>
        <v>0.14742097468332377</v>
      </c>
      <c r="H108" s="128">
        <f t="shared" si="10"/>
        <v>50765.592000000004</v>
      </c>
      <c r="I108" s="122">
        <f t="shared" si="11"/>
        <v>-0.53979635816321359</v>
      </c>
      <c r="J108" s="128">
        <f t="shared" si="12"/>
        <v>89.918564040268024</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0.1368137254901961</v>
      </c>
      <c r="F109" s="128">
        <f t="shared" si="8"/>
        <v>13.955000000000002</v>
      </c>
      <c r="G109" s="122">
        <f t="shared" si="9"/>
        <v>0.14819008125264987</v>
      </c>
      <c r="H109" s="128">
        <f t="shared" si="10"/>
        <v>51030.44</v>
      </c>
      <c r="I109" s="122">
        <f t="shared" si="11"/>
        <v>-0.37394476983008407</v>
      </c>
      <c r="J109" s="128">
        <f t="shared" si="12"/>
        <v>92.3231327857509</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9.2715686274509809E-2</v>
      </c>
      <c r="F110" s="128">
        <f t="shared" si="8"/>
        <v>9.4570000000000007</v>
      </c>
      <c r="G110" s="122">
        <f t="shared" si="9"/>
        <v>9.978320236498063E-2</v>
      </c>
      <c r="H110" s="128">
        <f t="shared" si="10"/>
        <v>34361.144</v>
      </c>
      <c r="I110" s="122">
        <f t="shared" si="11"/>
        <v>-0.39837241216291569</v>
      </c>
      <c r="J110" s="128">
        <f t="shared" si="12"/>
        <v>92.917128411433708</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0.2043529411764706</v>
      </c>
      <c r="F111" s="128">
        <f t="shared" si="8"/>
        <v>20.844000000000001</v>
      </c>
      <c r="G111" s="122">
        <f t="shared" si="9"/>
        <v>0.21484821319673128</v>
      </c>
      <c r="H111" s="128">
        <f t="shared" si="10"/>
        <v>73984.700999999986</v>
      </c>
      <c r="I111" s="122">
        <f t="shared" si="11"/>
        <v>-0.52379953342697427</v>
      </c>
      <c r="J111" s="128">
        <f t="shared" si="12"/>
        <v>95.115029413509518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0.12914705882352939</v>
      </c>
      <c r="F112" s="128">
        <f t="shared" si="8"/>
        <v>13.172999999999998</v>
      </c>
      <c r="G112" s="122">
        <f t="shared" si="9"/>
        <v>0.1405233303712996</v>
      </c>
      <c r="H112" s="128">
        <f t="shared" si="10"/>
        <v>48390.332999999991</v>
      </c>
      <c r="I112" s="122">
        <f t="shared" si="11"/>
        <v>-0.49245649213615256</v>
      </c>
      <c r="J112" s="128">
        <f t="shared" si="12"/>
        <v>91.904353876533449</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0.15859803921568627</v>
      </c>
      <c r="F113" s="128">
        <f t="shared" si="8"/>
        <v>16.177</v>
      </c>
      <c r="G113" s="122">
        <f t="shared" si="9"/>
        <v>0.1724004321084453</v>
      </c>
      <c r="H113" s="128">
        <f t="shared" si="10"/>
        <v>59367.468000000008</v>
      </c>
      <c r="I113" s="122">
        <f t="shared" si="11"/>
        <v>-0.44641178681372568</v>
      </c>
      <c r="J113" s="128">
        <f t="shared" si="12"/>
        <v>91.9939917064263</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9.7382352941176475E-2</v>
      </c>
      <c r="F114" s="128">
        <f t="shared" si="8"/>
        <v>9.9329999999999998</v>
      </c>
      <c r="G114" s="122">
        <f t="shared" si="9"/>
        <v>0.10936453632556818</v>
      </c>
      <c r="H114" s="128">
        <f t="shared" si="10"/>
        <v>37660.553000000007</v>
      </c>
      <c r="I114" s="122">
        <f t="shared" si="11"/>
        <v>-0.43120351793224626</v>
      </c>
      <c r="J114" s="128">
        <f t="shared" si="12"/>
        <v>89.043812750486268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0.18601960784313723</v>
      </c>
      <c r="F115" s="128">
        <f t="shared" si="8"/>
        <v>18.973999999999997</v>
      </c>
      <c r="G115" s="122">
        <f t="shared" si="9"/>
        <v>0.2003905818944238</v>
      </c>
      <c r="H115" s="128">
        <f t="shared" si="10"/>
        <v>69006.099999999991</v>
      </c>
      <c r="I115" s="122">
        <f t="shared" si="11"/>
        <v>-0.53985376988436817</v>
      </c>
      <c r="J115" s="128">
        <f t="shared" si="12"/>
        <v>92.828518229036362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0.15723529411764703</v>
      </c>
      <c r="F116" s="128">
        <f t="shared" si="8"/>
        <v>16.037999999999997</v>
      </c>
      <c r="G116" s="122">
        <f t="shared" si="9"/>
        <v>0.16949908235034469</v>
      </c>
      <c r="H116" s="128">
        <f t="shared" si="10"/>
        <v>58368.364999999998</v>
      </c>
      <c r="I116" s="122">
        <f t="shared" si="11"/>
        <v>-0.50055579244957937</v>
      </c>
      <c r="J116" s="128">
        <f t="shared" si="12"/>
        <v>92.764687535387864</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8.3666666666666667E-2</v>
      </c>
      <c r="F117" s="128">
        <f t="shared" si="8"/>
        <v>8.5340000000000007</v>
      </c>
      <c r="G117" s="122">
        <f t="shared" si="9"/>
        <v>9.5531618257743381E-2</v>
      </c>
      <c r="H117" s="128">
        <f t="shared" si="10"/>
        <v>32897.076999999997</v>
      </c>
      <c r="I117" s="122">
        <f t="shared" si="11"/>
        <v>-0.47253039536128671</v>
      </c>
      <c r="J117" s="128">
        <f t="shared" si="12"/>
        <v>87.580078923121363</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0.13652941176470587</v>
      </c>
      <c r="F118" s="128">
        <f t="shared" si="8"/>
        <v>13.925999999999998</v>
      </c>
      <c r="G118" s="122">
        <f t="shared" si="9"/>
        <v>0.14893117337189785</v>
      </c>
      <c r="H118" s="128">
        <f t="shared" si="10"/>
        <v>51285.640999999996</v>
      </c>
      <c r="I118" s="122">
        <f t="shared" si="11"/>
        <v>-0.49918432824033848</v>
      </c>
      <c r="J118" s="128">
        <f t="shared" si="12"/>
        <v>91.672823542306091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7.2480392156862736E-2</v>
      </c>
      <c r="F119" s="128">
        <f t="shared" si="8"/>
        <v>7.3929999999999989</v>
      </c>
      <c r="G119" s="122">
        <f t="shared" si="9"/>
        <v>8.0028391964176826E-2</v>
      </c>
      <c r="H119" s="128">
        <f t="shared" si="10"/>
        <v>27558.417000000001</v>
      </c>
      <c r="I119" s="122">
        <f t="shared" si="11"/>
        <v>-0.48548799364423684</v>
      </c>
      <c r="J119" s="128">
        <f t="shared" si="12"/>
        <v>90.568347530095565</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0.35839215686274511</v>
      </c>
      <c r="F120" s="128">
        <f t="shared" si="8"/>
        <v>36.556000000000004</v>
      </c>
      <c r="G120" s="122">
        <f t="shared" si="9"/>
        <v>0.36476834282926485</v>
      </c>
      <c r="H120" s="128">
        <f t="shared" si="10"/>
        <v>125610.89699999998</v>
      </c>
      <c r="I120" s="122">
        <f t="shared" si="11"/>
        <v>-0.40885163693597543</v>
      </c>
      <c r="J120" s="128">
        <f t="shared" si="12"/>
        <v>98.251990313341366</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0.14091176470588238</v>
      </c>
      <c r="F121" s="128">
        <f t="shared" si="8"/>
        <v>14.373000000000001</v>
      </c>
      <c r="G121" s="122">
        <f t="shared" si="9"/>
        <v>0.14830481069119927</v>
      </c>
      <c r="H121" s="128">
        <f t="shared" si="10"/>
        <v>51069.948000000004</v>
      </c>
      <c r="I121" s="122">
        <f t="shared" si="11"/>
        <v>-0.44694653461636535</v>
      </c>
      <c r="J121" s="128">
        <f t="shared" si="12"/>
        <v>95.014965495144509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0.25609803921568625</v>
      </c>
      <c r="F122" s="128">
        <f t="shared" si="8"/>
        <v>26.122</v>
      </c>
      <c r="G122" s="122">
        <f t="shared" si="9"/>
        <v>0.2643738957712613</v>
      </c>
      <c r="H122" s="128">
        <f t="shared" si="10"/>
        <v>91039.266000000003</v>
      </c>
      <c r="I122" s="122">
        <f t="shared" si="11"/>
        <v>-0.45587374963337024</v>
      </c>
      <c r="J122" s="128">
        <f t="shared" si="12"/>
        <v>96.869639291946058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0.65770588235294114</v>
      </c>
      <c r="F123" s="128">
        <f t="shared" si="8"/>
        <v>67.085999999999999</v>
      </c>
      <c r="G123" s="122">
        <f t="shared" si="9"/>
        <v>0.63960772219608653</v>
      </c>
      <c r="H123" s="128">
        <f t="shared" si="10"/>
        <v>220254.03599999996</v>
      </c>
      <c r="I123" s="122">
        <f t="shared" si="11"/>
        <v>0.40727133543132787</v>
      </c>
      <c r="J123" s="128">
        <f t="shared" si="12"/>
        <v>102.82957186550451</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0.39898039215686282</v>
      </c>
      <c r="F124" s="128">
        <f t="shared" si="8"/>
        <v>40.696000000000005</v>
      </c>
      <c r="G124" s="122">
        <f t="shared" si="9"/>
        <v>0.39689604713699123</v>
      </c>
      <c r="H124" s="128">
        <f t="shared" si="10"/>
        <v>136674.32900000003</v>
      </c>
      <c r="I124" s="122">
        <f t="shared" si="11"/>
        <v>0.31279564581041863</v>
      </c>
      <c r="J124" s="128">
        <f t="shared" si="12"/>
        <v>100.52516144590177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0.66167647058823531</v>
      </c>
      <c r="F125" s="128">
        <f t="shared" si="8"/>
        <v>67.491</v>
      </c>
      <c r="G125" s="122">
        <f t="shared" si="9"/>
        <v>0.64514814814814814</v>
      </c>
      <c r="H125" s="128">
        <f t="shared" si="10"/>
        <v>222161.92599999998</v>
      </c>
      <c r="I125" s="122">
        <f t="shared" si="11"/>
        <v>0.46994868382774557</v>
      </c>
      <c r="J125" s="128">
        <f t="shared" si="12"/>
        <v>102.56194216592429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0.49863725490196076</v>
      </c>
      <c r="F126" s="128">
        <f t="shared" si="8"/>
        <v>50.860999999999997</v>
      </c>
      <c r="G126" s="122">
        <f t="shared" si="9"/>
        <v>0.48599894005656907</v>
      </c>
      <c r="H126" s="128">
        <f t="shared" si="10"/>
        <v>167357.62300000002</v>
      </c>
      <c r="I126" s="122">
        <f t="shared" si="11"/>
        <v>0.41597593610889139</v>
      </c>
      <c r="J126" s="128">
        <f t="shared" si="12"/>
        <v>102.60048197716658</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6.482352941176471E-2</v>
      </c>
      <c r="F127" s="128">
        <f t="shared" si="8"/>
        <v>6.6120000000000001</v>
      </c>
      <c r="G127" s="122">
        <f t="shared" si="9"/>
        <v>6.5118896613408139E-2</v>
      </c>
      <c r="H127" s="128">
        <f t="shared" si="10"/>
        <v>22424.213</v>
      </c>
      <c r="I127" s="122">
        <f t="shared" si="11"/>
        <v>-0.10277174383296445</v>
      </c>
      <c r="J127" s="128">
        <f t="shared" si="12"/>
        <v>99.546418601965968</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4.6696078431372551E-2</v>
      </c>
      <c r="F128" s="128">
        <f t="shared" si="8"/>
        <v>4.7629999999999999</v>
      </c>
      <c r="G128" s="122">
        <f t="shared" si="9"/>
        <v>4.3823480215357265E-2</v>
      </c>
      <c r="H128" s="128">
        <f t="shared" si="10"/>
        <v>15090.965999999997</v>
      </c>
      <c r="I128" s="122">
        <f t="shared" si="11"/>
        <v>0.37954573853412488</v>
      </c>
      <c r="J128" s="128">
        <f t="shared" si="12"/>
        <v>106.55492946223981</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6.1392156862745101E-2</v>
      </c>
      <c r="F129" s="128">
        <f t="shared" si="8"/>
        <v>6.2620000000000005</v>
      </c>
      <c r="G129" s="122">
        <f t="shared" si="9"/>
        <v>6.3866467455380743E-2</v>
      </c>
      <c r="H129" s="128">
        <f t="shared" si="10"/>
        <v>21992.929</v>
      </c>
      <c r="I129" s="122">
        <f t="shared" si="11"/>
        <v>0.15363398052420643</v>
      </c>
      <c r="J129" s="128">
        <f t="shared" si="12"/>
        <v>96.125806403236126</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9.6019607843137261E-2</v>
      </c>
      <c r="F130" s="128">
        <f t="shared" si="8"/>
        <v>9.7940000000000005</v>
      </c>
      <c r="G130" s="122">
        <f t="shared" si="9"/>
        <v>0.10414213986606963</v>
      </c>
      <c r="H130" s="128">
        <f t="shared" si="10"/>
        <v>35862.179000000004</v>
      </c>
      <c r="I130" s="122">
        <f t="shared" si="11"/>
        <v>-0.27063996597982293</v>
      </c>
      <c r="J130" s="128">
        <f t="shared" si="12"/>
        <v>92.200532816611783</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0.11006862745098039</v>
      </c>
      <c r="F131" s="128">
        <f t="shared" si="8"/>
        <v>11.227</v>
      </c>
      <c r="G131" s="122">
        <f t="shared" si="9"/>
        <v>0.10852411443904308</v>
      </c>
      <c r="H131" s="128">
        <f t="shared" si="10"/>
        <v>37371.146999999997</v>
      </c>
      <c r="I131" s="122">
        <f t="shared" si="11"/>
        <v>4.2460898918246746E-2</v>
      </c>
      <c r="J131" s="128">
        <f t="shared" si="12"/>
        <v>101.42319798684451</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0.9351666666666667</v>
      </c>
      <c r="F132" s="128">
        <f t="shared" si="8"/>
        <v>95.387</v>
      </c>
      <c r="G132" s="122">
        <f t="shared" si="9"/>
        <v>0.93486268650648452</v>
      </c>
      <c r="H132" s="128">
        <f t="shared" si="10"/>
        <v>321927.44500000001</v>
      </c>
      <c r="I132" s="122">
        <f t="shared" si="11"/>
        <v>0.10192853525867117</v>
      </c>
      <c r="J132" s="128">
        <f t="shared" si="12"/>
        <v>100.03251602236026</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0.95330392156862742</v>
      </c>
      <c r="F133" s="128">
        <f t="shared" si="8"/>
        <v>97.236999999999995</v>
      </c>
      <c r="G133" s="122">
        <f t="shared" si="9"/>
        <v>0.95618627707211667</v>
      </c>
      <c r="H133" s="128">
        <f t="shared" si="10"/>
        <v>329270.39399999997</v>
      </c>
      <c r="I133" s="122">
        <f t="shared" si="11"/>
        <v>-0.37952672312489061</v>
      </c>
      <c r="J133" s="128">
        <f t="shared" si="12"/>
        <v>99.698557114591196</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0.93812745098039219</v>
      </c>
      <c r="F134" s="128">
        <f t="shared" si="8"/>
        <v>95.689000000000007</v>
      </c>
      <c r="G134" s="122">
        <f t="shared" si="9"/>
        <v>0.93580660533514548</v>
      </c>
      <c r="H134" s="128">
        <f t="shared" si="10"/>
        <v>322252.49100000004</v>
      </c>
      <c r="I134" s="122">
        <f t="shared" si="11"/>
        <v>-0.16276957659465716</v>
      </c>
      <c r="J134" s="128">
        <f t="shared" si="12"/>
        <v>100.24800483689849</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0.90395098039215671</v>
      </c>
      <c r="F135" s="128">
        <f t="shared" si="8"/>
        <v>92.202999999999989</v>
      </c>
      <c r="G135" s="122">
        <f t="shared" si="9"/>
        <v>0.89577962178895221</v>
      </c>
      <c r="H135" s="128">
        <f t="shared" si="10"/>
        <v>308468.87900000002</v>
      </c>
      <c r="I135" s="122">
        <f t="shared" si="11"/>
        <v>0.26903228849454941</v>
      </c>
      <c r="J135" s="128">
        <f t="shared" si="12"/>
        <v>100.91220635125472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0.88993137254901955</v>
      </c>
      <c r="F136" s="128">
        <f t="shared" si="8"/>
        <v>90.772999999999996</v>
      </c>
      <c r="G136" s="122">
        <f t="shared" si="9"/>
        <v>0.89147557774176867</v>
      </c>
      <c r="H136" s="128">
        <f t="shared" si="10"/>
        <v>306986.74699999997</v>
      </c>
      <c r="I136" s="122">
        <f t="shared" si="11"/>
        <v>-3.8865205593728677E-2</v>
      </c>
      <c r="J136" s="128">
        <f t="shared" si="12"/>
        <v>99.826780987465654</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0.15214705882352944</v>
      </c>
      <c r="F137" s="128">
        <f t="shared" ref="F137:F200" si="14">SUMPRODUCT($K$2:$AI$2,$K137:$AI137)</f>
        <v>15.519000000000002</v>
      </c>
      <c r="G137" s="122">
        <f t="shared" ref="G137:G200" si="15">SUMPRODUCT($K$3:$AI$3,$K137:$AI137)/$J$3</f>
        <v>0.18608291661584747</v>
      </c>
      <c r="H137" s="128">
        <f t="shared" ref="H137:H200" si="16">SUMPRODUCT($K$3:$AI$3,$K137:$AI137)</f>
        <v>64079.141000000003</v>
      </c>
      <c r="I137" s="122">
        <f t="shared" ref="I137:I200" si="17">CORREL($K$4:$AI$4,$K137:$AI137)</f>
        <v>-0.55124184738614757</v>
      </c>
      <c r="J137" s="128">
        <f t="shared" si="12"/>
        <v>81.763044985813636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0.10609803921568627</v>
      </c>
      <c r="F138" s="128">
        <f t="shared" si="14"/>
        <v>10.821999999999999</v>
      </c>
      <c r="G138" s="122">
        <f t="shared" si="15"/>
        <v>0.10810204786878774</v>
      </c>
      <c r="H138" s="128">
        <f t="shared" si="16"/>
        <v>37225.805000000008</v>
      </c>
      <c r="I138" s="122">
        <f t="shared" si="17"/>
        <v>-0.12201273504409409</v>
      </c>
      <c r="J138" s="128">
        <f t="shared" ref="J138:J201" si="18">$E138/$G138*100</f>
        <v>98.146188076349944</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0.10837254901960784</v>
      </c>
      <c r="F139" s="128">
        <f t="shared" si="14"/>
        <v>11.054</v>
      </c>
      <c r="G139" s="122">
        <f t="shared" si="15"/>
        <v>0.1136869275579484</v>
      </c>
      <c r="H139" s="128">
        <f t="shared" si="16"/>
        <v>39149.002999999997</v>
      </c>
      <c r="I139" s="122">
        <f t="shared" si="17"/>
        <v>-0.30023600125419292</v>
      </c>
      <c r="J139" s="128">
        <f t="shared" si="18"/>
        <v>95.325426896041563</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4.2215686274509806E-2</v>
      </c>
      <c r="F140" s="128">
        <f t="shared" si="14"/>
        <v>4.306</v>
      </c>
      <c r="G140" s="122">
        <f t="shared" si="15"/>
        <v>6.2180007434123781E-2</v>
      </c>
      <c r="H140" s="128">
        <f t="shared" si="16"/>
        <v>21412.182999999997</v>
      </c>
      <c r="I140" s="122">
        <f t="shared" si="17"/>
        <v>-0.48564274146129716</v>
      </c>
      <c r="J140" s="128">
        <f t="shared" si="18"/>
        <v>67.892700590676114</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0.84785294117647059</v>
      </c>
      <c r="F141" s="128">
        <f t="shared" si="14"/>
        <v>86.480999999999995</v>
      </c>
      <c r="G141" s="122">
        <f t="shared" si="15"/>
        <v>0.81393719617374949</v>
      </c>
      <c r="H141" s="128">
        <f t="shared" si="16"/>
        <v>280285.78500000003</v>
      </c>
      <c r="I141" s="122">
        <f t="shared" si="17"/>
        <v>0.5513681356615493</v>
      </c>
      <c r="J141" s="128">
        <f t="shared" si="18"/>
        <v>104.16687493361356</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0.89390196078431372</v>
      </c>
      <c r="F142" s="128">
        <f t="shared" si="14"/>
        <v>91.177999999999997</v>
      </c>
      <c r="G142" s="122">
        <f t="shared" si="15"/>
        <v>0.8918982599504004</v>
      </c>
      <c r="H142" s="128">
        <f t="shared" si="16"/>
        <v>307132.30099999998</v>
      </c>
      <c r="I142" s="122">
        <f t="shared" si="17"/>
        <v>0.12185102313159976</v>
      </c>
      <c r="J142" s="128">
        <f t="shared" si="18"/>
        <v>100.22465576219699</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0.89159803921568626</v>
      </c>
      <c r="F143" s="128">
        <f t="shared" si="14"/>
        <v>90.942999999999998</v>
      </c>
      <c r="G143" s="122">
        <f t="shared" si="15"/>
        <v>0.88632339309671904</v>
      </c>
      <c r="H143" s="128">
        <f t="shared" si="16"/>
        <v>305212.55099999998</v>
      </c>
      <c r="I143" s="122">
        <f t="shared" si="17"/>
        <v>0.30008993594298417</v>
      </c>
      <c r="J143" s="128">
        <f t="shared" si="18"/>
        <v>100.5951152999063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0.95856862745098037</v>
      </c>
      <c r="F144" s="128">
        <f t="shared" si="14"/>
        <v>97.774000000000001</v>
      </c>
      <c r="G144" s="122">
        <f t="shared" si="15"/>
        <v>0.93792488050226797</v>
      </c>
      <c r="H144" s="128">
        <f t="shared" si="16"/>
        <v>322981.93599999999</v>
      </c>
      <c r="I144" s="122">
        <f t="shared" si="17"/>
        <v>0.49041736929006385</v>
      </c>
      <c r="J144" s="128">
        <f t="shared" si="18"/>
        <v>102.20100216742918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5.659803921568627E-2</v>
      </c>
      <c r="F145" s="128">
        <f t="shared" si="14"/>
        <v>5.7729999999999997</v>
      </c>
      <c r="G145" s="122">
        <f t="shared" si="15"/>
        <v>6.4293035155274458E-2</v>
      </c>
      <c r="H145" s="128">
        <f t="shared" si="16"/>
        <v>22139.821</v>
      </c>
      <c r="I145" s="122">
        <f t="shared" si="17"/>
        <v>-0.35760753527207978</v>
      </c>
      <c r="J145" s="128">
        <f t="shared" si="18"/>
        <v>88.031369306171399</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9.6676470588235294E-2</v>
      </c>
      <c r="F146" s="128">
        <f t="shared" si="14"/>
        <v>9.8610000000000007</v>
      </c>
      <c r="G146" s="122">
        <f t="shared" si="15"/>
        <v>0.1048782226636233</v>
      </c>
      <c r="H146" s="128">
        <f t="shared" si="16"/>
        <v>36115.654999999992</v>
      </c>
      <c r="I146" s="122">
        <f t="shared" si="17"/>
        <v>-0.3195417587080927</v>
      </c>
      <c r="J146" s="128">
        <f t="shared" si="18"/>
        <v>92.179737730974381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8.3127450980392148E-2</v>
      </c>
      <c r="F147" s="128">
        <f t="shared" si="14"/>
        <v>8.4789999999999992</v>
      </c>
      <c r="G147" s="122">
        <f t="shared" si="15"/>
        <v>9.7278898704255434E-2</v>
      </c>
      <c r="H147" s="128">
        <f t="shared" si="16"/>
        <v>33498.766999999993</v>
      </c>
      <c r="I147" s="122">
        <f t="shared" si="17"/>
        <v>-0.44628603945093293</v>
      </c>
      <c r="J147" s="128">
        <f t="shared" si="18"/>
        <v>85.452705661393097</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4.109803921568627E-2</v>
      </c>
      <c r="F148" s="128">
        <f t="shared" si="14"/>
        <v>4.1919999999999993</v>
      </c>
      <c r="G148" s="122">
        <f t="shared" si="15"/>
        <v>4.264172169660644E-2</v>
      </c>
      <c r="H148" s="128">
        <f t="shared" si="16"/>
        <v>14684.018</v>
      </c>
      <c r="I148" s="122">
        <f t="shared" si="17"/>
        <v>-0.21511177769241424</v>
      </c>
      <c r="J148" s="128">
        <f t="shared" si="18"/>
        <v>96.379877689030977</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7.9656862745098034E-2</v>
      </c>
      <c r="F149" s="128">
        <f t="shared" si="14"/>
        <v>8.125</v>
      </c>
      <c r="G149" s="122">
        <f t="shared" si="15"/>
        <v>8.4415721429442619E-2</v>
      </c>
      <c r="H149" s="128">
        <f t="shared" si="16"/>
        <v>29069.229000000003</v>
      </c>
      <c r="I149" s="122">
        <f t="shared" si="17"/>
        <v>-0.3646276327033024</v>
      </c>
      <c r="J149" s="128">
        <f t="shared" si="18"/>
        <v>94.362591939319984</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0.36259803921568629</v>
      </c>
      <c r="F150" s="128">
        <f t="shared" si="14"/>
        <v>36.984999999999999</v>
      </c>
      <c r="G150" s="122">
        <f t="shared" si="15"/>
        <v>0.38498194901817295</v>
      </c>
      <c r="H150" s="128">
        <f t="shared" si="16"/>
        <v>132571.614</v>
      </c>
      <c r="I150" s="122">
        <f t="shared" si="17"/>
        <v>-0.49270503805762178</v>
      </c>
      <c r="J150" s="128">
        <f t="shared" si="18"/>
        <v>94.185724847730441</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0.38850000000000001</v>
      </c>
      <c r="F151" s="128">
        <f t="shared" si="14"/>
        <v>39.627000000000002</v>
      </c>
      <c r="G151" s="122">
        <f t="shared" si="15"/>
        <v>0.40192443910116799</v>
      </c>
      <c r="H151" s="128">
        <f t="shared" si="16"/>
        <v>138405.89600000001</v>
      </c>
      <c r="I151" s="122">
        <f t="shared" si="17"/>
        <v>-0.3927752555026166</v>
      </c>
      <c r="J151" s="128">
        <f t="shared" si="18"/>
        <v>96.659959486118993</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0.42575490196078425</v>
      </c>
      <c r="F152" s="128">
        <f t="shared" si="14"/>
        <v>43.426999999999992</v>
      </c>
      <c r="G152" s="122">
        <f t="shared" si="15"/>
        <v>0.44306829230045469</v>
      </c>
      <c r="H152" s="128">
        <f t="shared" si="16"/>
        <v>152574.11099999998</v>
      </c>
      <c r="I152" s="122">
        <f t="shared" si="17"/>
        <v>-0.35885293322033102</v>
      </c>
      <c r="J152" s="128">
        <f t="shared" si="18"/>
        <v>96.092387868746471</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0.37353921568627452</v>
      </c>
      <c r="F153" s="128">
        <f t="shared" si="14"/>
        <v>38.100999999999999</v>
      </c>
      <c r="G153" s="122">
        <f t="shared" si="15"/>
        <v>0.37604821145435852</v>
      </c>
      <c r="H153" s="128">
        <f t="shared" si="16"/>
        <v>129495.20999999999</v>
      </c>
      <c r="I153" s="122">
        <f t="shared" si="17"/>
        <v>-0.37074275794049183</v>
      </c>
      <c r="J153" s="128">
        <f t="shared" si="18"/>
        <v>99.33279944122576</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0.43922549019607843</v>
      </c>
      <c r="F154" s="128">
        <f t="shared" si="14"/>
        <v>44.801000000000002</v>
      </c>
      <c r="G154" s="122">
        <f t="shared" si="15"/>
        <v>0.46382709854279563</v>
      </c>
      <c r="H154" s="128">
        <f t="shared" si="16"/>
        <v>159722.57200000001</v>
      </c>
      <c r="I154" s="122">
        <f t="shared" si="17"/>
        <v>-0.51292487019918864</v>
      </c>
      <c r="J154" s="128">
        <f t="shared" si="18"/>
        <v>94.695952775504495</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0.58138235294117646</v>
      </c>
      <c r="F155" s="128">
        <f t="shared" si="14"/>
        <v>59.300999999999995</v>
      </c>
      <c r="G155" s="122">
        <f t="shared" si="15"/>
        <v>0.5511633677742348</v>
      </c>
      <c r="H155" s="128">
        <f t="shared" si="16"/>
        <v>189797.51499999996</v>
      </c>
      <c r="I155" s="122">
        <f t="shared" si="17"/>
        <v>0.47104064591360706</v>
      </c>
      <c r="J155" s="128">
        <f t="shared" si="18"/>
        <v>105.48276372012441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0.51481372549019599</v>
      </c>
      <c r="F156" s="128">
        <f t="shared" si="14"/>
        <v>52.510999999999996</v>
      </c>
      <c r="G156" s="122">
        <f t="shared" si="15"/>
        <v>0.49322110710365374</v>
      </c>
      <c r="H156" s="128">
        <f t="shared" si="16"/>
        <v>169844.63399999999</v>
      </c>
      <c r="I156" s="122">
        <f t="shared" si="17"/>
        <v>0.37764167074705685</v>
      </c>
      <c r="J156" s="128">
        <f t="shared" si="18"/>
        <v>104.377878009589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0.49112745098039212</v>
      </c>
      <c r="F157" s="128">
        <f t="shared" si="14"/>
        <v>50.094999999999999</v>
      </c>
      <c r="G157" s="122">
        <f t="shared" si="15"/>
        <v>0.45963988639729592</v>
      </c>
      <c r="H157" s="128">
        <f t="shared" si="16"/>
        <v>158280.67200000002</v>
      </c>
      <c r="I157" s="122">
        <f t="shared" si="17"/>
        <v>0.39918147640683416</v>
      </c>
      <c r="J157" s="128">
        <f t="shared" si="18"/>
        <v>106.8504856769283</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0.58534313725490206</v>
      </c>
      <c r="F158" s="128">
        <f t="shared" si="14"/>
        <v>59.705000000000013</v>
      </c>
      <c r="G158" s="122">
        <f t="shared" si="15"/>
        <v>0.58125503400530854</v>
      </c>
      <c r="H158" s="128">
        <f t="shared" si="16"/>
        <v>200159.82100000003</v>
      </c>
      <c r="I158" s="122">
        <f t="shared" si="17"/>
        <v>0.35463359332394889</v>
      </c>
      <c r="J158" s="128">
        <f t="shared" si="18"/>
        <v>100.70332350008621</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0.48119607843137263</v>
      </c>
      <c r="F159" s="128">
        <f t="shared" si="14"/>
        <v>49.082000000000008</v>
      </c>
      <c r="G159" s="122">
        <f t="shared" si="15"/>
        <v>0.45169437620151126</v>
      </c>
      <c r="H159" s="128">
        <f t="shared" si="16"/>
        <v>155544.57200000001</v>
      </c>
      <c r="I159" s="122">
        <f t="shared" si="17"/>
        <v>0.49335604524831972</v>
      </c>
      <c r="J159" s="128">
        <f t="shared" si="18"/>
        <v>106.53134149642366</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4.8764705882352953E-2</v>
      </c>
      <c r="F160" s="128">
        <f t="shared" si="14"/>
        <v>4.9740000000000011</v>
      </c>
      <c r="G160" s="122">
        <f t="shared" si="15"/>
        <v>5.268175271084162E-2</v>
      </c>
      <c r="H160" s="128">
        <f t="shared" si="16"/>
        <v>18141.382999999998</v>
      </c>
      <c r="I160" s="122">
        <f t="shared" si="17"/>
        <v>-0.35045613999270486</v>
      </c>
      <c r="J160" s="128">
        <f t="shared" si="18"/>
        <v>92.564699109408039</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0.14815686274509804</v>
      </c>
      <c r="F161" s="128">
        <f t="shared" si="14"/>
        <v>15.112</v>
      </c>
      <c r="G161" s="122">
        <f t="shared" si="15"/>
        <v>0.15599186602315032</v>
      </c>
      <c r="H161" s="128">
        <f t="shared" si="16"/>
        <v>53717.046999999999</v>
      </c>
      <c r="I161" s="122">
        <f t="shared" si="17"/>
        <v>-0.14568640507872962</v>
      </c>
      <c r="J161" s="128">
        <f t="shared" si="18"/>
        <v>94.977300113270331</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6.1813725490196078E-2</v>
      </c>
      <c r="F162" s="128">
        <f t="shared" si="14"/>
        <v>6.3049999999999997</v>
      </c>
      <c r="G162" s="122">
        <f t="shared" si="15"/>
        <v>7.2341385999454069E-2</v>
      </c>
      <c r="H162" s="128">
        <f t="shared" si="16"/>
        <v>24911.335000000006</v>
      </c>
      <c r="I162" s="122">
        <f t="shared" si="17"/>
        <v>-0.34832525476215204</v>
      </c>
      <c r="J162" s="128">
        <f t="shared" si="18"/>
        <v>85.447250748917853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0.104921568627451</v>
      </c>
      <c r="F163" s="128">
        <f t="shared" si="14"/>
        <v>10.702000000000002</v>
      </c>
      <c r="G163" s="122">
        <f t="shared" si="15"/>
        <v>0.11770483043809059</v>
      </c>
      <c r="H163" s="128">
        <f t="shared" si="16"/>
        <v>40532.6</v>
      </c>
      <c r="I163" s="122">
        <f t="shared" si="17"/>
        <v>-0.46059413371463892</v>
      </c>
      <c r="J163" s="128">
        <f t="shared" si="18"/>
        <v>89.139560574480228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0.18235294117647058</v>
      </c>
      <c r="F164" s="128">
        <f t="shared" si="14"/>
        <v>18.599999999999998</v>
      </c>
      <c r="G164" s="122">
        <f t="shared" si="15"/>
        <v>0.18513943338037742</v>
      </c>
      <c r="H164" s="128">
        <f t="shared" si="16"/>
        <v>63754.24500000001</v>
      </c>
      <c r="I164" s="122">
        <f t="shared" si="17"/>
        <v>-0.21457104529773835</v>
      </c>
      <c r="J164" s="128">
        <f t="shared" si="18"/>
        <v>98.494922365792348</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0.21549999999999994</v>
      </c>
      <c r="F165" s="128">
        <f t="shared" si="14"/>
        <v>21.980999999999995</v>
      </c>
      <c r="G165" s="122">
        <f t="shared" si="15"/>
        <v>0.20978183169840689</v>
      </c>
      <c r="H165" s="128">
        <f t="shared" si="16"/>
        <v>72240.051999999996</v>
      </c>
      <c r="I165" s="122">
        <f t="shared" si="17"/>
        <v>0.40951773269019831</v>
      </c>
      <c r="J165" s="128">
        <f t="shared" si="18"/>
        <v>102.72576907890374</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0.12570588235294117</v>
      </c>
      <c r="F166" s="128">
        <f t="shared" si="14"/>
        <v>12.821999999999999</v>
      </c>
      <c r="G166" s="122">
        <f t="shared" si="15"/>
        <v>0.11245917039824832</v>
      </c>
      <c r="H166" s="128">
        <f t="shared" si="16"/>
        <v>38726.214999999997</v>
      </c>
      <c r="I166" s="122">
        <f t="shared" si="17"/>
        <v>0.42214333535886284</v>
      </c>
      <c r="J166" s="128">
        <f t="shared" si="18"/>
        <v>111.77913006807951</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0.11281372549019605</v>
      </c>
      <c r="F167" s="128">
        <f t="shared" si="14"/>
        <v>11.506999999999998</v>
      </c>
      <c r="G167" s="122">
        <f t="shared" si="15"/>
        <v>9.4001954361449411E-2</v>
      </c>
      <c r="H167" s="128">
        <f t="shared" si="16"/>
        <v>32370.324999999997</v>
      </c>
      <c r="I167" s="122">
        <f t="shared" si="17"/>
        <v>0.40176977583036916</v>
      </c>
      <c r="J167" s="128">
        <f t="shared" si="18"/>
        <v>120.01210640409985</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0.84803921568627449</v>
      </c>
      <c r="F168" s="128">
        <f t="shared" si="14"/>
        <v>86.5</v>
      </c>
      <c r="G168" s="122">
        <f t="shared" si="15"/>
        <v>0.83938482335244124</v>
      </c>
      <c r="H168" s="128">
        <f t="shared" si="16"/>
        <v>289048.87899999996</v>
      </c>
      <c r="I168" s="122">
        <f t="shared" si="17"/>
        <v>2.8393823581235283E-3</v>
      </c>
      <c r="J168" s="128">
        <f t="shared" si="18"/>
        <v>101.03103988695771</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5.0186274509803917E-2</v>
      </c>
      <c r="F169" s="128">
        <f t="shared" si="14"/>
        <v>5.1189999999999998</v>
      </c>
      <c r="G169" s="122">
        <f t="shared" si="15"/>
        <v>4.9000816011244112E-2</v>
      </c>
      <c r="H169" s="128">
        <f t="shared" si="16"/>
        <v>16873.823</v>
      </c>
      <c r="I169" s="122">
        <f t="shared" si="17"/>
        <v>8.8547171966020022E-2</v>
      </c>
      <c r="J169" s="128">
        <f t="shared" si="18"/>
        <v>102.41926276959914</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7.823529411764707E-2</v>
      </c>
      <c r="F170" s="128">
        <f t="shared" si="14"/>
        <v>7.9800000000000013</v>
      </c>
      <c r="G170" s="122">
        <f t="shared" si="15"/>
        <v>8.3300428623699754E-2</v>
      </c>
      <c r="H170" s="128">
        <f t="shared" si="16"/>
        <v>28685.168999999998</v>
      </c>
      <c r="I170" s="122">
        <f t="shared" si="17"/>
        <v>-4.1215676255020969E-2</v>
      </c>
      <c r="J170" s="128">
        <f t="shared" si="18"/>
        <v>93.919437643071618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2.3303921568627452E-2</v>
      </c>
      <c r="F171" s="128">
        <f t="shared" si="14"/>
        <v>2.3770000000000002</v>
      </c>
      <c r="G171" s="122">
        <f t="shared" si="15"/>
        <v>2.8529173127965664E-2</v>
      </c>
      <c r="H171" s="128">
        <f t="shared" si="16"/>
        <v>9824.2489999999998</v>
      </c>
      <c r="I171" s="122">
        <f t="shared" si="17"/>
        <v>-7.4304313558132731E-2</v>
      </c>
      <c r="J171" s="128">
        <f t="shared" si="18"/>
        <v>81.684532054607047</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0.94281372549019593</v>
      </c>
      <c r="F172" s="128">
        <f t="shared" si="14"/>
        <v>96.166999999999987</v>
      </c>
      <c r="G172" s="122">
        <f t="shared" si="15"/>
        <v>0.93777282943913021</v>
      </c>
      <c r="H172" s="128">
        <f t="shared" si="16"/>
        <v>322929.576</v>
      </c>
      <c r="I172" s="122">
        <f t="shared" si="17"/>
        <v>0.22233161567240914</v>
      </c>
      <c r="J172" s="128">
        <f t="shared" si="18"/>
        <v>100.53753914517662</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1.0892156862745099E-2</v>
      </c>
      <c r="F173" s="128">
        <f t="shared" si="14"/>
        <v>1.1110000000000002</v>
      </c>
      <c r="G173" s="122">
        <f t="shared" si="15"/>
        <v>1.179429547157319E-2</v>
      </c>
      <c r="H173" s="128">
        <f t="shared" si="16"/>
        <v>4061.4600000000005</v>
      </c>
      <c r="I173" s="122">
        <f t="shared" si="17"/>
        <v>-0.28123199483744021</v>
      </c>
      <c r="J173" s="128">
        <f t="shared" si="18"/>
        <v>92.35105978985824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3.2558823529411765E-2</v>
      </c>
      <c r="F174" s="128">
        <f t="shared" si="14"/>
        <v>3.3209999999999997</v>
      </c>
      <c r="G174" s="122">
        <f t="shared" si="15"/>
        <v>3.2582733666707324E-2</v>
      </c>
      <c r="H174" s="128">
        <f t="shared" si="16"/>
        <v>11220.125</v>
      </c>
      <c r="I174" s="122">
        <f t="shared" si="17"/>
        <v>-0.18362105871104042</v>
      </c>
      <c r="J174" s="128">
        <f t="shared" si="18"/>
        <v>99.926617153919196</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9.1764705882352946E-3</v>
      </c>
      <c r="F175" s="128">
        <f t="shared" si="14"/>
        <v>0.93600000000000005</v>
      </c>
      <c r="G175" s="122">
        <f t="shared" si="15"/>
        <v>1.2716873137839107E-2</v>
      </c>
      <c r="H175" s="128">
        <f t="shared" si="16"/>
        <v>4379.1569999999992</v>
      </c>
      <c r="I175" s="122">
        <f t="shared" si="17"/>
        <v>-0.27850220208184912</v>
      </c>
      <c r="J175" s="128">
        <f t="shared" si="18"/>
        <v>72.159802875839588</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4.1764705882352936E-3</v>
      </c>
      <c r="F176" s="128">
        <f t="shared" si="14"/>
        <v>0.42599999999999999</v>
      </c>
      <c r="G176" s="122">
        <f t="shared" si="15"/>
        <v>4.8937936682173777E-3</v>
      </c>
      <c r="H176" s="128">
        <f t="shared" si="16"/>
        <v>1685.2169999999999</v>
      </c>
      <c r="I176" s="122">
        <f t="shared" si="17"/>
        <v>-0.19388758364031078</v>
      </c>
      <c r="J176" s="128">
        <f t="shared" si="18"/>
        <v>85.342187909540996</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0.92286274509803912</v>
      </c>
      <c r="F177" s="128">
        <f t="shared" si="14"/>
        <v>94.131999999999991</v>
      </c>
      <c r="G177" s="122">
        <f t="shared" si="15"/>
        <v>0.91786566886786447</v>
      </c>
      <c r="H177" s="128">
        <f t="shared" si="16"/>
        <v>316074.38600000006</v>
      </c>
      <c r="I177" s="122">
        <f t="shared" si="17"/>
        <v>0.27011362370268183</v>
      </c>
      <c r="J177" s="128">
        <f t="shared" si="18"/>
        <v>100.54442348152517</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1.4078431372549018E-2</v>
      </c>
      <c r="F178" s="128">
        <f t="shared" si="14"/>
        <v>1.4359999999999999</v>
      </c>
      <c r="G178" s="122">
        <f t="shared" si="15"/>
        <v>1.6008598609586536E-2</v>
      </c>
      <c r="H178" s="128">
        <f t="shared" si="16"/>
        <v>5512.6890000000003</v>
      </c>
      <c r="I178" s="122">
        <f t="shared" si="17"/>
        <v>-0.47792159372370463</v>
      </c>
      <c r="J178" s="128">
        <f t="shared" si="18"/>
        <v>87.942934393509859</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2.2647058823529417E-3</v>
      </c>
      <c r="F179" s="128">
        <f t="shared" si="14"/>
        <v>0.23100000000000004</v>
      </c>
      <c r="G179" s="122">
        <f t="shared" si="15"/>
        <v>2.2442254862671987E-3</v>
      </c>
      <c r="H179" s="128">
        <f t="shared" si="16"/>
        <v>772.81700000000001</v>
      </c>
      <c r="I179" s="122">
        <f t="shared" si="17"/>
        <v>-3.7148571080369466E-2</v>
      </c>
      <c r="J179" s="128">
        <f t="shared" si="18"/>
        <v>100.9125819224078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4.5294117647058834E-3</v>
      </c>
      <c r="F180" s="128">
        <f t="shared" si="14"/>
        <v>0.46200000000000008</v>
      </c>
      <c r="G180" s="122">
        <f t="shared" si="15"/>
        <v>4.2483665255344727E-3</v>
      </c>
      <c r="H180" s="128">
        <f t="shared" si="16"/>
        <v>1462.9590000000001</v>
      </c>
      <c r="I180" s="122">
        <f t="shared" si="17"/>
        <v>0.20255376203544326</v>
      </c>
      <c r="J180" s="128">
        <f t="shared" si="18"/>
        <v>106.61537175481941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1.7647058823529412E-2</v>
      </c>
      <c r="F181" s="128">
        <f t="shared" si="14"/>
        <v>1.8</v>
      </c>
      <c r="G181" s="122">
        <f t="shared" si="15"/>
        <v>1.8297391087182528E-2</v>
      </c>
      <c r="H181" s="128">
        <f t="shared" si="16"/>
        <v>6300.853000000001</v>
      </c>
      <c r="I181" s="122">
        <f t="shared" si="17"/>
        <v>-0.2016620182511483</v>
      </c>
      <c r="J181" s="128">
        <f t="shared" si="18"/>
        <v>96.445765078997084</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7.343137254901962E-3</v>
      </c>
      <c r="F182" s="128">
        <f t="shared" si="14"/>
        <v>0.74900000000000011</v>
      </c>
      <c r="G182" s="122">
        <f t="shared" si="15"/>
        <v>8.2434094750230853E-3</v>
      </c>
      <c r="H182" s="128">
        <f t="shared" si="16"/>
        <v>2838.6839999999997</v>
      </c>
      <c r="I182" s="122">
        <f t="shared" si="17"/>
        <v>-0.33486726210144185</v>
      </c>
      <c r="J182" s="128">
        <f t="shared" si="18"/>
        <v>89.07888510392597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3.1441176470588236E-2</v>
      </c>
      <c r="F183" s="128">
        <f t="shared" si="14"/>
        <v>3.2069999999999999</v>
      </c>
      <c r="G183" s="122">
        <f t="shared" si="15"/>
        <v>3.3192413128197977E-2</v>
      </c>
      <c r="H183" s="128">
        <f t="shared" si="16"/>
        <v>11430.072999999999</v>
      </c>
      <c r="I183" s="122">
        <f t="shared" si="17"/>
        <v>-0.24711940611131256</v>
      </c>
      <c r="J183" s="128">
        <f t="shared" si="18"/>
        <v>94.723985114170532</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0.46842156862745093</v>
      </c>
      <c r="F184" s="128">
        <f t="shared" si="14"/>
        <v>47.778999999999996</v>
      </c>
      <c r="G184" s="122">
        <f t="shared" si="15"/>
        <v>0.4366581145203538</v>
      </c>
      <c r="H184" s="128">
        <f t="shared" si="16"/>
        <v>150366.715</v>
      </c>
      <c r="I184" s="122">
        <f t="shared" si="17"/>
        <v>0.5285139509509178</v>
      </c>
      <c r="J184" s="128">
        <f t="shared" si="18"/>
        <v>107.27421592565334</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3.9705882352941181E-3</v>
      </c>
      <c r="F185" s="128">
        <f t="shared" si="14"/>
        <v>0.40500000000000003</v>
      </c>
      <c r="G185" s="122">
        <f t="shared" si="15"/>
        <v>4.0487864373704103E-3</v>
      </c>
      <c r="H185" s="128">
        <f t="shared" si="16"/>
        <v>1394.2319999999997</v>
      </c>
      <c r="I185" s="122">
        <f t="shared" si="17"/>
        <v>-6.9673164129282539E-2</v>
      </c>
      <c r="J185" s="128">
        <f t="shared" si="18"/>
        <v>98.068601461551026</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3.3823529411764709E-3</v>
      </c>
      <c r="F186" s="128">
        <f t="shared" si="14"/>
        <v>0.34500000000000003</v>
      </c>
      <c r="G186" s="122">
        <f t="shared" si="15"/>
        <v>3.3570905859599594E-3</v>
      </c>
      <c r="H186" s="128">
        <f t="shared" si="16"/>
        <v>1156.0409999999997</v>
      </c>
      <c r="I186" s="122">
        <f t="shared" si="17"/>
        <v>-7.1157450273137718E-2</v>
      </c>
      <c r="J186" s="128">
        <f t="shared" si="18"/>
        <v>100.75250740394566</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1.5117647058823529E-2</v>
      </c>
      <c r="F187" s="128">
        <f t="shared" si="14"/>
        <v>1.542</v>
      </c>
      <c r="G187" s="122">
        <f t="shared" si="15"/>
        <v>1.6552404764808716E-2</v>
      </c>
      <c r="H187" s="128">
        <f t="shared" si="16"/>
        <v>5699.9530000000004</v>
      </c>
      <c r="I187" s="122">
        <f t="shared" si="17"/>
        <v>-0.20144416233533724</v>
      </c>
      <c r="J187" s="128">
        <f t="shared" si="18"/>
        <v>91.332028630452797</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1.1450980392156864E-2</v>
      </c>
      <c r="F188" s="128">
        <f t="shared" si="14"/>
        <v>1.1680000000000001</v>
      </c>
      <c r="G188" s="122">
        <f t="shared" si="15"/>
        <v>9.6218818787424717E-3</v>
      </c>
      <c r="H188" s="128">
        <f t="shared" si="16"/>
        <v>3313.3719999999998</v>
      </c>
      <c r="I188" s="122">
        <f t="shared" si="17"/>
        <v>0.11461594742008747</v>
      </c>
      <c r="J188" s="128">
        <f t="shared" si="18"/>
        <v>119.00977933906465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3.509803921568628E-3</v>
      </c>
      <c r="F189" s="128">
        <f t="shared" si="14"/>
        <v>0.35800000000000004</v>
      </c>
      <c r="G189" s="122">
        <f t="shared" si="15"/>
        <v>3.2523275196162131E-3</v>
      </c>
      <c r="H189" s="128">
        <f t="shared" si="16"/>
        <v>1119.9649999999999</v>
      </c>
      <c r="I189" s="122">
        <f t="shared" si="17"/>
        <v>0.12279995408755803</v>
      </c>
      <c r="J189" s="128">
        <f t="shared" si="18"/>
        <v>107.91668121981756</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8.6764705882352942E-3</v>
      </c>
      <c r="F190" s="128">
        <f t="shared" si="14"/>
        <v>0.88500000000000001</v>
      </c>
      <c r="G190" s="122">
        <f t="shared" si="15"/>
        <v>9.6768943947868214E-3</v>
      </c>
      <c r="H190" s="128">
        <f t="shared" si="16"/>
        <v>3332.3160000000003</v>
      </c>
      <c r="I190" s="122">
        <f t="shared" si="17"/>
        <v>-0.46621266384472765</v>
      </c>
      <c r="J190" s="128">
        <f t="shared" si="18"/>
        <v>89.661726523640894</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0.48578431372549025</v>
      </c>
      <c r="F191" s="128">
        <f t="shared" si="14"/>
        <v>49.550000000000004</v>
      </c>
      <c r="G191" s="122">
        <f t="shared" si="15"/>
        <v>0.51704123905935095</v>
      </c>
      <c r="H191" s="128">
        <f t="shared" si="16"/>
        <v>178047.28699999998</v>
      </c>
      <c r="I191" s="122">
        <f t="shared" si="17"/>
        <v>-0.34220244946461742</v>
      </c>
      <c r="J191" s="128">
        <f t="shared" si="18"/>
        <v>93.954655262948421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0.34416666666666673</v>
      </c>
      <c r="F192" s="128">
        <f t="shared" si="14"/>
        <v>35.105000000000004</v>
      </c>
      <c r="G192" s="122">
        <f t="shared" si="15"/>
        <v>0.29350770999947728</v>
      </c>
      <c r="H192" s="128">
        <f t="shared" si="16"/>
        <v>101071.728</v>
      </c>
      <c r="I192" s="122">
        <f t="shared" si="17"/>
        <v>0.42179729293670543</v>
      </c>
      <c r="J192" s="128">
        <f t="shared" si="18"/>
        <v>117.25983847827359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8.7764705882352953E-2</v>
      </c>
      <c r="F193" s="128">
        <f t="shared" si="14"/>
        <v>8.9520000000000017</v>
      </c>
      <c r="G193" s="122">
        <f t="shared" si="15"/>
        <v>0.13181830827220509</v>
      </c>
      <c r="H193" s="128">
        <f t="shared" si="16"/>
        <v>45392.688999999998</v>
      </c>
      <c r="I193" s="122">
        <f t="shared" si="17"/>
        <v>-0.37501417331143011</v>
      </c>
      <c r="J193" s="128">
        <f t="shared" si="18"/>
        <v>66.580057833179467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0.43602941176470583</v>
      </c>
      <c r="F194" s="128">
        <f t="shared" si="14"/>
        <v>44.474999999999994</v>
      </c>
      <c r="G194" s="122">
        <f t="shared" si="15"/>
        <v>0.35478123929166738</v>
      </c>
      <c r="H194" s="128">
        <f t="shared" si="16"/>
        <v>122171.758</v>
      </c>
      <c r="I194" s="122">
        <f t="shared" si="17"/>
        <v>0.37691207281869921</v>
      </c>
      <c r="J194" s="128">
        <f t="shared" si="18"/>
        <v>122.90092132133398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0.13230392156862741</v>
      </c>
      <c r="F195" s="128">
        <f t="shared" si="14"/>
        <v>13.494999999999997</v>
      </c>
      <c r="G195" s="122">
        <f t="shared" si="15"/>
        <v>0.22008117133912963</v>
      </c>
      <c r="H195" s="128">
        <f t="shared" si="16"/>
        <v>75786.712</v>
      </c>
      <c r="I195" s="122">
        <f t="shared" si="17"/>
        <v>-0.42024908981122733</v>
      </c>
      <c r="J195" s="128">
        <f t="shared" si="18"/>
        <v>60.115965742819668</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0.46974509803921577</v>
      </c>
      <c r="F196" s="128">
        <f t="shared" si="14"/>
        <v>47.914000000000009</v>
      </c>
      <c r="G196" s="122">
        <f t="shared" si="15"/>
        <v>0.38643580517949344</v>
      </c>
      <c r="H196" s="128">
        <f t="shared" si="16"/>
        <v>133072.261</v>
      </c>
      <c r="I196" s="122">
        <f t="shared" si="17"/>
        <v>0.60717554555240427</v>
      </c>
      <c r="J196" s="128">
        <f t="shared" si="18"/>
        <v>121.55837832393053</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0.31170588235294117</v>
      </c>
      <c r="F197" s="128">
        <f t="shared" si="14"/>
        <v>31.793999999999997</v>
      </c>
      <c r="G197" s="122">
        <f t="shared" si="15"/>
        <v>0.27757508465027669</v>
      </c>
      <c r="H197" s="128">
        <f t="shared" si="16"/>
        <v>95585.200999999986</v>
      </c>
      <c r="I197" s="122">
        <f t="shared" si="17"/>
        <v>0.49539014742747367</v>
      </c>
      <c r="J197" s="128">
        <f t="shared" si="18"/>
        <v>112.29605954931678</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7.3823529411764718E-3</v>
      </c>
      <c r="F198" s="128">
        <f t="shared" si="14"/>
        <v>0.75300000000000011</v>
      </c>
      <c r="G198" s="122">
        <f t="shared" si="15"/>
        <v>7.6805708013172351E-3</v>
      </c>
      <c r="H198" s="128">
        <f t="shared" si="16"/>
        <v>2644.8660000000004</v>
      </c>
      <c r="I198" s="122">
        <f t="shared" si="17"/>
        <v>-0.29300358187063719</v>
      </c>
      <c r="J198" s="128">
        <f t="shared" si="18"/>
        <v>96.117243524535724</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0.14134313725490197</v>
      </c>
      <c r="F199" s="128">
        <f t="shared" si="14"/>
        <v>14.417000000000002</v>
      </c>
      <c r="G199" s="122">
        <f t="shared" si="15"/>
        <v>0.16752396633735822</v>
      </c>
      <c r="H199" s="128">
        <f t="shared" si="16"/>
        <v>57688.218000000001</v>
      </c>
      <c r="I199" s="122">
        <f t="shared" si="17"/>
        <v>-0.28749642107964063</v>
      </c>
      <c r="J199" s="128">
        <f t="shared" si="18"/>
        <v>84.37189038986007</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7.0009803921568622E-2</v>
      </c>
      <c r="F200" s="128">
        <f t="shared" si="14"/>
        <v>7.141</v>
      </c>
      <c r="G200" s="122">
        <f t="shared" si="15"/>
        <v>0.16080312639752808</v>
      </c>
      <c r="H200" s="128">
        <f t="shared" si="16"/>
        <v>55373.842999999972</v>
      </c>
      <c r="I200" s="122">
        <f t="shared" si="17"/>
        <v>-0.41773402243416746</v>
      </c>
      <c r="J200" s="128">
        <f t="shared" si="18"/>
        <v>43.537588783251934</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4.0823529411764703E-2</v>
      </c>
      <c r="F201" s="128">
        <f t="shared" ref="F201:F264" si="20">SUMPRODUCT($K$2:$AI$2,$K201:$AI201)</f>
        <v>4.1639999999999997</v>
      </c>
      <c r="G201" s="122">
        <f t="shared" ref="G201:G264" si="21">SUMPRODUCT($K$3:$AI$3,$K201:$AI201)/$J$3</f>
        <v>6.5015161546994701E-2</v>
      </c>
      <c r="H201" s="128">
        <f t="shared" ref="H201:H264" si="22">SUMPRODUCT($K$3:$AI$3,$K201:$AI201)</f>
        <v>22388.491000000002</v>
      </c>
      <c r="I201" s="122">
        <f t="shared" ref="I201:I264" si="23">CORREL($K$4:$AI$4,$K201:$AI201)</f>
        <v>-0.34269462214993257</v>
      </c>
      <c r="J201" s="128">
        <f t="shared" si="18"/>
        <v>62.79078362707191</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0.21943137254901965</v>
      </c>
      <c r="F202" s="128">
        <f t="shared" si="20"/>
        <v>22.382000000000005</v>
      </c>
      <c r="G202" s="122">
        <f t="shared" si="21"/>
        <v>0.23300681558145886</v>
      </c>
      <c r="H202" s="128">
        <f t="shared" si="22"/>
        <v>80237.761000000013</v>
      </c>
      <c r="I202" s="122">
        <f t="shared" si="23"/>
        <v>-0.36664526973840317</v>
      </c>
      <c r="J202" s="128">
        <f t="shared" ref="J202:J265" si="24">$E202/$G202*100</f>
        <v>94.173800024448965</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0.46866666666666668</v>
      </c>
      <c r="F203" s="128">
        <f t="shared" si="20"/>
        <v>47.804000000000002</v>
      </c>
      <c r="G203" s="122">
        <f t="shared" si="21"/>
        <v>0.44726367907816866</v>
      </c>
      <c r="H203" s="128">
        <f t="shared" si="22"/>
        <v>154018.826</v>
      </c>
      <c r="I203" s="122">
        <f t="shared" si="23"/>
        <v>0.15407045995075913</v>
      </c>
      <c r="J203" s="128">
        <f t="shared" si="24"/>
        <v>104.78531760786178</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0.22112745098039216</v>
      </c>
      <c r="F204" s="128">
        <f t="shared" si="20"/>
        <v>22.555</v>
      </c>
      <c r="G204" s="122">
        <f t="shared" si="21"/>
        <v>0.19577649422984222</v>
      </c>
      <c r="H204" s="128">
        <f t="shared" si="22"/>
        <v>67417.202000000005</v>
      </c>
      <c r="I204" s="122">
        <f t="shared" si="23"/>
        <v>0.40591577364462728</v>
      </c>
      <c r="J204" s="128">
        <f t="shared" si="24"/>
        <v>112.94892773020433</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4.9843137254901963E-2</v>
      </c>
      <c r="F205" s="128">
        <f t="shared" si="20"/>
        <v>5.0840000000000005</v>
      </c>
      <c r="G205" s="122">
        <f t="shared" si="21"/>
        <v>5.854904198537568E-2</v>
      </c>
      <c r="H205" s="128">
        <f t="shared" si="22"/>
        <v>20161.830999999998</v>
      </c>
      <c r="I205" s="122">
        <f t="shared" si="23"/>
        <v>0.10938562562269037</v>
      </c>
      <c r="J205" s="128">
        <f t="shared" si="24"/>
        <v>85.13057697400366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3.5254901960784311E-2</v>
      </c>
      <c r="F206" s="128">
        <f t="shared" si="20"/>
        <v>3.5960000000000001</v>
      </c>
      <c r="G206" s="122">
        <f t="shared" si="21"/>
        <v>0.1032161123017325</v>
      </c>
      <c r="H206" s="128">
        <f t="shared" si="22"/>
        <v>35543.294000000002</v>
      </c>
      <c r="I206" s="122">
        <f t="shared" si="23"/>
        <v>-0.35673938189416715</v>
      </c>
      <c r="J206" s="128">
        <f t="shared" si="24"/>
        <v>34.156393972409433</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9.8284313725490194E-2</v>
      </c>
      <c r="F207" s="128">
        <f t="shared" si="20"/>
        <v>10.025</v>
      </c>
      <c r="G207" s="122">
        <f t="shared" si="21"/>
        <v>0.13243182676168405</v>
      </c>
      <c r="H207" s="128">
        <f t="shared" si="22"/>
        <v>45603.958999999995</v>
      </c>
      <c r="I207" s="122">
        <f t="shared" si="23"/>
        <v>-0.28827070366265273</v>
      </c>
      <c r="J207" s="128">
        <f t="shared" si="24"/>
        <v>74.215025291734776</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0.31121568627450974</v>
      </c>
      <c r="F208" s="128">
        <f t="shared" si="20"/>
        <v>31.743999999999996</v>
      </c>
      <c r="G208" s="122">
        <f t="shared" si="21"/>
        <v>0.2541451425551316</v>
      </c>
      <c r="H208" s="128">
        <f t="shared" si="22"/>
        <v>87516.913000000015</v>
      </c>
      <c r="I208" s="122">
        <f t="shared" si="23"/>
        <v>0.31542187962792406</v>
      </c>
      <c r="J208" s="128">
        <f t="shared" si="24"/>
        <v>122.45588609154623</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0.41075490196078429</v>
      </c>
      <c r="F209" s="128">
        <f t="shared" si="20"/>
        <v>41.896999999999998</v>
      </c>
      <c r="G209" s="122">
        <f t="shared" si="21"/>
        <v>0.33113147364080403</v>
      </c>
      <c r="H209" s="128">
        <f t="shared" si="22"/>
        <v>114027.772</v>
      </c>
      <c r="I209" s="122">
        <f t="shared" si="23"/>
        <v>0.38124273540690362</v>
      </c>
      <c r="J209" s="128">
        <f t="shared" si="24"/>
        <v>124.04586536112603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0.10061764705882355</v>
      </c>
      <c r="F210" s="128">
        <f t="shared" si="20"/>
        <v>10.263000000000002</v>
      </c>
      <c r="G210" s="122">
        <f t="shared" si="21"/>
        <v>0.10414279035190122</v>
      </c>
      <c r="H210" s="128">
        <f t="shared" si="22"/>
        <v>35862.402999999998</v>
      </c>
      <c r="I210" s="122">
        <f t="shared" si="23"/>
        <v>0.12829831415294965</v>
      </c>
      <c r="J210" s="128">
        <f t="shared" si="24"/>
        <v>96.615086573764614</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2.735294117647059E-2</v>
      </c>
      <c r="F211" s="128">
        <f t="shared" si="20"/>
        <v>2.79</v>
      </c>
      <c r="G211" s="122">
        <f t="shared" si="21"/>
        <v>3.8617874421387047E-2</v>
      </c>
      <c r="H211" s="128">
        <f t="shared" si="22"/>
        <v>13298.374</v>
      </c>
      <c r="I211" s="122">
        <f t="shared" si="23"/>
        <v>-3.1245830934206912E-2</v>
      </c>
      <c r="J211" s="128">
        <f t="shared" si="24"/>
        <v>70.829742926819918</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1.6950980392156863E-2</v>
      </c>
      <c r="F212" s="128">
        <f t="shared" si="20"/>
        <v>1.7290000000000001</v>
      </c>
      <c r="G212" s="122">
        <f t="shared" si="21"/>
        <v>3.6489534147602198E-2</v>
      </c>
      <c r="H212" s="128">
        <f t="shared" si="22"/>
        <v>12565.462999999998</v>
      </c>
      <c r="I212" s="122">
        <f t="shared" si="23"/>
        <v>-0.134687720442943</v>
      </c>
      <c r="J212" s="128">
        <f t="shared" si="24"/>
        <v>46.454362293553004</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0.14568627450980393</v>
      </c>
      <c r="F213" s="128">
        <f t="shared" si="20"/>
        <v>14.86</v>
      </c>
      <c r="G213" s="122">
        <f t="shared" si="21"/>
        <v>0.15845168400327569</v>
      </c>
      <c r="H213" s="128">
        <f t="shared" si="22"/>
        <v>54564.10500000001</v>
      </c>
      <c r="I213" s="122">
        <f t="shared" si="23"/>
        <v>-0.32406082439266182</v>
      </c>
      <c r="J213" s="128">
        <f t="shared" si="24"/>
        <v>91.943658047075189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0.14779411764705883</v>
      </c>
      <c r="F214" s="128">
        <f t="shared" si="20"/>
        <v>15.074999999999999</v>
      </c>
      <c r="G214" s="122">
        <f t="shared" si="21"/>
        <v>0.16054127681076091</v>
      </c>
      <c r="H214" s="128">
        <f t="shared" si="22"/>
        <v>55283.673000000003</v>
      </c>
      <c r="I214" s="122">
        <f t="shared" si="23"/>
        <v>-0.27166108921379584</v>
      </c>
      <c r="J214" s="128">
        <f t="shared" si="24"/>
        <v>92.059886767483562</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2.1813725490196084E-2</v>
      </c>
      <c r="F215" s="128">
        <f t="shared" si="20"/>
        <v>2.2250000000000005</v>
      </c>
      <c r="G215" s="122">
        <f t="shared" si="21"/>
        <v>3.043571225294606E-2</v>
      </c>
      <c r="H215" s="128">
        <f t="shared" si="22"/>
        <v>10480.780999999999</v>
      </c>
      <c r="I215" s="122">
        <f t="shared" si="23"/>
        <v>-0.50960368982466764</v>
      </c>
      <c r="J215" s="128">
        <f t="shared" si="24"/>
        <v>71.671480229888815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0.33481372549019606</v>
      </c>
      <c r="F216" s="128">
        <f t="shared" si="20"/>
        <v>34.150999999999996</v>
      </c>
      <c r="G216" s="122">
        <f t="shared" si="21"/>
        <v>0.30298150180916372</v>
      </c>
      <c r="H216" s="128">
        <f t="shared" si="22"/>
        <v>104334.10400000001</v>
      </c>
      <c r="I216" s="122">
        <f t="shared" si="23"/>
        <v>0.49495165412846681</v>
      </c>
      <c r="J216" s="128">
        <f t="shared" si="24"/>
        <v>110.50632579578479</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0.19546078431372549</v>
      </c>
      <c r="F217" s="128">
        <f t="shared" si="20"/>
        <v>19.937000000000001</v>
      </c>
      <c r="G217" s="122">
        <f t="shared" si="21"/>
        <v>0.18888569744277756</v>
      </c>
      <c r="H217" s="128">
        <f t="shared" si="22"/>
        <v>65044.300999999992</v>
      </c>
      <c r="I217" s="122">
        <f t="shared" si="23"/>
        <v>0.22984071896281436</v>
      </c>
      <c r="J217" s="128">
        <f t="shared" si="24"/>
        <v>103.48098715782324</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0.29999019607843136</v>
      </c>
      <c r="F218" s="128">
        <f t="shared" si="20"/>
        <v>30.599</v>
      </c>
      <c r="G218" s="122">
        <f t="shared" si="21"/>
        <v>0.31733822940079798</v>
      </c>
      <c r="H218" s="128">
        <f t="shared" si="22"/>
        <v>109277.958</v>
      </c>
      <c r="I218" s="122">
        <f t="shared" si="23"/>
        <v>-0.19141280900683277</v>
      </c>
      <c r="J218" s="128">
        <f t="shared" si="24"/>
        <v>94.533267121606059</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0.90606862745098049</v>
      </c>
      <c r="F219" s="128">
        <f t="shared" si="20"/>
        <v>92.419000000000011</v>
      </c>
      <c r="G219" s="122">
        <f t="shared" si="21"/>
        <v>0.90004425626818607</v>
      </c>
      <c r="H219" s="128">
        <f t="shared" si="22"/>
        <v>309937.44</v>
      </c>
      <c r="I219" s="122">
        <f t="shared" si="23"/>
        <v>0.27053604664599873</v>
      </c>
      <c r="J219" s="128">
        <f t="shared" si="24"/>
        <v>100.66934166190593</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6.7196078431372541E-2</v>
      </c>
      <c r="F220" s="128">
        <f t="shared" si="20"/>
        <v>6.8539999999999992</v>
      </c>
      <c r="G220" s="122">
        <f t="shared" si="21"/>
        <v>7.416665214689365E-2</v>
      </c>
      <c r="H220" s="128">
        <f t="shared" si="22"/>
        <v>25539.880000000005</v>
      </c>
      <c r="I220" s="122">
        <f t="shared" si="23"/>
        <v>-0.330742176802444</v>
      </c>
      <c r="J220" s="128">
        <f t="shared" si="24"/>
        <v>90.601471802023283</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2.6950980392156869E-2</v>
      </c>
      <c r="F221" s="128">
        <f t="shared" si="20"/>
        <v>2.7490000000000006</v>
      </c>
      <c r="G221" s="122">
        <f t="shared" si="21"/>
        <v>2.5704426788400448E-2</v>
      </c>
      <c r="H221" s="128">
        <f t="shared" si="22"/>
        <v>8851.5250000000015</v>
      </c>
      <c r="I221" s="122">
        <f t="shared" si="23"/>
        <v>0.110143227543228</v>
      </c>
      <c r="J221" s="128">
        <f t="shared" si="24"/>
        <v>104.84956779631027</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0.79510784313725491</v>
      </c>
      <c r="F222" s="128">
        <f t="shared" si="20"/>
        <v>81.100999999999999</v>
      </c>
      <c r="G222" s="122">
        <f t="shared" si="21"/>
        <v>0.78385046376155032</v>
      </c>
      <c r="H222" s="128">
        <f t="shared" si="22"/>
        <v>269925.17799999996</v>
      </c>
      <c r="I222" s="122">
        <f t="shared" si="23"/>
        <v>0.15769429035863475</v>
      </c>
      <c r="J222" s="128">
        <f t="shared" si="24"/>
        <v>101.43616415325987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0.12008823529411768</v>
      </c>
      <c r="F223" s="128">
        <f t="shared" si="20"/>
        <v>12.249000000000002</v>
      </c>
      <c r="G223" s="122">
        <f t="shared" si="21"/>
        <v>0.1229460358115682</v>
      </c>
      <c r="H223" s="128">
        <f t="shared" si="22"/>
        <v>42337.451000000001</v>
      </c>
      <c r="I223" s="122">
        <f t="shared" si="23"/>
        <v>-9.9136779809050363E-2</v>
      </c>
      <c r="J223" s="128">
        <f t="shared" si="24"/>
        <v>97.675565138325808</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8.5019607843137265E-2</v>
      </c>
      <c r="F224" s="128">
        <f t="shared" si="20"/>
        <v>8.6720000000000006</v>
      </c>
      <c r="G224" s="122">
        <f t="shared" si="21"/>
        <v>9.3375937251348892E-2</v>
      </c>
      <c r="H224" s="128">
        <f t="shared" si="22"/>
        <v>32154.751</v>
      </c>
      <c r="I224" s="122">
        <f t="shared" si="23"/>
        <v>-0.19791580048340293</v>
      </c>
      <c r="J224" s="128">
        <f t="shared" si="24"/>
        <v>91.050874931816637</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0.74546078431372542</v>
      </c>
      <c r="F225" s="128">
        <f t="shared" si="20"/>
        <v>76.036999999999992</v>
      </c>
      <c r="G225" s="122">
        <f t="shared" si="21"/>
        <v>0.72502948385110844</v>
      </c>
      <c r="H225" s="128">
        <f t="shared" si="22"/>
        <v>249669.70300000001</v>
      </c>
      <c r="I225" s="122">
        <f t="shared" si="23"/>
        <v>0.27201825024584181</v>
      </c>
      <c r="J225" s="128">
        <f t="shared" si="24"/>
        <v>102.81799580812809</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0.11807843137254903</v>
      </c>
      <c r="F226" s="128">
        <f t="shared" si="20"/>
        <v>12.044</v>
      </c>
      <c r="G226" s="122">
        <f t="shared" si="21"/>
        <v>0.12684393857555221</v>
      </c>
      <c r="H226" s="128">
        <f t="shared" si="22"/>
        <v>43679.725000000006</v>
      </c>
      <c r="I226" s="122">
        <f t="shared" si="23"/>
        <v>-0.30290892600481045</v>
      </c>
      <c r="J226" s="128">
        <f t="shared" si="24"/>
        <v>93.089534035729926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0.10455882352941179</v>
      </c>
      <c r="F227" s="128">
        <f t="shared" si="20"/>
        <v>10.665000000000003</v>
      </c>
      <c r="G227" s="122">
        <f t="shared" si="21"/>
        <v>0.10787175846067174</v>
      </c>
      <c r="H227" s="128">
        <f t="shared" si="22"/>
        <v>37146.502999999997</v>
      </c>
      <c r="I227" s="122">
        <f t="shared" si="23"/>
        <v>-0.10687793201902317</v>
      </c>
      <c r="J227" s="128">
        <f t="shared" si="24"/>
        <v>96.92882087162063</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3.2333333333333332E-2</v>
      </c>
      <c r="F228" s="128">
        <f t="shared" si="20"/>
        <v>3.298</v>
      </c>
      <c r="G228" s="122">
        <f t="shared" si="21"/>
        <v>4.0459208149658213E-2</v>
      </c>
      <c r="H228" s="128">
        <f t="shared" si="22"/>
        <v>13932.452000000003</v>
      </c>
      <c r="I228" s="122">
        <f t="shared" si="23"/>
        <v>-0.35910984310462968</v>
      </c>
      <c r="J228" s="128">
        <f t="shared" si="24"/>
        <v>79.915882717557523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0.17836274509803923</v>
      </c>
      <c r="F229" s="128">
        <f t="shared" si="20"/>
        <v>18.193000000000001</v>
      </c>
      <c r="G229" s="122">
        <f t="shared" si="21"/>
        <v>0.18364006353852674</v>
      </c>
      <c r="H229" s="128">
        <f t="shared" si="22"/>
        <v>63237.924999999996</v>
      </c>
      <c r="I229" s="122">
        <f t="shared" si="23"/>
        <v>-0.17816256356547733</v>
      </c>
      <c r="J229" s="128">
        <f t="shared" si="24"/>
        <v>97.126270630275428</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0.40619607843137251</v>
      </c>
      <c r="F230" s="128">
        <f t="shared" si="20"/>
        <v>41.431999999999995</v>
      </c>
      <c r="G230" s="122">
        <f t="shared" si="21"/>
        <v>0.38787418326276724</v>
      </c>
      <c r="H230" s="128">
        <f t="shared" si="22"/>
        <v>133567.57800000001</v>
      </c>
      <c r="I230" s="122">
        <f t="shared" si="23"/>
        <v>0.44432228245550576</v>
      </c>
      <c r="J230" s="128">
        <f t="shared" si="24"/>
        <v>104.72366967414095</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0.34405882352941175</v>
      </c>
      <c r="F231" s="128">
        <f t="shared" si="20"/>
        <v>35.094000000000001</v>
      </c>
      <c r="G231" s="122">
        <f t="shared" si="21"/>
        <v>0.3470210449590253</v>
      </c>
      <c r="H231" s="128">
        <f t="shared" si="22"/>
        <v>119499.47300000003</v>
      </c>
      <c r="I231" s="122">
        <f t="shared" si="23"/>
        <v>1.0650408819690753E-2</v>
      </c>
      <c r="J231" s="128">
        <f t="shared" si="24"/>
        <v>99.14638565221216</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7.1284313725490198E-2</v>
      </c>
      <c r="F232" s="128">
        <f t="shared" si="20"/>
        <v>7.2710000000000008</v>
      </c>
      <c r="G232" s="122">
        <f t="shared" si="21"/>
        <v>8.1627077053531491E-2</v>
      </c>
      <c r="H232" s="128">
        <f t="shared" si="22"/>
        <v>28108.936999999998</v>
      </c>
      <c r="I232" s="122">
        <f t="shared" si="23"/>
        <v>-0.28417382020396975</v>
      </c>
      <c r="J232" s="128">
        <f t="shared" si="24"/>
        <v>87.329249433667144</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0.14648039215686276</v>
      </c>
      <c r="F233" s="128">
        <f t="shared" si="20"/>
        <v>14.941000000000001</v>
      </c>
      <c r="G233" s="122">
        <f t="shared" si="21"/>
        <v>0.13349452894952346</v>
      </c>
      <c r="H233" s="128">
        <f t="shared" si="22"/>
        <v>45969.909</v>
      </c>
      <c r="I233" s="122">
        <f t="shared" si="23"/>
        <v>0.24854413658894209</v>
      </c>
      <c r="J233" s="128">
        <f t="shared" si="24"/>
        <v>109.72763701218757</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0.30360784313725492</v>
      </c>
      <c r="F234" s="128">
        <f t="shared" si="20"/>
        <v>30.968</v>
      </c>
      <c r="G234" s="122">
        <f t="shared" si="21"/>
        <v>0.29174248020954935</v>
      </c>
      <c r="H234" s="128">
        <f t="shared" si="22"/>
        <v>100463.857</v>
      </c>
      <c r="I234" s="122">
        <f t="shared" si="23"/>
        <v>0.27195173758392976</v>
      </c>
      <c r="J234" s="128">
        <f t="shared" si="24"/>
        <v>104.06706727082839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0.13475490196078432</v>
      </c>
      <c r="F235" s="128">
        <f t="shared" si="20"/>
        <v>13.745000000000001</v>
      </c>
      <c r="G235" s="122">
        <f t="shared" si="21"/>
        <v>0.1326178831332509</v>
      </c>
      <c r="H235" s="128">
        <f t="shared" si="22"/>
        <v>45668.02900000001</v>
      </c>
      <c r="I235" s="122">
        <f t="shared" si="23"/>
        <v>0.12365160062185196</v>
      </c>
      <c r="J235" s="128">
        <f t="shared" si="24"/>
        <v>101.61141075173565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0.10494117647058825</v>
      </c>
      <c r="F236" s="128">
        <f t="shared" si="20"/>
        <v>10.704000000000001</v>
      </c>
      <c r="G236" s="122">
        <f t="shared" si="21"/>
        <v>0.10271696606438648</v>
      </c>
      <c r="H236" s="128">
        <f t="shared" si="22"/>
        <v>35371.409</v>
      </c>
      <c r="I236" s="122">
        <f t="shared" si="23"/>
        <v>0.27306949232806738</v>
      </c>
      <c r="J236" s="128">
        <f t="shared" si="24"/>
        <v>102.16537782551673</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6.6794117647058823E-2</v>
      </c>
      <c r="F237" s="128">
        <f t="shared" si="20"/>
        <v>6.8130000000000006</v>
      </c>
      <c r="G237" s="122">
        <f t="shared" si="21"/>
        <v>6.6082640740159945E-2</v>
      </c>
      <c r="H237" s="128">
        <f t="shared" si="22"/>
        <v>22756.085999999999</v>
      </c>
      <c r="I237" s="122">
        <f t="shared" si="23"/>
        <v>-8.4734875118018957E-2</v>
      </c>
      <c r="J237" s="128">
        <f t="shared" si="24"/>
        <v>101.07664720860119</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0.15836274509803924</v>
      </c>
      <c r="F238" s="128">
        <f t="shared" si="20"/>
        <v>16.153000000000002</v>
      </c>
      <c r="G238" s="122">
        <f t="shared" si="21"/>
        <v>0.17460777446726952</v>
      </c>
      <c r="H238" s="128">
        <f t="shared" si="22"/>
        <v>60127.583999999995</v>
      </c>
      <c r="I238" s="122">
        <f t="shared" si="23"/>
        <v>-0.31870752860520896</v>
      </c>
      <c r="J238" s="128">
        <f t="shared" si="24"/>
        <v>90.696273737641945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8.5323529411764701E-2</v>
      </c>
      <c r="F239" s="128">
        <f t="shared" si="20"/>
        <v>8.7029999999999994</v>
      </c>
      <c r="G239" s="122">
        <f t="shared" si="21"/>
        <v>9.8905998989423802E-2</v>
      </c>
      <c r="H239" s="128">
        <f t="shared" si="22"/>
        <v>34059.072</v>
      </c>
      <c r="I239" s="122">
        <f t="shared" si="23"/>
        <v>-0.28994071291244905</v>
      </c>
      <c r="J239" s="128">
        <f t="shared" si="24"/>
        <v>86.267294485229868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5.7411764705882364E-2</v>
      </c>
      <c r="F240" s="128">
        <f t="shared" si="20"/>
        <v>5.8560000000000008</v>
      </c>
      <c r="G240" s="122">
        <f t="shared" si="21"/>
        <v>5.8213884968550178E-2</v>
      </c>
      <c r="H240" s="128">
        <f t="shared" si="22"/>
        <v>20046.417000000001</v>
      </c>
      <c r="I240" s="122">
        <f t="shared" si="23"/>
        <v>0.18070062482120272</v>
      </c>
      <c r="J240" s="128">
        <f t="shared" si="24"/>
        <v>98.622115216840172</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0.27764705882352941</v>
      </c>
      <c r="F241" s="128">
        <f t="shared" si="20"/>
        <v>28.32</v>
      </c>
      <c r="G241" s="122">
        <f t="shared" si="21"/>
        <v>0.25331704505195174</v>
      </c>
      <c r="H241" s="128">
        <f t="shared" si="22"/>
        <v>87231.750999999989</v>
      </c>
      <c r="I241" s="122">
        <f t="shared" si="23"/>
        <v>0.31459559292997635</v>
      </c>
      <c r="J241" s="128">
        <f t="shared" si="24"/>
        <v>109.60457033856048</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0.29208823529411759</v>
      </c>
      <c r="F242" s="128">
        <f t="shared" si="20"/>
        <v>29.792999999999992</v>
      </c>
      <c r="G242" s="122">
        <f t="shared" si="21"/>
        <v>0.27332509771807256</v>
      </c>
      <c r="H242" s="128">
        <f t="shared" si="22"/>
        <v>94121.684000000023</v>
      </c>
      <c r="I242" s="122">
        <f t="shared" si="23"/>
        <v>0.38577472772511212</v>
      </c>
      <c r="J242" s="128">
        <f t="shared" si="24"/>
        <v>106.86476936537994</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0.20643137254901958</v>
      </c>
      <c r="F243" s="128">
        <f t="shared" si="20"/>
        <v>21.055999999999997</v>
      </c>
      <c r="G243" s="122">
        <f t="shared" si="21"/>
        <v>0.2046240424209689</v>
      </c>
      <c r="H243" s="128">
        <f t="shared" si="22"/>
        <v>70463.926000000007</v>
      </c>
      <c r="I243" s="122">
        <f t="shared" si="23"/>
        <v>-3.4509168796387601E-2</v>
      </c>
      <c r="J243" s="128">
        <f t="shared" si="24"/>
        <v>100.88324426918147</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9.9127450980392162E-2</v>
      </c>
      <c r="F244" s="128">
        <f t="shared" si="20"/>
        <v>10.111000000000001</v>
      </c>
      <c r="G244" s="122">
        <f t="shared" si="21"/>
        <v>0.122620119178297</v>
      </c>
      <c r="H244" s="128">
        <f t="shared" si="22"/>
        <v>42225.218999999997</v>
      </c>
      <c r="I244" s="122">
        <f t="shared" si="23"/>
        <v>-0.43927910101106066</v>
      </c>
      <c r="J244" s="128">
        <f t="shared" si="24"/>
        <v>80.841098218355924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6.7196078431372541E-2</v>
      </c>
      <c r="F245" s="128">
        <f t="shared" si="20"/>
        <v>6.8539999999999992</v>
      </c>
      <c r="G245" s="122">
        <f t="shared" si="21"/>
        <v>8.7677292236567769E-2</v>
      </c>
      <c r="H245" s="128">
        <f t="shared" si="22"/>
        <v>30192.377000000004</v>
      </c>
      <c r="I245" s="122">
        <f t="shared" si="23"/>
        <v>-0.34166659297906732</v>
      </c>
      <c r="J245" s="128">
        <f t="shared" si="24"/>
        <v>76.640230003986048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6.5774509803921577E-2</v>
      </c>
      <c r="F246" s="128">
        <f t="shared" si="20"/>
        <v>6.7090000000000005</v>
      </c>
      <c r="G246" s="122">
        <f t="shared" si="21"/>
        <v>6.5192233083012446E-2</v>
      </c>
      <c r="H246" s="128">
        <f t="shared" si="22"/>
        <v>22449.467000000001</v>
      </c>
      <c r="I246" s="122">
        <f t="shared" si="23"/>
        <v>0.11861345222918281</v>
      </c>
      <c r="J246" s="128">
        <f t="shared" si="24"/>
        <v>100.89316885366956</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0.21876470588235297</v>
      </c>
      <c r="F247" s="128">
        <f t="shared" si="20"/>
        <v>22.314000000000004</v>
      </c>
      <c r="G247" s="122">
        <f t="shared" si="21"/>
        <v>0.21612501234180714</v>
      </c>
      <c r="H247" s="128">
        <f t="shared" si="22"/>
        <v>74424.377000000022</v>
      </c>
      <c r="I247" s="122">
        <f t="shared" si="23"/>
        <v>0.12374518155517455</v>
      </c>
      <c r="J247" s="128">
        <f t="shared" si="24"/>
        <v>101.22137345971372</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0.14499019607843136</v>
      </c>
      <c r="F248" s="128">
        <f t="shared" si="20"/>
        <v>14.788999999999998</v>
      </c>
      <c r="G248" s="122">
        <f t="shared" si="21"/>
        <v>0.14994920112208807</v>
      </c>
      <c r="H248" s="128">
        <f t="shared" si="22"/>
        <v>51636.207000000002</v>
      </c>
      <c r="I248" s="122">
        <f t="shared" si="23"/>
        <v>-0.12938101850321207</v>
      </c>
      <c r="J248" s="128">
        <f t="shared" si="24"/>
        <v>96.692876649860168</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5.6813725490196081E-2</v>
      </c>
      <c r="F249" s="128">
        <f t="shared" si="20"/>
        <v>5.7949999999999999</v>
      </c>
      <c r="G249" s="122">
        <f t="shared" si="21"/>
        <v>5.5160829717909851E-2</v>
      </c>
      <c r="H249" s="128">
        <f t="shared" si="22"/>
        <v>18995.073</v>
      </c>
      <c r="I249" s="122">
        <f t="shared" si="23"/>
        <v>6.4532836289650869E-2</v>
      </c>
      <c r="J249" s="128">
        <f t="shared" si="24"/>
        <v>102.99650273706735</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0.18046078431372545</v>
      </c>
      <c r="F250" s="128">
        <f t="shared" si="20"/>
        <v>18.406999999999996</v>
      </c>
      <c r="G250" s="122">
        <f t="shared" si="21"/>
        <v>0.14900477410137125</v>
      </c>
      <c r="H250" s="128">
        <f t="shared" si="22"/>
        <v>51310.985999999997</v>
      </c>
      <c r="I250" s="122">
        <f t="shared" si="23"/>
        <v>0.36775987262299342</v>
      </c>
      <c r="J250" s="128">
        <f t="shared" si="24"/>
        <v>121.11073984176774</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7.3764705882352941E-2</v>
      </c>
      <c r="F251" s="128">
        <f t="shared" si="20"/>
        <v>7.524</v>
      </c>
      <c r="G251" s="122">
        <f t="shared" si="21"/>
        <v>7.5218162493683904E-2</v>
      </c>
      <c r="H251" s="128">
        <f t="shared" si="22"/>
        <v>25901.976000000002</v>
      </c>
      <c r="I251" s="122">
        <f t="shared" si="23"/>
        <v>3.3606216459450486E-2</v>
      </c>
      <c r="J251" s="128">
        <f t="shared" si="24"/>
        <v>98.067678652143343</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7.5186274509803933E-2</v>
      </c>
      <c r="F252" s="128">
        <f t="shared" si="20"/>
        <v>7.6690000000000005</v>
      </c>
      <c r="G252" s="122">
        <f t="shared" si="21"/>
        <v>8.3948245721022913E-2</v>
      </c>
      <c r="H252" s="128">
        <f t="shared" si="22"/>
        <v>28908.250000000007</v>
      </c>
      <c r="I252" s="122">
        <f t="shared" si="23"/>
        <v>-0.35823424171217705</v>
      </c>
      <c r="J252" s="128">
        <f t="shared" si="24"/>
        <v>89.562651207344118</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0.12001960784313727</v>
      </c>
      <c r="F253" s="128">
        <f t="shared" si="20"/>
        <v>12.242000000000001</v>
      </c>
      <c r="G253" s="122">
        <f t="shared" si="21"/>
        <v>0.13087668647163708</v>
      </c>
      <c r="H253" s="128">
        <f t="shared" si="22"/>
        <v>45068.434000000001</v>
      </c>
      <c r="I253" s="122">
        <f t="shared" si="23"/>
        <v>-0.27377876114789113</v>
      </c>
      <c r="J253" s="128">
        <f t="shared" si="24"/>
        <v>91.704344814037825</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4.2882352941176476E-2</v>
      </c>
      <c r="F254" s="128">
        <f t="shared" si="20"/>
        <v>4.3740000000000006</v>
      </c>
      <c r="G254" s="122">
        <f t="shared" si="21"/>
        <v>4.8195828178813904E-2</v>
      </c>
      <c r="H254" s="128">
        <f t="shared" si="22"/>
        <v>16596.618999999999</v>
      </c>
      <c r="I254" s="122">
        <f t="shared" si="23"/>
        <v>-0.2777410318165151</v>
      </c>
      <c r="J254" s="128">
        <f t="shared" si="24"/>
        <v>88.97523823447203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2.147058823529412E-2</v>
      </c>
      <c r="F255" s="128">
        <f t="shared" si="20"/>
        <v>2.1900000000000004</v>
      </c>
      <c r="G255" s="122">
        <f t="shared" si="21"/>
        <v>2.5939565800707408E-2</v>
      </c>
      <c r="H255" s="128">
        <f t="shared" si="22"/>
        <v>8932.4970000000012</v>
      </c>
      <c r="I255" s="122">
        <f t="shared" si="23"/>
        <v>-0.45149773778929975</v>
      </c>
      <c r="J255" s="128">
        <f t="shared" si="24"/>
        <v>82.771579139958419</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0.24065686274509801</v>
      </c>
      <c r="F256" s="128">
        <f t="shared" si="20"/>
        <v>24.546999999999997</v>
      </c>
      <c r="G256" s="122">
        <f t="shared" si="21"/>
        <v>0.23229407477102318</v>
      </c>
      <c r="H256" s="128">
        <f t="shared" si="22"/>
        <v>79992.323000000004</v>
      </c>
      <c r="I256" s="122">
        <f t="shared" si="23"/>
        <v>0.11468954191225234</v>
      </c>
      <c r="J256" s="128">
        <f t="shared" si="24"/>
        <v>103.60008664978571</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0.10320588235294118</v>
      </c>
      <c r="F257" s="128">
        <f t="shared" si="20"/>
        <v>10.526999999999999</v>
      </c>
      <c r="G257" s="122">
        <f t="shared" si="21"/>
        <v>9.996658709831048E-2</v>
      </c>
      <c r="H257" s="128">
        <f t="shared" si="22"/>
        <v>34424.294000000002</v>
      </c>
      <c r="I257" s="122">
        <f t="shared" si="23"/>
        <v>0.35323718925519343</v>
      </c>
      <c r="J257" s="128">
        <f t="shared" si="24"/>
        <v>103.24037795893248</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8.7617647058823536E-2</v>
      </c>
      <c r="F258" s="128">
        <f t="shared" si="20"/>
        <v>8.9370000000000012</v>
      </c>
      <c r="G258" s="122">
        <f t="shared" si="21"/>
        <v>8.8307145470702009E-2</v>
      </c>
      <c r="H258" s="128">
        <f t="shared" si="22"/>
        <v>30409.272000000004</v>
      </c>
      <c r="I258" s="122">
        <f t="shared" si="23"/>
        <v>5.2791041207667644E-2</v>
      </c>
      <c r="J258" s="128">
        <f t="shared" si="24"/>
        <v>99.219204280465362</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0.36450980392156856</v>
      </c>
      <c r="F259" s="128">
        <f t="shared" si="20"/>
        <v>37.179999999999993</v>
      </c>
      <c r="G259" s="122">
        <f t="shared" si="21"/>
        <v>0.36958190023173554</v>
      </c>
      <c r="H259" s="128">
        <f t="shared" si="22"/>
        <v>127268.48399999998</v>
      </c>
      <c r="I259" s="122">
        <f t="shared" si="23"/>
        <v>-8.3286441190531788E-2</v>
      </c>
      <c r="J259" s="128">
        <f t="shared" si="24"/>
        <v>98.627612362243212</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0.20431372549019608</v>
      </c>
      <c r="F260" s="128">
        <f t="shared" si="20"/>
        <v>20.84</v>
      </c>
      <c r="G260" s="122">
        <f t="shared" si="21"/>
        <v>0.20991243124887471</v>
      </c>
      <c r="H260" s="128">
        <f t="shared" si="22"/>
        <v>72285.024999999994</v>
      </c>
      <c r="I260" s="122">
        <f t="shared" si="23"/>
        <v>-0.15701586658406808</v>
      </c>
      <c r="J260" s="128">
        <f t="shared" si="24"/>
        <v>97.332837447801865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0.9245980392156864</v>
      </c>
      <c r="F261" s="128">
        <f t="shared" si="20"/>
        <v>94.309000000000012</v>
      </c>
      <c r="G261" s="122">
        <f t="shared" si="21"/>
        <v>0.91283120763856218</v>
      </c>
      <c r="H261" s="128">
        <f t="shared" si="22"/>
        <v>314340.72899999999</v>
      </c>
      <c r="I261" s="122">
        <f t="shared" si="23"/>
        <v>0.4365820281232371</v>
      </c>
      <c r="J261" s="128">
        <f t="shared" si="24"/>
        <v>101.28904790706754</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0.88919607843137261</v>
      </c>
      <c r="F262" s="128">
        <f t="shared" si="20"/>
        <v>90.698000000000008</v>
      </c>
      <c r="G262" s="122">
        <f t="shared" si="21"/>
        <v>0.87550123418070724</v>
      </c>
      <c r="H262" s="128">
        <f t="shared" si="22"/>
        <v>301485.85399999999</v>
      </c>
      <c r="I262" s="122">
        <f t="shared" si="23"/>
        <v>0.41135761710522667</v>
      </c>
      <c r="J262" s="128">
        <f t="shared" si="24"/>
        <v>101.56422900573989</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0.94656862745098047</v>
      </c>
      <c r="F263" s="128">
        <f t="shared" si="20"/>
        <v>96.550000000000011</v>
      </c>
      <c r="G263" s="122">
        <f t="shared" si="21"/>
        <v>0.93762756201395048</v>
      </c>
      <c r="H263" s="128">
        <f t="shared" si="22"/>
        <v>322879.55199999997</v>
      </c>
      <c r="I263" s="122">
        <f t="shared" si="23"/>
        <v>0.43227167037730663</v>
      </c>
      <c r="J263" s="128">
        <f t="shared" si="24"/>
        <v>100.95358389612879</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0.93653921568627452</v>
      </c>
      <c r="F264" s="128">
        <f t="shared" si="20"/>
        <v>95.527000000000001</v>
      </c>
      <c r="G264" s="122">
        <f t="shared" si="21"/>
        <v>0.9249960070624178</v>
      </c>
      <c r="H264" s="128">
        <f t="shared" si="22"/>
        <v>318529.77500000008</v>
      </c>
      <c r="I264" s="122">
        <f t="shared" si="23"/>
        <v>0.45115994768167889</v>
      </c>
      <c r="J264" s="128">
        <f t="shared" si="24"/>
        <v>101.24791983270451</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0.91383333333333316</v>
      </c>
      <c r="F265" s="128">
        <f t="shared" ref="F265:F328" si="26">SUMPRODUCT($K$2:$AI$2,$K265:$AI265)</f>
        <v>93.210999999999984</v>
      </c>
      <c r="G265" s="122">
        <f t="shared" ref="G265:G328" si="27">SUMPRODUCT($K$3:$AI$3,$K265:$AI265)/$J$3</f>
        <v>0.90354200279941232</v>
      </c>
      <c r="H265" s="128">
        <f t="shared" ref="H265:H328" si="28">SUMPRODUCT($K$3:$AI$3,$K265:$AI265)</f>
        <v>311141.91700000002</v>
      </c>
      <c r="I265" s="122">
        <f t="shared" ref="I265:I328" si="29">CORREL($K$4:$AI$4,$K265:$AI265)</f>
        <v>0.37055514323680022</v>
      </c>
      <c r="J265" s="128">
        <f t="shared" si="24"/>
        <v>101.13899857472433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0.87568627450980385</v>
      </c>
      <c r="F266" s="128">
        <f t="shared" si="26"/>
        <v>89.32</v>
      </c>
      <c r="G266" s="122">
        <f t="shared" si="27"/>
        <v>0.86316153537887885</v>
      </c>
      <c r="H266" s="128">
        <f t="shared" si="28"/>
        <v>297236.57999999996</v>
      </c>
      <c r="I266" s="122">
        <f t="shared" si="29"/>
        <v>0.35159580514072214</v>
      </c>
      <c r="J266" s="128">
        <f t="shared" ref="J266:J329" si="30">$E266/$G266*100</f>
        <v>101.4510307303519</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0.88032352941176473</v>
      </c>
      <c r="F267" s="128">
        <f t="shared" si="26"/>
        <v>89.793000000000006</v>
      </c>
      <c r="G267" s="122">
        <f t="shared" si="27"/>
        <v>0.8701977970600363</v>
      </c>
      <c r="H267" s="128">
        <f t="shared" si="28"/>
        <v>299659.57299999997</v>
      </c>
      <c r="I267" s="122">
        <f t="shared" si="29"/>
        <v>0.32500394495438101</v>
      </c>
      <c r="J267" s="128">
        <f t="shared" si="30"/>
        <v>101.16361273102945</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0.80509803921568635</v>
      </c>
      <c r="F268" s="128">
        <f t="shared" si="26"/>
        <v>82.12</v>
      </c>
      <c r="G268" s="122">
        <f t="shared" si="27"/>
        <v>0.79146784741460918</v>
      </c>
      <c r="H268" s="128">
        <f t="shared" si="28"/>
        <v>272548.28499999997</v>
      </c>
      <c r="I268" s="122">
        <f t="shared" si="29"/>
        <v>0.3149278579072804</v>
      </c>
      <c r="J268" s="128">
        <f t="shared" si="30"/>
        <v>101.72214093669139</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0.69265686274509819</v>
      </c>
      <c r="F269" s="128">
        <f t="shared" si="26"/>
        <v>70.65100000000001</v>
      </c>
      <c r="G269" s="122">
        <f t="shared" si="27"/>
        <v>0.66628576946085183</v>
      </c>
      <c r="H269" s="128">
        <f t="shared" si="28"/>
        <v>229440.83500000002</v>
      </c>
      <c r="I269" s="122">
        <f t="shared" si="29"/>
        <v>0.35868576321092827</v>
      </c>
      <c r="J269" s="128">
        <f t="shared" si="30"/>
        <v>103.9579253366893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0.60594117647058821</v>
      </c>
      <c r="F270" s="128">
        <f t="shared" si="26"/>
        <v>61.805999999999997</v>
      </c>
      <c r="G270" s="122">
        <f t="shared" si="27"/>
        <v>0.5808994592836525</v>
      </c>
      <c r="H270" s="128">
        <f t="shared" si="28"/>
        <v>200037.37599999999</v>
      </c>
      <c r="I270" s="122">
        <f t="shared" si="29"/>
        <v>0.35208860326011004</v>
      </c>
      <c r="J270" s="128">
        <f t="shared" si="30"/>
        <v>104.31085221146812</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0.47871568627450972</v>
      </c>
      <c r="F271" s="128">
        <f t="shared" si="26"/>
        <v>48.828999999999994</v>
      </c>
      <c r="G271" s="122">
        <f t="shared" si="27"/>
        <v>0.44194884683962615</v>
      </c>
      <c r="H271" s="128">
        <f t="shared" si="28"/>
        <v>152188.62099999998</v>
      </c>
      <c r="I271" s="122">
        <f t="shared" si="29"/>
        <v>0.34284265645247602</v>
      </c>
      <c r="J271" s="128">
        <f t="shared" si="30"/>
        <v>108.31925226138794</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0.39895098039215682</v>
      </c>
      <c r="F272" s="128">
        <f t="shared" si="26"/>
        <v>40.692999999999998</v>
      </c>
      <c r="G272" s="122">
        <f t="shared" si="27"/>
        <v>0.37146843401343954</v>
      </c>
      <c r="H272" s="128">
        <f t="shared" si="28"/>
        <v>127918.12700000001</v>
      </c>
      <c r="I272" s="122">
        <f t="shared" si="29"/>
        <v>0.24267412871554614</v>
      </c>
      <c r="J272" s="128">
        <f t="shared" si="30"/>
        <v>107.39835309336753</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0.1946078431372549</v>
      </c>
      <c r="F273" s="128">
        <f t="shared" si="26"/>
        <v>19.850000000000001</v>
      </c>
      <c r="G273" s="122">
        <f t="shared" si="27"/>
        <v>0.18240576957700996</v>
      </c>
      <c r="H273" s="128">
        <f t="shared" si="28"/>
        <v>62812.885999999999</v>
      </c>
      <c r="I273" s="122">
        <f t="shared" si="29"/>
        <v>0.17695909210900476</v>
      </c>
      <c r="J273" s="128">
        <f t="shared" si="30"/>
        <v>106.68952171224679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6.4284313725490205E-2</v>
      </c>
      <c r="F274" s="128">
        <f t="shared" si="26"/>
        <v>6.5570000000000013</v>
      </c>
      <c r="G274" s="122">
        <f t="shared" si="27"/>
        <v>6.6422028818845513E-2</v>
      </c>
      <c r="H274" s="128">
        <f t="shared" si="28"/>
        <v>22872.957000000002</v>
      </c>
      <c r="I274" s="122">
        <f t="shared" si="29"/>
        <v>-0.18481942085604014</v>
      </c>
      <c r="J274" s="128">
        <f t="shared" si="30"/>
        <v>96.781617286660193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0.70065686274509786</v>
      </c>
      <c r="F275" s="128">
        <f t="shared" si="26"/>
        <v>71.466999999999985</v>
      </c>
      <c r="G275" s="122">
        <f t="shared" si="27"/>
        <v>0.6675979881402494</v>
      </c>
      <c r="H275" s="128">
        <f t="shared" si="28"/>
        <v>229892.70799999998</v>
      </c>
      <c r="I275" s="122">
        <f t="shared" si="29"/>
        <v>0.41321643522115159</v>
      </c>
      <c r="J275" s="128">
        <f t="shared" si="30"/>
        <v>104.95191345572232</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4.7892156862745096E-2</v>
      </c>
      <c r="F276" s="128">
        <f t="shared" si="26"/>
        <v>4.8849999999999998</v>
      </c>
      <c r="G276" s="122">
        <f t="shared" si="27"/>
        <v>5.867328768316693E-2</v>
      </c>
      <c r="H276" s="128">
        <f t="shared" si="28"/>
        <v>20204.615999999998</v>
      </c>
      <c r="I276" s="122">
        <f t="shared" si="29"/>
        <v>-0.4322448859891333</v>
      </c>
      <c r="J276" s="128">
        <f t="shared" si="30"/>
        <v>81.62514621877088</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3.1970588235294119E-2</v>
      </c>
      <c r="F277" s="128">
        <f t="shared" si="26"/>
        <v>3.2610000000000001</v>
      </c>
      <c r="G277" s="122">
        <f t="shared" si="27"/>
        <v>3.3909559237770004E-2</v>
      </c>
      <c r="H277" s="128">
        <f t="shared" si="28"/>
        <v>11677.028000000002</v>
      </c>
      <c r="I277" s="122">
        <f t="shared" si="29"/>
        <v>-0.29802659148963967</v>
      </c>
      <c r="J277" s="128">
        <f t="shared" si="30"/>
        <v>94.281933926418688</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0.10049999999999999</v>
      </c>
      <c r="F278" s="128">
        <f t="shared" si="26"/>
        <v>10.250999999999999</v>
      </c>
      <c r="G278" s="122">
        <f t="shared" si="27"/>
        <v>0.11966634432770548</v>
      </c>
      <c r="H278" s="128">
        <f t="shared" si="28"/>
        <v>41208.063000000002</v>
      </c>
      <c r="I278" s="122">
        <f t="shared" si="29"/>
        <v>-0.54308176471995173</v>
      </c>
      <c r="J278" s="128">
        <f t="shared" si="30"/>
        <v>83.983513129457194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9.5000000000000015E-3</v>
      </c>
      <c r="F279" s="128">
        <f t="shared" si="26"/>
        <v>0.96900000000000019</v>
      </c>
      <c r="G279" s="122">
        <f t="shared" si="27"/>
        <v>9.8862956574262834E-3</v>
      </c>
      <c r="H279" s="128">
        <f t="shared" si="28"/>
        <v>3404.4250000000002</v>
      </c>
      <c r="I279" s="122">
        <f t="shared" si="29"/>
        <v>-0.24305872819981361</v>
      </c>
      <c r="J279" s="128">
        <f t="shared" si="30"/>
        <v>96.092614758733134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4.4941176470588241E-2</v>
      </c>
      <c r="F280" s="128">
        <f t="shared" si="26"/>
        <v>4.5840000000000005</v>
      </c>
      <c r="G280" s="122">
        <f t="shared" si="27"/>
        <v>4.3710199850155951E-2</v>
      </c>
      <c r="H280" s="128">
        <f t="shared" si="28"/>
        <v>15051.957000000002</v>
      </c>
      <c r="I280" s="122">
        <f t="shared" si="29"/>
        <v>0.28289267713837946</v>
      </c>
      <c r="J280" s="128">
        <f t="shared" si="30"/>
        <v>102.81622281447405</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0.12085294117647059</v>
      </c>
      <c r="F281" s="128">
        <f t="shared" si="26"/>
        <v>12.327</v>
      </c>
      <c r="G281" s="122">
        <f t="shared" si="27"/>
        <v>0.1774202196551263</v>
      </c>
      <c r="H281" s="128">
        <f t="shared" si="28"/>
        <v>61096.071999999986</v>
      </c>
      <c r="I281" s="122">
        <f t="shared" si="29"/>
        <v>-0.51220643918887232</v>
      </c>
      <c r="J281" s="128">
        <f t="shared" si="30"/>
        <v>68.116780269682593</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0.41340196078431374</v>
      </c>
      <c r="F282" s="128">
        <f t="shared" si="26"/>
        <v>42.167000000000002</v>
      </c>
      <c r="G282" s="122">
        <f t="shared" si="27"/>
        <v>0.39638975717131592</v>
      </c>
      <c r="H282" s="128">
        <f t="shared" si="28"/>
        <v>136499.984</v>
      </c>
      <c r="I282" s="122">
        <f t="shared" si="29"/>
        <v>6.7391170249192667E-2</v>
      </c>
      <c r="J282" s="128">
        <f t="shared" si="30"/>
        <v>104.29178688531179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0.3637549019607843</v>
      </c>
      <c r="F283" s="128">
        <f t="shared" si="26"/>
        <v>37.103000000000002</v>
      </c>
      <c r="G283" s="122">
        <f t="shared" si="27"/>
        <v>0.3290089964513675</v>
      </c>
      <c r="H283" s="128">
        <f t="shared" si="28"/>
        <v>113296.88</v>
      </c>
      <c r="I283" s="122">
        <f t="shared" si="29"/>
        <v>0.50572819824266535</v>
      </c>
      <c r="J283" s="128">
        <f t="shared" si="30"/>
        <v>110.56077672166413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0.10218627450980393</v>
      </c>
      <c r="F284" s="128">
        <f t="shared" si="26"/>
        <v>10.423</v>
      </c>
      <c r="G284" s="122">
        <f t="shared" si="27"/>
        <v>9.7128694556246717E-2</v>
      </c>
      <c r="H284" s="128">
        <f t="shared" si="28"/>
        <v>33447.043000000005</v>
      </c>
      <c r="I284" s="122">
        <f t="shared" si="29"/>
        <v>0.38422191069141026</v>
      </c>
      <c r="J284" s="128">
        <f t="shared" si="30"/>
        <v>105.20709145393528</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0.15104901960784314</v>
      </c>
      <c r="F285" s="128">
        <f t="shared" si="26"/>
        <v>15.407</v>
      </c>
      <c r="G285" s="122">
        <f t="shared" si="27"/>
        <v>0.13656230725001309</v>
      </c>
      <c r="H285" s="128">
        <f t="shared" si="28"/>
        <v>47026.323000000004</v>
      </c>
      <c r="I285" s="122">
        <f t="shared" si="29"/>
        <v>0.53426959502906191</v>
      </c>
      <c r="J285" s="128">
        <f t="shared" si="30"/>
        <v>110.60813386178981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1.607843137254902E-2</v>
      </c>
      <c r="F286" s="128">
        <f t="shared" si="26"/>
        <v>1.6400000000000001</v>
      </c>
      <c r="G286" s="122">
        <f t="shared" si="27"/>
        <v>1.6041706596042492E-2</v>
      </c>
      <c r="H286" s="128">
        <f t="shared" si="28"/>
        <v>5524.0900000000011</v>
      </c>
      <c r="I286" s="122">
        <f t="shared" si="29"/>
        <v>0.18004778847594963</v>
      </c>
      <c r="J286" s="128">
        <f t="shared" si="30"/>
        <v>100.22893310189072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0.98392156862745084</v>
      </c>
      <c r="F287" s="128">
        <f t="shared" si="26"/>
        <v>100.35999999999999</v>
      </c>
      <c r="G287" s="122">
        <f t="shared" si="27"/>
        <v>0.98395829340395746</v>
      </c>
      <c r="H287" s="128">
        <f t="shared" si="28"/>
        <v>338833.91</v>
      </c>
      <c r="I287" s="122">
        <f t="shared" si="29"/>
        <v>-0.18004778847594646</v>
      </c>
      <c r="J287" s="128">
        <f t="shared" si="30"/>
        <v>99.996267649070816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0.1740294117647059</v>
      </c>
      <c r="F288" s="128">
        <f t="shared" si="26"/>
        <v>17.751000000000001</v>
      </c>
      <c r="G288" s="122">
        <f t="shared" si="27"/>
        <v>0.17915508569570043</v>
      </c>
      <c r="H288" s="128">
        <f t="shared" si="28"/>
        <v>61693.487000000008</v>
      </c>
      <c r="I288" s="122">
        <f t="shared" si="29"/>
        <v>-0.37341247830813257</v>
      </c>
      <c r="J288" s="128">
        <f t="shared" si="30"/>
        <v>97.13897380524233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0.50909803921568619</v>
      </c>
      <c r="F289" s="128">
        <f t="shared" si="26"/>
        <v>51.927999999999997</v>
      </c>
      <c r="G289" s="122">
        <f t="shared" si="27"/>
        <v>0.50068766516241814</v>
      </c>
      <c r="H289" s="128">
        <f t="shared" si="28"/>
        <v>172415.80299999999</v>
      </c>
      <c r="I289" s="122">
        <f t="shared" si="29"/>
        <v>0.14640211969362776</v>
      </c>
      <c r="J289" s="128">
        <f t="shared" si="30"/>
        <v>101.67976457948886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7.0382352941176479E-2</v>
      </c>
      <c r="F290" s="128">
        <f t="shared" si="26"/>
        <v>7.1790000000000012</v>
      </c>
      <c r="G290" s="122">
        <f t="shared" si="27"/>
        <v>7.1030747071361783E-2</v>
      </c>
      <c r="H290" s="128">
        <f t="shared" si="28"/>
        <v>24460.006000000001</v>
      </c>
      <c r="I290" s="122">
        <f t="shared" si="29"/>
        <v>0.26877663886943121</v>
      </c>
      <c r="J290" s="128">
        <f t="shared" si="30"/>
        <v>99.087164140996734</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7.7274509803921559E-2</v>
      </c>
      <c r="F291" s="128">
        <f t="shared" si="26"/>
        <v>7.8819999999999997</v>
      </c>
      <c r="G291" s="122">
        <f t="shared" si="27"/>
        <v>7.8300071437283306E-2</v>
      </c>
      <c r="H291" s="128">
        <f t="shared" si="28"/>
        <v>26963.256000000005</v>
      </c>
      <c r="I291" s="122">
        <f t="shared" si="29"/>
        <v>-0.1867484634645333</v>
      </c>
      <c r="J291" s="128">
        <f t="shared" si="30"/>
        <v>98.690216222620947</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0.16903921568627447</v>
      </c>
      <c r="F292" s="128">
        <f t="shared" si="26"/>
        <v>17.241999999999997</v>
      </c>
      <c r="G292" s="122">
        <f t="shared" si="27"/>
        <v>0.17075013793784377</v>
      </c>
      <c r="H292" s="128">
        <f t="shared" si="28"/>
        <v>58799.176000000007</v>
      </c>
      <c r="I292" s="122">
        <f t="shared" si="29"/>
        <v>0.26348991472739164</v>
      </c>
      <c r="J292" s="128">
        <f t="shared" si="30"/>
        <v>98.997996562560843</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0.39649999999999996</v>
      </c>
      <c r="F293" s="128">
        <f t="shared" si="26"/>
        <v>40.442999999999998</v>
      </c>
      <c r="G293" s="122">
        <f t="shared" si="27"/>
        <v>0.37653485616712834</v>
      </c>
      <c r="H293" s="128">
        <f t="shared" si="28"/>
        <v>129662.78999999998</v>
      </c>
      <c r="I293" s="122">
        <f t="shared" si="29"/>
        <v>0.3053627478813119</v>
      </c>
      <c r="J293" s="128">
        <f t="shared" si="30"/>
        <v>105.30233615981888</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0.60350000000000004</v>
      </c>
      <c r="F294" s="128">
        <f t="shared" si="26"/>
        <v>61.557000000000002</v>
      </c>
      <c r="G294" s="122">
        <f t="shared" si="27"/>
        <v>0.62346514383287166</v>
      </c>
      <c r="H294" s="128">
        <f t="shared" si="28"/>
        <v>214695.21000000002</v>
      </c>
      <c r="I294" s="122">
        <f t="shared" si="29"/>
        <v>-0.30536274788131174</v>
      </c>
      <c r="J294" s="128">
        <f t="shared" si="30"/>
        <v>96.797712906589766</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0.14775490196078434</v>
      </c>
      <c r="F295" s="128">
        <f t="shared" si="26"/>
        <v>15.071000000000003</v>
      </c>
      <c r="G295" s="122">
        <f t="shared" si="27"/>
        <v>0.16121802891177203</v>
      </c>
      <c r="H295" s="128">
        <f t="shared" si="28"/>
        <v>55516.717999999993</v>
      </c>
      <c r="I295" s="122">
        <f t="shared" si="29"/>
        <v>-0.25363213991297312</v>
      </c>
      <c r="J295" s="128">
        <f t="shared" si="30"/>
        <v>91.649118251932293</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0.30825490196078431</v>
      </c>
      <c r="F296" s="128">
        <f t="shared" si="26"/>
        <v>31.442</v>
      </c>
      <c r="G296" s="122">
        <f t="shared" si="27"/>
        <v>0.31110931065925584</v>
      </c>
      <c r="H296" s="128">
        <f t="shared" si="28"/>
        <v>107132.98000000003</v>
      </c>
      <c r="I296" s="122">
        <f t="shared" si="29"/>
        <v>-0.18727336768703376</v>
      </c>
      <c r="J296" s="128">
        <f t="shared" si="30"/>
        <v>99.08250618008735</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0.20865686274509807</v>
      </c>
      <c r="F297" s="128">
        <f t="shared" si="26"/>
        <v>21.283000000000001</v>
      </c>
      <c r="G297" s="122">
        <f t="shared" si="27"/>
        <v>0.21309835113457506</v>
      </c>
      <c r="H297" s="128">
        <f t="shared" si="28"/>
        <v>73382.122000000003</v>
      </c>
      <c r="I297" s="122">
        <f t="shared" si="29"/>
        <v>1.2670386286384784E-2</v>
      </c>
      <c r="J297" s="128">
        <f t="shared" si="30"/>
        <v>97.915756566942122</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0.15158823529411766</v>
      </c>
      <c r="F298" s="128">
        <f t="shared" si="26"/>
        <v>15.462000000000002</v>
      </c>
      <c r="G298" s="122">
        <f t="shared" si="27"/>
        <v>0.14212792500827628</v>
      </c>
      <c r="H298" s="128">
        <f t="shared" si="28"/>
        <v>48942.888000000006</v>
      </c>
      <c r="I298" s="122">
        <f t="shared" si="29"/>
        <v>0.35992674636302341</v>
      </c>
      <c r="J298" s="128">
        <f t="shared" si="30"/>
        <v>106.65619390791112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8.5470588235294118E-2</v>
      </c>
      <c r="F299" s="128">
        <f t="shared" si="26"/>
        <v>8.718</v>
      </c>
      <c r="G299" s="122">
        <f t="shared" si="27"/>
        <v>7.5628836850022363E-2</v>
      </c>
      <c r="H299" s="128">
        <f t="shared" si="28"/>
        <v>26043.395</v>
      </c>
      <c r="I299" s="122">
        <f t="shared" si="29"/>
        <v>0.39841496408260901</v>
      </c>
      <c r="J299" s="128">
        <f t="shared" si="30"/>
        <v>113.01322590057636</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9.849999999999999E-2</v>
      </c>
      <c r="F300" s="128">
        <f t="shared" si="26"/>
        <v>10.046999999999999</v>
      </c>
      <c r="G300" s="122">
        <f t="shared" si="27"/>
        <v>9.6759790682952054E-2</v>
      </c>
      <c r="H300" s="128">
        <f t="shared" si="28"/>
        <v>33320.008000000002</v>
      </c>
      <c r="I300" s="122">
        <f t="shared" si="29"/>
        <v>0.144250044118132</v>
      </c>
      <c r="J300" s="128">
        <f t="shared" si="30"/>
        <v>101.79848396194862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455.22914607254904</v>
      </c>
      <c r="F301" s="128">
        <f t="shared" si="26"/>
        <v>46433.372899400005</v>
      </c>
      <c r="G301" s="122">
        <f t="shared" si="27"/>
        <v>432.19456157694361</v>
      </c>
      <c r="H301" s="128">
        <f t="shared" si="28"/>
        <v>148829654.83551314</v>
      </c>
      <c r="I301" s="122">
        <f t="shared" si="29"/>
        <v>0.2976096300476847</v>
      </c>
      <c r="J301" s="128">
        <f t="shared" si="30"/>
        <v>105.32967939521482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1.1666666666666671E-2</v>
      </c>
      <c r="F302" s="128">
        <f t="shared" si="26"/>
        <v>1.1900000000000004</v>
      </c>
      <c r="G302" s="122">
        <f t="shared" si="27"/>
        <v>1.9111642534803897E-2</v>
      </c>
      <c r="H302" s="128">
        <f t="shared" si="28"/>
        <v>6581.2470000000003</v>
      </c>
      <c r="I302" s="122">
        <f t="shared" si="29"/>
        <v>-0.43138046161231763</v>
      </c>
      <c r="J302" s="128">
        <f t="shared" si="30"/>
        <v>61.04481415148225</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4.5686274509803924E-3</v>
      </c>
      <c r="F303" s="128">
        <f t="shared" si="26"/>
        <v>0.46600000000000003</v>
      </c>
      <c r="G303" s="122">
        <f t="shared" si="27"/>
        <v>7.0991032588178593E-3</v>
      </c>
      <c r="H303" s="128">
        <f t="shared" si="28"/>
        <v>2444.6330000000003</v>
      </c>
      <c r="I303" s="122">
        <f t="shared" si="29"/>
        <v>-0.40458304959376545</v>
      </c>
      <c r="J303" s="128">
        <f t="shared" si="30"/>
        <v>64.354993643819157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0.13194117647058826</v>
      </c>
      <c r="F304" s="128">
        <f t="shared" si="26"/>
        <v>13.458000000000002</v>
      </c>
      <c r="G304" s="122">
        <f t="shared" si="27"/>
        <v>0.14189717387137804</v>
      </c>
      <c r="H304" s="128">
        <f t="shared" si="28"/>
        <v>48863.426999999996</v>
      </c>
      <c r="I304" s="122">
        <f t="shared" si="29"/>
        <v>-0.18305179852049203</v>
      </c>
      <c r="J304" s="128">
        <f t="shared" si="30"/>
        <v>92.983653494174348</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1.335294117647059E-2</v>
      </c>
      <c r="F305" s="128">
        <f t="shared" si="26"/>
        <v>1.3620000000000001</v>
      </c>
      <c r="G305" s="122">
        <f t="shared" si="27"/>
        <v>2.2176058055860471E-2</v>
      </c>
      <c r="H305" s="128">
        <f t="shared" si="28"/>
        <v>7636.5029999999997</v>
      </c>
      <c r="I305" s="122">
        <f t="shared" si="29"/>
        <v>-0.48358513866741532</v>
      </c>
      <c r="J305" s="128">
        <f t="shared" si="30"/>
        <v>60.213321695114367</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0.12260784313725491</v>
      </c>
      <c r="F306" s="128">
        <f t="shared" si="26"/>
        <v>12.506</v>
      </c>
      <c r="G306" s="122">
        <f t="shared" si="27"/>
        <v>0.11512889783306908</v>
      </c>
      <c r="H306" s="128">
        <f t="shared" si="28"/>
        <v>39645.557000000001</v>
      </c>
      <c r="I306" s="122">
        <f t="shared" si="29"/>
        <v>0.28157101405329349</v>
      </c>
      <c r="J306" s="128">
        <f t="shared" si="30"/>
        <v>106.49614948544883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0.5581666666666667</v>
      </c>
      <c r="F307" s="128">
        <f t="shared" si="26"/>
        <v>56.933</v>
      </c>
      <c r="G307" s="122">
        <f t="shared" si="27"/>
        <v>0.53354484286701631</v>
      </c>
      <c r="H307" s="128">
        <f t="shared" si="28"/>
        <v>183730.435</v>
      </c>
      <c r="I307" s="122">
        <f t="shared" si="29"/>
        <v>0.5645038586518214</v>
      </c>
      <c r="J307" s="128">
        <f t="shared" si="30"/>
        <v>104.614761838451</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0.25572549019607838</v>
      </c>
      <c r="F308" s="128">
        <f t="shared" si="26"/>
        <v>26.083999999999996</v>
      </c>
      <c r="G308" s="122">
        <f t="shared" si="27"/>
        <v>0.28679535541500417</v>
      </c>
      <c r="H308" s="128">
        <f t="shared" si="28"/>
        <v>98760.275000000009</v>
      </c>
      <c r="I308" s="122">
        <f t="shared" si="29"/>
        <v>-0.46158762809349263</v>
      </c>
      <c r="J308" s="128">
        <f t="shared" si="30"/>
        <v>89.166538218875104</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6.3735294117647057E-2</v>
      </c>
      <c r="F309" s="128">
        <f t="shared" si="26"/>
        <v>6.5009999999999994</v>
      </c>
      <c r="G309" s="122">
        <f t="shared" si="27"/>
        <v>6.4813583538062131E-2</v>
      </c>
      <c r="H309" s="128">
        <f t="shared" si="28"/>
        <v>22319.076000000001</v>
      </c>
      <c r="I309" s="122">
        <f t="shared" si="29"/>
        <v>2.2087407004323951E-2</v>
      </c>
      <c r="J309" s="128">
        <f t="shared" si="30"/>
        <v>98.336321861015691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0.13866666666666666</v>
      </c>
      <c r="F310" s="128">
        <f t="shared" si="26"/>
        <v>14.144</v>
      </c>
      <c r="G310" s="122">
        <f t="shared" si="27"/>
        <v>0.13274090917010783</v>
      </c>
      <c r="H310" s="128">
        <f t="shared" si="28"/>
        <v>45710.393999999993</v>
      </c>
      <c r="I310" s="122">
        <f t="shared" si="29"/>
        <v>0.32531679222492754</v>
      </c>
      <c r="J310" s="128">
        <f t="shared" si="30"/>
        <v>104.46415316393905</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0.61016666666666663</v>
      </c>
      <c r="F311" s="128">
        <f t="shared" si="26"/>
        <v>62.237000000000002</v>
      </c>
      <c r="G311" s="122">
        <f t="shared" si="27"/>
        <v>0.60567291307302284</v>
      </c>
      <c r="H311" s="128">
        <f t="shared" si="28"/>
        <v>208568.31299999999</v>
      </c>
      <c r="I311" s="122">
        <f t="shared" si="29"/>
        <v>7.1978041950678875E-2</v>
      </c>
      <c r="J311" s="128">
        <f t="shared" si="30"/>
        <v>100.74194395962725</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0.59399019607843129</v>
      </c>
      <c r="F312" s="128">
        <f t="shared" si="26"/>
        <v>60.586999999999989</v>
      </c>
      <c r="G312" s="122">
        <f t="shared" si="27"/>
        <v>0.5408995028429715</v>
      </c>
      <c r="H312" s="128">
        <f t="shared" si="28"/>
        <v>186263.071</v>
      </c>
      <c r="I312" s="122">
        <f t="shared" si="29"/>
        <v>0.49280898205668799</v>
      </c>
      <c r="J312" s="128">
        <f t="shared" si="30"/>
        <v>109.81526012806717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0.2502156862745098</v>
      </c>
      <c r="F313" s="128">
        <f t="shared" si="26"/>
        <v>25.521999999999998</v>
      </c>
      <c r="G313" s="122">
        <f t="shared" si="27"/>
        <v>0.22453121460805328</v>
      </c>
      <c r="H313" s="128">
        <f t="shared" si="28"/>
        <v>77319.12000000001</v>
      </c>
      <c r="I313" s="122">
        <f t="shared" si="29"/>
        <v>0.39623538032696265</v>
      </c>
      <c r="J313" s="128">
        <f t="shared" si="30"/>
        <v>111.43915411106286</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0.1568725490196079</v>
      </c>
      <c r="F314" s="128">
        <f t="shared" si="26"/>
        <v>16.001000000000005</v>
      </c>
      <c r="G314" s="122">
        <f t="shared" si="27"/>
        <v>0.14412144628555168</v>
      </c>
      <c r="H314" s="128">
        <f t="shared" si="28"/>
        <v>49629.373000000007</v>
      </c>
      <c r="I314" s="122">
        <f t="shared" si="29"/>
        <v>0.31266239004563123</v>
      </c>
      <c r="J314" s="128">
        <f t="shared" si="30"/>
        <v>108.8474707010587</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0.23627450980392159</v>
      </c>
      <c r="F315" s="128">
        <f t="shared" si="26"/>
        <v>24.1</v>
      </c>
      <c r="G315" s="122">
        <f t="shared" si="27"/>
        <v>0.2149070908763554</v>
      </c>
      <c r="H315" s="128">
        <f t="shared" si="28"/>
        <v>74004.975999999995</v>
      </c>
      <c r="I315" s="122">
        <f t="shared" si="29"/>
        <v>0.33823387978020986</v>
      </c>
      <c r="J315" s="128">
        <f t="shared" si="30"/>
        <v>109.94263094830114</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8.2107843137254902E-2</v>
      </c>
      <c r="F316" s="128">
        <f t="shared" si="26"/>
        <v>8.375</v>
      </c>
      <c r="G316" s="122">
        <f t="shared" si="27"/>
        <v>8.2085782819042968E-2</v>
      </c>
      <c r="H316" s="128">
        <f t="shared" si="28"/>
        <v>28266.896000000001</v>
      </c>
      <c r="I316" s="122">
        <f t="shared" si="29"/>
        <v>-4.5820894938705135E-2</v>
      </c>
      <c r="J316" s="128">
        <f t="shared" si="30"/>
        <v>100.0268747125925</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0.4423137254901961</v>
      </c>
      <c r="F317" s="128">
        <f t="shared" si="26"/>
        <v>45.116</v>
      </c>
      <c r="G317" s="122">
        <f t="shared" si="27"/>
        <v>0.39262246847757276</v>
      </c>
      <c r="H317" s="128">
        <f t="shared" si="28"/>
        <v>135202.68799999999</v>
      </c>
      <c r="I317" s="122">
        <f t="shared" si="29"/>
        <v>0.50277424076780219</v>
      </c>
      <c r="J317" s="128">
        <f t="shared" si="30"/>
        <v>112.65624384801652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0.9026274509803921</v>
      </c>
      <c r="F318" s="128">
        <f t="shared" si="26"/>
        <v>92.067999999999998</v>
      </c>
      <c r="G318" s="122">
        <f t="shared" si="27"/>
        <v>0.90157994296633159</v>
      </c>
      <c r="H318" s="128">
        <f t="shared" si="28"/>
        <v>310466.266</v>
      </c>
      <c r="I318" s="122">
        <f t="shared" si="29"/>
        <v>4.9939570880320416E-2</v>
      </c>
      <c r="J318" s="128">
        <f t="shared" si="30"/>
        <v>100.116185816048</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0.62621568627450974</v>
      </c>
      <c r="F319" s="128">
        <f t="shared" si="26"/>
        <v>63.873999999999995</v>
      </c>
      <c r="G319" s="122">
        <f t="shared" si="27"/>
        <v>0.58386170787378255</v>
      </c>
      <c r="H319" s="128">
        <f t="shared" si="28"/>
        <v>201057.45</v>
      </c>
      <c r="I319" s="122">
        <f t="shared" si="29"/>
        <v>0.51086485983159191</v>
      </c>
      <c r="J319" s="128">
        <f t="shared" si="30"/>
        <v>107.25411134684022</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0.88825490196078438</v>
      </c>
      <c r="F320" s="128">
        <f t="shared" si="26"/>
        <v>90.602000000000004</v>
      </c>
      <c r="G320" s="122">
        <f t="shared" si="27"/>
        <v>0.85702576388525897</v>
      </c>
      <c r="H320" s="128">
        <f t="shared" si="28"/>
        <v>295123.67800000001</v>
      </c>
      <c r="I320" s="122">
        <f t="shared" si="29"/>
        <v>0.5259372531823695</v>
      </c>
      <c r="J320" s="128">
        <f t="shared" si="30"/>
        <v>103.64389723057457</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0.63577450980392158</v>
      </c>
      <c r="F321" s="128">
        <f t="shared" si="26"/>
        <v>64.849000000000004</v>
      </c>
      <c r="G321" s="122">
        <f t="shared" si="27"/>
        <v>0.62338786088895848</v>
      </c>
      <c r="H321" s="128">
        <f t="shared" si="28"/>
        <v>214668.59699999995</v>
      </c>
      <c r="I321" s="122">
        <f t="shared" si="29"/>
        <v>0.35735154270655511</v>
      </c>
      <c r="J321" s="128">
        <f t="shared" si="30"/>
        <v>101.98698911096851</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0.46554901960784317</v>
      </c>
      <c r="F322" s="128">
        <f t="shared" si="26"/>
        <v>47.486000000000004</v>
      </c>
      <c r="G322" s="122">
        <f t="shared" si="27"/>
        <v>0.43567669111796448</v>
      </c>
      <c r="H322" s="128">
        <f t="shared" si="28"/>
        <v>150028.75400000002</v>
      </c>
      <c r="I322" s="122">
        <f t="shared" si="29"/>
        <v>0.47072825446803063</v>
      </c>
      <c r="J322" s="128">
        <f t="shared" si="30"/>
        <v>106.85653584386741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0.30634313725490186</v>
      </c>
      <c r="F323" s="128">
        <f t="shared" si="26"/>
        <v>31.246999999999993</v>
      </c>
      <c r="G323" s="122">
        <f t="shared" si="27"/>
        <v>0.27804053339838186</v>
      </c>
      <c r="H323" s="128">
        <f t="shared" si="28"/>
        <v>95745.481999999989</v>
      </c>
      <c r="I323" s="122">
        <f t="shared" si="29"/>
        <v>0.58251633239382061</v>
      </c>
      <c r="J323" s="128">
        <f t="shared" si="30"/>
        <v>110.17930857439677</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0.11906862745098039</v>
      </c>
      <c r="F324" s="128">
        <f t="shared" si="26"/>
        <v>12.145</v>
      </c>
      <c r="G324" s="122">
        <f t="shared" si="27"/>
        <v>0.10900753866615556</v>
      </c>
      <c r="H324" s="128">
        <f t="shared" si="28"/>
        <v>37537.617999999995</v>
      </c>
      <c r="I324" s="122">
        <f t="shared" si="29"/>
        <v>0.32480507945067583</v>
      </c>
      <c r="J324" s="128">
        <f t="shared" si="30"/>
        <v>109.22971833685533</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1.3598039215686275E-2</v>
      </c>
      <c r="F325" s="128">
        <f t="shared" si="26"/>
        <v>1.387</v>
      </c>
      <c r="G325" s="122">
        <f t="shared" si="27"/>
        <v>1.4649751131090318E-2</v>
      </c>
      <c r="H325" s="128">
        <f t="shared" si="28"/>
        <v>5044.759</v>
      </c>
      <c r="I325" s="122">
        <f t="shared" si="29"/>
        <v>7.7276984914255692E-2</v>
      </c>
      <c r="J325" s="128">
        <f t="shared" si="30"/>
        <v>92.82095712075234</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0.10877450980392159</v>
      </c>
      <c r="F326" s="128">
        <f t="shared" si="26"/>
        <v>11.095000000000002</v>
      </c>
      <c r="G326" s="122">
        <f t="shared" si="27"/>
        <v>0.10119617955732116</v>
      </c>
      <c r="H326" s="128">
        <f t="shared" si="28"/>
        <v>34847.714</v>
      </c>
      <c r="I326" s="122">
        <f t="shared" si="29"/>
        <v>0.33741279357033022</v>
      </c>
      <c r="J326" s="128">
        <f t="shared" si="30"/>
        <v>107.48875133404398</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3.1009803921568629E-2</v>
      </c>
      <c r="F327" s="128">
        <f t="shared" si="26"/>
        <v>3.1630000000000003</v>
      </c>
      <c r="G327" s="122">
        <f t="shared" si="27"/>
        <v>2.7446343630756365E-2</v>
      </c>
      <c r="H327" s="128">
        <f t="shared" si="28"/>
        <v>9451.3680000000004</v>
      </c>
      <c r="I327" s="122">
        <f t="shared" si="29"/>
        <v>0.37561180079694295</v>
      </c>
      <c r="J327" s="128">
        <f t="shared" si="30"/>
        <v>112.98336980237707</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0.2256078431372549</v>
      </c>
      <c r="F328" s="128">
        <f t="shared" si="26"/>
        <v>23.012</v>
      </c>
      <c r="G328" s="122">
        <f t="shared" si="27"/>
        <v>0.19659233994854194</v>
      </c>
      <c r="H328" s="128">
        <f t="shared" si="28"/>
        <v>67698.145000000004</v>
      </c>
      <c r="I328" s="122">
        <f t="shared" si="29"/>
        <v>0.51638542058722858</v>
      </c>
      <c r="J328" s="128">
        <f t="shared" si="30"/>
        <v>114.75922367896317</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0.23757843137254905</v>
      </c>
      <c r="F329" s="128">
        <f t="shared" ref="F329:F392" si="32">SUMPRODUCT($K$2:$AI$2,$K329:$AI329)</f>
        <v>24.233000000000004</v>
      </c>
      <c r="G329" s="122">
        <f t="shared" ref="G329:G392" si="33">SUMPRODUCT($K$3:$AI$3,$K329:$AI329)/$J$3</f>
        <v>0.217653447865303</v>
      </c>
      <c r="H329" s="128">
        <f t="shared" ref="H329:H392" si="34">SUMPRODUCT($K$3:$AI$3,$K329:$AI329)</f>
        <v>74950.706000000006</v>
      </c>
      <c r="I329" s="122">
        <f t="shared" ref="I329:I392" si="35">CORREL($K$4:$AI$4,$K329:$AI329)</f>
        <v>0.3314799699252991</v>
      </c>
      <c r="J329" s="128">
        <f t="shared" si="30"/>
        <v>109.15445342247776</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7.3039215686274514E-2</v>
      </c>
      <c r="F330" s="128">
        <f t="shared" si="32"/>
        <v>7.45</v>
      </c>
      <c r="G330" s="122">
        <f t="shared" si="33"/>
        <v>6.8126809889707804E-2</v>
      </c>
      <c r="H330" s="128">
        <f t="shared" si="34"/>
        <v>23460.011999999999</v>
      </c>
      <c r="I330" s="122">
        <f t="shared" si="35"/>
        <v>0.26646992630028182</v>
      </c>
      <c r="J330" s="128">
        <f t="shared" ref="J330:J393" si="36">$E330/$G330*100</f>
        <v>107.21067932656692</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0.12968627450980394</v>
      </c>
      <c r="F331" s="128">
        <f t="shared" si="32"/>
        <v>13.228000000000002</v>
      </c>
      <c r="G331" s="122">
        <f t="shared" si="33"/>
        <v>0.13085599289111913</v>
      </c>
      <c r="H331" s="128">
        <f t="shared" si="34"/>
        <v>45061.308000000005</v>
      </c>
      <c r="I331" s="122">
        <f t="shared" si="35"/>
        <v>-9.1655096190421864E-2</v>
      </c>
      <c r="J331" s="128">
        <f t="shared" si="36"/>
        <v>99.106102551765844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0.10516666666666667</v>
      </c>
      <c r="F332" s="128">
        <f t="shared" si="32"/>
        <v>10.727</v>
      </c>
      <c r="G332" s="122">
        <f t="shared" si="33"/>
        <v>0.10553826250588051</v>
      </c>
      <c r="H332" s="128">
        <f t="shared" si="34"/>
        <v>36342.945</v>
      </c>
      <c r="I332" s="122">
        <f t="shared" si="35"/>
        <v>5.8730484851399575E-2</v>
      </c>
      <c r="J332" s="128">
        <f t="shared" si="36"/>
        <v>99.647904153061901</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0.13818627450980392</v>
      </c>
      <c r="F333" s="128">
        <f t="shared" si="32"/>
        <v>14.094999999999999</v>
      </c>
      <c r="G333" s="122">
        <f t="shared" si="33"/>
        <v>0.12831599091643003</v>
      </c>
      <c r="H333" s="128">
        <f t="shared" si="34"/>
        <v>44186.638000000014</v>
      </c>
      <c r="I333" s="122">
        <f t="shared" si="35"/>
        <v>0.4892271891161058</v>
      </c>
      <c r="J333" s="128">
        <f t="shared" si="36"/>
        <v>107.6921695596009</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0.25306862745098035</v>
      </c>
      <c r="F334" s="128">
        <f t="shared" si="32"/>
        <v>25.812999999999995</v>
      </c>
      <c r="G334" s="122">
        <f t="shared" si="33"/>
        <v>0.21902618495867671</v>
      </c>
      <c r="H334" s="128">
        <f t="shared" si="34"/>
        <v>75423.418999999994</v>
      </c>
      <c r="I334" s="122">
        <f t="shared" si="35"/>
        <v>0.47488701361875096</v>
      </c>
      <c r="J334" s="128">
        <f t="shared" si="36"/>
        <v>115.54263591758509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0.1342156862745098</v>
      </c>
      <c r="F335" s="128">
        <f t="shared" si="32"/>
        <v>13.69</v>
      </c>
      <c r="G335" s="122">
        <f t="shared" si="33"/>
        <v>0.12466769176264235</v>
      </c>
      <c r="H335" s="128">
        <f t="shared" si="34"/>
        <v>42930.316999999995</v>
      </c>
      <c r="I335" s="122">
        <f t="shared" si="35"/>
        <v>0.51329600449277291</v>
      </c>
      <c r="J335" s="128">
        <f t="shared" si="36"/>
        <v>107.65875615155056</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7.0078431372549016E-2</v>
      </c>
      <c r="F336" s="128">
        <f t="shared" si="32"/>
        <v>7.1479999999999997</v>
      </c>
      <c r="G336" s="122">
        <f t="shared" si="33"/>
        <v>6.7067595351349471E-2</v>
      </c>
      <c r="H336" s="128">
        <f t="shared" si="34"/>
        <v>23095.262999999999</v>
      </c>
      <c r="I336" s="122">
        <f t="shared" si="35"/>
        <v>0.38145951574924875</v>
      </c>
      <c r="J336" s="128">
        <f t="shared" si="36"/>
        <v>104.48925595949365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2.6323529411764707E-2</v>
      </c>
      <c r="F337" s="128">
        <f t="shared" si="32"/>
        <v>2.6850000000000001</v>
      </c>
      <c r="G337" s="122">
        <f t="shared" si="33"/>
        <v>2.5353646495797976E-2</v>
      </c>
      <c r="H337" s="128">
        <f t="shared" si="34"/>
        <v>8730.7309999999998</v>
      </c>
      <c r="I337" s="122">
        <f t="shared" si="35"/>
        <v>0.18954147232337717</v>
      </c>
      <c r="J337" s="128">
        <f t="shared" si="36"/>
        <v>103.82541783931347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1.3215686274509805E-2</v>
      </c>
      <c r="F338" s="128">
        <f t="shared" si="32"/>
        <v>1.3480000000000001</v>
      </c>
      <c r="G338" s="122">
        <f t="shared" si="33"/>
        <v>1.2053708640426531E-2</v>
      </c>
      <c r="H338" s="128">
        <f t="shared" si="34"/>
        <v>4150.7909999999993</v>
      </c>
      <c r="I338" s="122">
        <f t="shared" si="35"/>
        <v>0.46292590867658617</v>
      </c>
      <c r="J338" s="128">
        <f t="shared" si="36"/>
        <v>109.64000100505295</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4.5039215686274503E-2</v>
      </c>
      <c r="F339" s="128">
        <f t="shared" si="32"/>
        <v>4.5939999999999994</v>
      </c>
      <c r="G339" s="122">
        <f t="shared" si="33"/>
        <v>4.3618182240575211E-2</v>
      </c>
      <c r="H339" s="128">
        <f t="shared" si="34"/>
        <v>15020.269999999999</v>
      </c>
      <c r="I339" s="122">
        <f t="shared" si="35"/>
        <v>6.9104126362846588E-2</v>
      </c>
      <c r="J339" s="128">
        <f t="shared" si="36"/>
        <v>103.25789240335969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4.6137254901960779E-2</v>
      </c>
      <c r="F340" s="128">
        <f t="shared" si="32"/>
        <v>4.7059999999999995</v>
      </c>
      <c r="G340" s="122">
        <f t="shared" si="33"/>
        <v>4.4057106267314836E-2</v>
      </c>
      <c r="H340" s="128">
        <f t="shared" si="34"/>
        <v>15171.417000000001</v>
      </c>
      <c r="I340" s="122">
        <f t="shared" si="35"/>
        <v>0.16118241616014362</v>
      </c>
      <c r="J340" s="128">
        <f t="shared" si="36"/>
        <v>104.7214826639424</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0.35190196078431363</v>
      </c>
      <c r="F341" s="128">
        <f t="shared" si="32"/>
        <v>35.893999999999991</v>
      </c>
      <c r="G341" s="122">
        <f t="shared" si="33"/>
        <v>0.34246932262354873</v>
      </c>
      <c r="H341" s="128">
        <f t="shared" si="34"/>
        <v>117932.05099999999</v>
      </c>
      <c r="I341" s="122">
        <f t="shared" si="35"/>
        <v>0.42426810065617981</v>
      </c>
      <c r="J341" s="128">
        <f t="shared" si="36"/>
        <v>102.75430163744433</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0.24402941176470594</v>
      </c>
      <c r="F342" s="128">
        <f t="shared" si="32"/>
        <v>24.891000000000005</v>
      </c>
      <c r="G342" s="122">
        <f t="shared" si="33"/>
        <v>0.23989538793929568</v>
      </c>
      <c r="H342" s="128">
        <f t="shared" si="34"/>
        <v>82609.895999999979</v>
      </c>
      <c r="I342" s="122">
        <f t="shared" si="35"/>
        <v>0.31254862657872473</v>
      </c>
      <c r="J342" s="128">
        <f t="shared" si="36"/>
        <v>101.72326106846887</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0.34421568627450982</v>
      </c>
      <c r="F343" s="128">
        <f t="shared" si="32"/>
        <v>35.11</v>
      </c>
      <c r="G343" s="122">
        <f t="shared" si="33"/>
        <v>0.34096067464673391</v>
      </c>
      <c r="H343" s="128">
        <f t="shared" si="34"/>
        <v>117412.53599999999</v>
      </c>
      <c r="I343" s="122">
        <f t="shared" si="35"/>
        <v>4.5284570483627107E-2</v>
      </c>
      <c r="J343" s="128">
        <f t="shared" si="36"/>
        <v>100.95465895917421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6.4196078431372539E-2</v>
      </c>
      <c r="F344" s="128">
        <f t="shared" si="32"/>
        <v>6.5479999999999992</v>
      </c>
      <c r="G344" s="122">
        <f t="shared" si="33"/>
        <v>6.2321586836954566E-2</v>
      </c>
      <c r="H344" s="128">
        <f t="shared" si="34"/>
        <v>21460.937000000002</v>
      </c>
      <c r="I344" s="122">
        <f t="shared" si="35"/>
        <v>0.17847715056214744</v>
      </c>
      <c r="J344" s="128">
        <f t="shared" si="36"/>
        <v>103.00777257055731</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0.1918137254901961</v>
      </c>
      <c r="F345" s="128">
        <f t="shared" si="32"/>
        <v>19.565000000000001</v>
      </c>
      <c r="G345" s="122">
        <f t="shared" si="33"/>
        <v>0.18779066552831647</v>
      </c>
      <c r="H345" s="128">
        <f t="shared" si="34"/>
        <v>64667.218000000001</v>
      </c>
      <c r="I345" s="122">
        <f t="shared" si="35"/>
        <v>0.15895534779572446</v>
      </c>
      <c r="J345" s="128">
        <f t="shared" si="36"/>
        <v>102.14231093465771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5.4333333333333331E-2</v>
      </c>
      <c r="F346" s="128">
        <f t="shared" si="32"/>
        <v>5.5419999999999998</v>
      </c>
      <c r="G346" s="122">
        <f t="shared" si="33"/>
        <v>5.5315659865604966E-2</v>
      </c>
      <c r="H346" s="128">
        <f t="shared" si="34"/>
        <v>19048.389999999996</v>
      </c>
      <c r="I346" s="122">
        <f t="shared" si="35"/>
        <v>-0.16069568387285754</v>
      </c>
      <c r="J346" s="128">
        <f t="shared" si="36"/>
        <v>98.224143877776569</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4.4970588235294123E-2</v>
      </c>
      <c r="F347" s="128">
        <f t="shared" si="32"/>
        <v>4.5870000000000006</v>
      </c>
      <c r="G347" s="122">
        <f t="shared" si="33"/>
        <v>4.6689715354369582E-2</v>
      </c>
      <c r="H347" s="128">
        <f t="shared" si="34"/>
        <v>16077.977000000001</v>
      </c>
      <c r="I347" s="122">
        <f t="shared" si="35"/>
        <v>-0.20894726084681517</v>
      </c>
      <c r="J347" s="128">
        <f t="shared" si="36"/>
        <v>96.317974727351668</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0.38196078431372549</v>
      </c>
      <c r="F348" s="128">
        <f t="shared" si="32"/>
        <v>38.96</v>
      </c>
      <c r="G348" s="122">
        <f t="shared" si="33"/>
        <v>0.38615227176368772</v>
      </c>
      <c r="H348" s="128">
        <f t="shared" si="34"/>
        <v>132974.62399999998</v>
      </c>
      <c r="I348" s="122">
        <f t="shared" si="35"/>
        <v>-0.39114831271389239</v>
      </c>
      <c r="J348" s="128">
        <f t="shared" si="36"/>
        <v>98.914550617346293</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0.39849999999999991</v>
      </c>
      <c r="F349" s="128">
        <f t="shared" si="32"/>
        <v>40.646999999999991</v>
      </c>
      <c r="G349" s="122">
        <f t="shared" si="33"/>
        <v>0.38837008287886443</v>
      </c>
      <c r="H349" s="128">
        <f t="shared" si="34"/>
        <v>133738.345</v>
      </c>
      <c r="I349" s="122">
        <f t="shared" si="35"/>
        <v>0.52271545195336999</v>
      </c>
      <c r="J349" s="128">
        <f t="shared" si="36"/>
        <v>102.60831551340041</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0.11356862745098038</v>
      </c>
      <c r="F350" s="128">
        <f t="shared" si="32"/>
        <v>11.584</v>
      </c>
      <c r="G350" s="122">
        <f t="shared" si="33"/>
        <v>0.11839623299008591</v>
      </c>
      <c r="H350" s="128">
        <f t="shared" si="34"/>
        <v>40770.69</v>
      </c>
      <c r="I350" s="122">
        <f t="shared" si="35"/>
        <v>-0.41631358163457538</v>
      </c>
      <c r="J350" s="128">
        <f t="shared" si="36"/>
        <v>95.922500727274169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4.7970588235294126E-2</v>
      </c>
      <c r="F351" s="128">
        <f t="shared" si="32"/>
        <v>4.8930000000000007</v>
      </c>
      <c r="G351" s="122">
        <f t="shared" si="33"/>
        <v>5.0652353074416748E-2</v>
      </c>
      <c r="H351" s="128">
        <f t="shared" si="34"/>
        <v>17442.543000000001</v>
      </c>
      <c r="I351" s="122">
        <f t="shared" si="35"/>
        <v>-0.58833685136317326</v>
      </c>
      <c r="J351" s="128">
        <f t="shared" si="36"/>
        <v>94.705547370755582</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5.7735294117647072E-2</v>
      </c>
      <c r="F352" s="128">
        <f t="shared" si="32"/>
        <v>5.8890000000000011</v>
      </c>
      <c r="G352" s="122">
        <f t="shared" si="33"/>
        <v>5.6458246940683819E-2</v>
      </c>
      <c r="H352" s="128">
        <f t="shared" si="34"/>
        <v>19441.848999999998</v>
      </c>
      <c r="I352" s="122">
        <f t="shared" si="35"/>
        <v>0.23355915406284669</v>
      </c>
      <c r="J352" s="128">
        <f t="shared" si="36"/>
        <v>102.26193204033582</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0.13588235294117645</v>
      </c>
      <c r="F353" s="128">
        <f t="shared" si="32"/>
        <v>13.86</v>
      </c>
      <c r="G353" s="122">
        <f t="shared" si="33"/>
        <v>0.14201135155855243</v>
      </c>
      <c r="H353" s="128">
        <f t="shared" si="34"/>
        <v>48902.744999999995</v>
      </c>
      <c r="I353" s="122">
        <f t="shared" si="35"/>
        <v>-0.47155903777430958</v>
      </c>
      <c r="J353" s="128">
        <f t="shared" si="36"/>
        <v>95.684148802112517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0.3904803921568627</v>
      </c>
      <c r="F354" s="128">
        <f t="shared" si="32"/>
        <v>39.828999999999994</v>
      </c>
      <c r="G354" s="122">
        <f t="shared" si="33"/>
        <v>0.38671856614337402</v>
      </c>
      <c r="H354" s="128">
        <f t="shared" si="34"/>
        <v>133169.63199999998</v>
      </c>
      <c r="I354" s="122">
        <f t="shared" si="35"/>
        <v>0.2186887366474761</v>
      </c>
      <c r="J354" s="128">
        <f t="shared" si="36"/>
        <v>100.97275547202302</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0.21747058823529414</v>
      </c>
      <c r="F355" s="128">
        <f t="shared" si="32"/>
        <v>22.182000000000002</v>
      </c>
      <c r="G355" s="122">
        <f t="shared" si="33"/>
        <v>0.2103772846862858</v>
      </c>
      <c r="H355" s="128">
        <f t="shared" si="34"/>
        <v>72445.10100000001</v>
      </c>
      <c r="I355" s="122">
        <f t="shared" si="35"/>
        <v>0.42644486451841157</v>
      </c>
      <c r="J355" s="128">
        <f t="shared" si="36"/>
        <v>103.37170600884305</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7.5862745098039211E-2</v>
      </c>
      <c r="F356" s="128">
        <f t="shared" si="32"/>
        <v>7.7379999999999995</v>
      </c>
      <c r="G356" s="122">
        <f t="shared" si="33"/>
        <v>8.2695087670389522E-2</v>
      </c>
      <c r="H356" s="128">
        <f t="shared" si="34"/>
        <v>28476.714999999993</v>
      </c>
      <c r="I356" s="122">
        <f t="shared" si="35"/>
        <v>-0.37503954815729579</v>
      </c>
      <c r="J356" s="128">
        <f t="shared" si="36"/>
        <v>91.737909995835508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0.18037254901960781</v>
      </c>
      <c r="F357" s="128">
        <f t="shared" si="32"/>
        <v>18.397999999999996</v>
      </c>
      <c r="G357" s="122">
        <f t="shared" si="33"/>
        <v>0.17795913264683846</v>
      </c>
      <c r="H357" s="128">
        <f t="shared" si="34"/>
        <v>61281.650999999998</v>
      </c>
      <c r="I357" s="122">
        <f t="shared" si="35"/>
        <v>0.23070417061482501</v>
      </c>
      <c r="J357" s="128">
        <f t="shared" si="36"/>
        <v>101.35616325887517</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0.61006862745098034</v>
      </c>
      <c r="F358" s="128">
        <f t="shared" si="32"/>
        <v>62.226999999999997</v>
      </c>
      <c r="G358" s="122">
        <f t="shared" si="33"/>
        <v>0.60999255426039178</v>
      </c>
      <c r="H358" s="128">
        <f t="shared" si="34"/>
        <v>210055.81599999999</v>
      </c>
      <c r="I358" s="122">
        <f t="shared" si="35"/>
        <v>1.2923964956273707E-2</v>
      </c>
      <c r="J358" s="128">
        <f t="shared" si="36"/>
        <v>100.01247116707528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0.10922549019607843</v>
      </c>
      <c r="F359" s="128">
        <f t="shared" si="32"/>
        <v>11.141</v>
      </c>
      <c r="G359" s="122">
        <f t="shared" si="33"/>
        <v>0.1031503377299206</v>
      </c>
      <c r="H359" s="128">
        <f t="shared" si="34"/>
        <v>35520.644</v>
      </c>
      <c r="I359" s="122">
        <f t="shared" si="35"/>
        <v>0.29740592035946917</v>
      </c>
      <c r="J359" s="128">
        <f t="shared" si="36"/>
        <v>105.88960986445284</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0.18871568627450983</v>
      </c>
      <c r="F360" s="128">
        <f t="shared" si="32"/>
        <v>19.249000000000002</v>
      </c>
      <c r="G360" s="122">
        <f t="shared" si="33"/>
        <v>0.18858232711306258</v>
      </c>
      <c r="H360" s="128">
        <f t="shared" si="34"/>
        <v>64939.833000000006</v>
      </c>
      <c r="I360" s="122">
        <f t="shared" si="35"/>
        <v>3.8440837977837275E-2</v>
      </c>
      <c r="J360" s="128">
        <f t="shared" si="36"/>
        <v>100.07071668034264</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5.5401960784313725E-2</v>
      </c>
      <c r="F361" s="128">
        <f t="shared" si="32"/>
        <v>5.6509999999999998</v>
      </c>
      <c r="G361" s="122">
        <f t="shared" si="33"/>
        <v>5.9180428507541571E-2</v>
      </c>
      <c r="H361" s="128">
        <f t="shared" si="34"/>
        <v>20379.254000000001</v>
      </c>
      <c r="I361" s="122">
        <f t="shared" si="35"/>
        <v>-0.28074228746252744</v>
      </c>
      <c r="J361" s="128">
        <f t="shared" si="36"/>
        <v>93.615342405392781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8.9509803921568633E-3</v>
      </c>
      <c r="F362" s="128">
        <f t="shared" si="32"/>
        <v>0.91300000000000003</v>
      </c>
      <c r="G362" s="122">
        <f t="shared" si="33"/>
        <v>9.3952456455200697E-3</v>
      </c>
      <c r="H362" s="128">
        <f t="shared" si="34"/>
        <v>3235.3280000000004</v>
      </c>
      <c r="I362" s="122">
        <f t="shared" si="35"/>
        <v>-0.19207856877382598</v>
      </c>
      <c r="J362" s="128">
        <f t="shared" si="36"/>
        <v>95.271382248796812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2.7480392156862744E-2</v>
      </c>
      <c r="F363" s="128">
        <f t="shared" si="32"/>
        <v>2.8029999999999999</v>
      </c>
      <c r="G363" s="122">
        <f t="shared" si="33"/>
        <v>2.9811170351785061E-2</v>
      </c>
      <c r="H363" s="128">
        <f t="shared" si="34"/>
        <v>10265.715</v>
      </c>
      <c r="I363" s="122">
        <f t="shared" si="35"/>
        <v>-0.26777818253524716</v>
      </c>
      <c r="J363" s="128">
        <f t="shared" si="36"/>
        <v>92.181527369042882</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0.56882352941176462</v>
      </c>
      <c r="F364" s="128">
        <f t="shared" si="32"/>
        <v>58.019999999999996</v>
      </c>
      <c r="G364" s="122">
        <f t="shared" si="33"/>
        <v>0.57184467618002199</v>
      </c>
      <c r="H364" s="128">
        <f t="shared" si="34"/>
        <v>196919.28900000002</v>
      </c>
      <c r="I364" s="122">
        <f t="shared" si="35"/>
        <v>-0.21232387082521778</v>
      </c>
      <c r="J364" s="128">
        <f t="shared" si="36"/>
        <v>99.471684026431987</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0.60345098039215694</v>
      </c>
      <c r="F365" s="128">
        <f t="shared" si="32"/>
        <v>61.552000000000007</v>
      </c>
      <c r="G365" s="122">
        <f t="shared" si="33"/>
        <v>0.59358007945219815</v>
      </c>
      <c r="H365" s="128">
        <f t="shared" si="34"/>
        <v>204404.04900000006</v>
      </c>
      <c r="I365" s="122">
        <f t="shared" si="35"/>
        <v>0.21484207779291256</v>
      </c>
      <c r="J365" s="128">
        <f t="shared" si="36"/>
        <v>101.66294343116576</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0.37096078431372559</v>
      </c>
      <c r="F366" s="128">
        <f t="shared" si="32"/>
        <v>37.838000000000008</v>
      </c>
      <c r="G366" s="122">
        <f t="shared" si="33"/>
        <v>0.3782711248177768</v>
      </c>
      <c r="H366" s="128">
        <f t="shared" si="34"/>
        <v>130260.68799999998</v>
      </c>
      <c r="I366" s="122">
        <f t="shared" si="35"/>
        <v>-4.6977664676617785E-2</v>
      </c>
      <c r="J366" s="128">
        <f t="shared" si="36"/>
        <v>98.067433640996839</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0.43048039215686273</v>
      </c>
      <c r="F367" s="128">
        <f t="shared" si="32"/>
        <v>43.908999999999999</v>
      </c>
      <c r="G367" s="122">
        <f t="shared" si="33"/>
        <v>0.40765253602355689</v>
      </c>
      <c r="H367" s="128">
        <f t="shared" si="34"/>
        <v>140378.41200000001</v>
      </c>
      <c r="I367" s="122">
        <f t="shared" si="35"/>
        <v>0.33074050609164718</v>
      </c>
      <c r="J367" s="128">
        <f t="shared" si="36"/>
        <v>105.5998317478851</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6.8627450980392163E-2</v>
      </c>
      <c r="F368" s="128">
        <f t="shared" si="32"/>
        <v>7</v>
      </c>
      <c r="G368" s="122">
        <f t="shared" si="33"/>
        <v>6.9939742941938318E-2</v>
      </c>
      <c r="H368" s="128">
        <f t="shared" si="34"/>
        <v>24084.309999999998</v>
      </c>
      <c r="I368" s="122">
        <f t="shared" si="35"/>
        <v>-6.4320311142889539E-2</v>
      </c>
      <c r="J368" s="128">
        <f t="shared" si="36"/>
        <v>98.123682034926006</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0.25401960784313721</v>
      </c>
      <c r="F369" s="128">
        <f t="shared" si="32"/>
        <v>25.909999999999997</v>
      </c>
      <c r="G369" s="122">
        <f t="shared" si="33"/>
        <v>0.25257830223197952</v>
      </c>
      <c r="H369" s="128">
        <f t="shared" si="34"/>
        <v>86977.359000000011</v>
      </c>
      <c r="I369" s="122">
        <f t="shared" si="35"/>
        <v>5.273111890537012E-2</v>
      </c>
      <c r="J369" s="128">
        <f t="shared" si="36"/>
        <v>100.57063714437113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0.19152941176470589</v>
      </c>
      <c r="F370" s="128">
        <f t="shared" si="32"/>
        <v>19.536000000000001</v>
      </c>
      <c r="G370" s="122">
        <f t="shared" si="33"/>
        <v>0.17966376561601591</v>
      </c>
      <c r="H370" s="128">
        <f t="shared" si="34"/>
        <v>61868.655000000006</v>
      </c>
      <c r="I370" s="122">
        <f t="shared" si="35"/>
        <v>0.52074201135551101</v>
      </c>
      <c r="J370" s="128">
        <f t="shared" si="36"/>
        <v>106.60436238103219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0.37437254901960787</v>
      </c>
      <c r="F371" s="128">
        <f t="shared" si="32"/>
        <v>38.186</v>
      </c>
      <c r="G371" s="122">
        <f t="shared" si="33"/>
        <v>0.35218290848477457</v>
      </c>
      <c r="H371" s="128">
        <f t="shared" si="34"/>
        <v>121277.00199999999</v>
      </c>
      <c r="I371" s="122">
        <f t="shared" si="35"/>
        <v>0.34504971065057599</v>
      </c>
      <c r="J371" s="128">
        <f t="shared" si="36"/>
        <v>106.30060119336899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0.20094117647058823</v>
      </c>
      <c r="F372" s="128">
        <f t="shared" si="32"/>
        <v>20.495999999999999</v>
      </c>
      <c r="G372" s="122">
        <f t="shared" si="33"/>
        <v>0.19410742018480767</v>
      </c>
      <c r="H372" s="128">
        <f t="shared" si="34"/>
        <v>66842.442999999999</v>
      </c>
      <c r="I372" s="122">
        <f t="shared" si="35"/>
        <v>0.17784383280953819</v>
      </c>
      <c r="J372" s="128">
        <f t="shared" si="36"/>
        <v>103.52060538400552</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0.23350000000000001</v>
      </c>
      <c r="F373" s="128">
        <f t="shared" si="32"/>
        <v>23.817</v>
      </c>
      <c r="G373" s="122">
        <f t="shared" si="33"/>
        <v>0.21604000487864372</v>
      </c>
      <c r="H373" s="128">
        <f t="shared" si="34"/>
        <v>74395.103999999992</v>
      </c>
      <c r="I373" s="122">
        <f t="shared" si="35"/>
        <v>0.38416206524618879</v>
      </c>
      <c r="J373" s="128">
        <f t="shared" si="36"/>
        <v>108.08183425618978</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8.0764705882352933E-2</v>
      </c>
      <c r="F374" s="128">
        <f t="shared" si="32"/>
        <v>8.2379999999999995</v>
      </c>
      <c r="G374" s="122">
        <f t="shared" si="33"/>
        <v>8.0815944453156319E-2</v>
      </c>
      <c r="H374" s="128">
        <f t="shared" si="34"/>
        <v>27829.617000000002</v>
      </c>
      <c r="I374" s="122">
        <f t="shared" si="35"/>
        <v>-6.7269145021057658E-2</v>
      </c>
      <c r="J374" s="128">
        <f t="shared" si="36"/>
        <v>99.936598438402115</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0.11624509803921568</v>
      </c>
      <c r="F375" s="128">
        <f t="shared" si="32"/>
        <v>11.856999999999999</v>
      </c>
      <c r="G375" s="122">
        <f t="shared" si="33"/>
        <v>0.10752268859733183</v>
      </c>
      <c r="H375" s="128">
        <f t="shared" si="34"/>
        <v>37026.297999999995</v>
      </c>
      <c r="I375" s="122">
        <f t="shared" si="35"/>
        <v>0.54233625359322446</v>
      </c>
      <c r="J375" s="128">
        <f t="shared" si="36"/>
        <v>108.11215712299469</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3.1294117647058826E-2</v>
      </c>
      <c r="F376" s="128">
        <f t="shared" si="32"/>
        <v>3.1920000000000002</v>
      </c>
      <c r="G376" s="122">
        <f t="shared" si="33"/>
        <v>3.3104516230202295E-2</v>
      </c>
      <c r="H376" s="128">
        <f t="shared" si="34"/>
        <v>11399.805000000002</v>
      </c>
      <c r="I376" s="122">
        <f t="shared" si="35"/>
        <v>-0.4867475917585532</v>
      </c>
      <c r="J376" s="128">
        <f t="shared" si="36"/>
        <v>94.531264040971593</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0.37987254901960782</v>
      </c>
      <c r="F377" s="128">
        <f t="shared" si="32"/>
        <v>38.747</v>
      </c>
      <c r="G377" s="122">
        <f t="shared" si="33"/>
        <v>0.37604644875391308</v>
      </c>
      <c r="H377" s="128">
        <f t="shared" si="34"/>
        <v>129494.603</v>
      </c>
      <c r="I377" s="122">
        <f t="shared" si="35"/>
        <v>0.18365559066495601</v>
      </c>
      <c r="J377" s="128">
        <f t="shared" si="36"/>
        <v>101.01745416779579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0.24229411764705885</v>
      </c>
      <c r="F378" s="128">
        <f t="shared" si="32"/>
        <v>24.714000000000002</v>
      </c>
      <c r="G378" s="122">
        <f t="shared" si="33"/>
        <v>0.24726788981234649</v>
      </c>
      <c r="H378" s="128">
        <f t="shared" si="34"/>
        <v>85148.676000000007</v>
      </c>
      <c r="I378" s="122">
        <f t="shared" si="35"/>
        <v>-7.4498061162926333E-3</v>
      </c>
      <c r="J378" s="128">
        <f t="shared" si="36"/>
        <v>97.988508670065372</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0.1733627450980392</v>
      </c>
      <c r="F379" s="128">
        <f t="shared" si="32"/>
        <v>17.683</v>
      </c>
      <c r="G379" s="122">
        <f t="shared" si="33"/>
        <v>0.16240357709128289</v>
      </c>
      <c r="H379" s="128">
        <f t="shared" si="34"/>
        <v>55924.97099999999</v>
      </c>
      <c r="I379" s="122">
        <f t="shared" si="35"/>
        <v>0.37853630775321184</v>
      </c>
      <c r="J379" s="128">
        <f t="shared" si="36"/>
        <v>106.74810752511716</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1.1558823529411767E-2</v>
      </c>
      <c r="F380" s="128">
        <f t="shared" si="32"/>
        <v>1.1790000000000003</v>
      </c>
      <c r="G380" s="122">
        <f t="shared" si="33"/>
        <v>1.2078888830809799E-2</v>
      </c>
      <c r="H380" s="128">
        <f t="shared" si="34"/>
        <v>4159.4620000000004</v>
      </c>
      <c r="I380" s="122">
        <f t="shared" si="35"/>
        <v>-0.22871409040437035</v>
      </c>
      <c r="J380" s="128">
        <f t="shared" si="36"/>
        <v>95.694427619273284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5.0699901960784315</v>
      </c>
      <c r="F381" s="128">
        <f t="shared" si="32"/>
        <v>517.13900000000001</v>
      </c>
      <c r="G381" s="122">
        <f t="shared" si="33"/>
        <v>4.9938132205437356</v>
      </c>
      <c r="H381" s="128">
        <f t="shared" si="34"/>
        <v>1719659.5329999998</v>
      </c>
      <c r="I381" s="122">
        <f t="shared" si="35"/>
        <v>0.20114277413058723</v>
      </c>
      <c r="J381" s="128">
        <f t="shared" si="36"/>
        <v>101.52542700678744</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0.62967647058823528</v>
      </c>
      <c r="F382" s="128">
        <f t="shared" si="32"/>
        <v>64.227000000000004</v>
      </c>
      <c r="G382" s="122">
        <f t="shared" si="33"/>
        <v>0.61511820547221219</v>
      </c>
      <c r="H382" s="128">
        <f t="shared" si="34"/>
        <v>211820.87500000003</v>
      </c>
      <c r="I382" s="122">
        <f t="shared" si="35"/>
        <v>0.32088566149652947</v>
      </c>
      <c r="J382" s="128">
        <f t="shared" si="36"/>
        <v>102.36674268238363</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9.211764705882354E-2</v>
      </c>
      <c r="F383" s="128">
        <f t="shared" si="32"/>
        <v>9.3960000000000008</v>
      </c>
      <c r="G383" s="122">
        <f t="shared" si="33"/>
        <v>9.0093080456966304E-2</v>
      </c>
      <c r="H383" s="128">
        <f t="shared" si="34"/>
        <v>31024.273000000001</v>
      </c>
      <c r="I383" s="122">
        <f t="shared" si="35"/>
        <v>0.32441822196027592</v>
      </c>
      <c r="J383" s="128">
        <f t="shared" si="36"/>
        <v>102.24719433677738</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2.9284313725490192E-2</v>
      </c>
      <c r="F384" s="128">
        <f t="shared" si="32"/>
        <v>2.9869999999999997</v>
      </c>
      <c r="G384" s="122">
        <f t="shared" si="33"/>
        <v>3.6556412222164138E-2</v>
      </c>
      <c r="H384" s="128">
        <f t="shared" si="34"/>
        <v>12588.492999999999</v>
      </c>
      <c r="I384" s="122">
        <f t="shared" si="35"/>
        <v>-0.38485663261880598</v>
      </c>
      <c r="J384" s="128">
        <f t="shared" si="36"/>
        <v>80.107187618743197</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0.26300980392156859</v>
      </c>
      <c r="F385" s="128">
        <f t="shared" si="32"/>
        <v>26.826999999999998</v>
      </c>
      <c r="G385" s="122">
        <f t="shared" si="33"/>
        <v>0.24841512611874852</v>
      </c>
      <c r="H385" s="128">
        <f t="shared" si="34"/>
        <v>85543.736000000004</v>
      </c>
      <c r="I385" s="122">
        <f t="shared" si="35"/>
        <v>0.24480227688118675</v>
      </c>
      <c r="J385" s="128">
        <f t="shared" si="36"/>
        <v>105.87511639522444</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0.6346764705882354</v>
      </c>
      <c r="F386" s="128">
        <f t="shared" si="32"/>
        <v>64.737000000000009</v>
      </c>
      <c r="G386" s="122">
        <f t="shared" si="33"/>
        <v>0.70343399601577417</v>
      </c>
      <c r="H386" s="128">
        <f t="shared" si="34"/>
        <v>242233.12399999995</v>
      </c>
      <c r="I386" s="122">
        <f t="shared" si="35"/>
        <v>-0.32011392293402047</v>
      </c>
      <c r="J386" s="128">
        <f t="shared" si="36"/>
        <v>90.225447473824261</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0.43857843137254904</v>
      </c>
      <c r="F387" s="128">
        <f t="shared" si="32"/>
        <v>44.734999999999999</v>
      </c>
      <c r="G387" s="122">
        <f t="shared" si="33"/>
        <v>0.41035322832633475</v>
      </c>
      <c r="H387" s="128">
        <f t="shared" si="34"/>
        <v>141308.41699999999</v>
      </c>
      <c r="I387" s="122">
        <f t="shared" si="35"/>
        <v>0.36680557648929757</v>
      </c>
      <c r="J387" s="128">
        <f t="shared" si="36"/>
        <v>106.87827001174904</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2.9117647058823533E-3</v>
      </c>
      <c r="F388" s="128">
        <f t="shared" si="32"/>
        <v>0.29700000000000004</v>
      </c>
      <c r="G388" s="122">
        <f t="shared" si="33"/>
        <v>2.4702489850678654E-3</v>
      </c>
      <c r="H388" s="128">
        <f t="shared" si="34"/>
        <v>850.65</v>
      </c>
      <c r="I388" s="122">
        <f t="shared" si="35"/>
        <v>0.40740075858788849</v>
      </c>
      <c r="J388" s="128">
        <f t="shared" si="36"/>
        <v>117.87332870019813</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1.6147058823529414E-2</v>
      </c>
      <c r="F389" s="128">
        <f t="shared" si="32"/>
        <v>1.6470000000000002</v>
      </c>
      <c r="G389" s="122">
        <f t="shared" si="33"/>
        <v>1.5963044273691912E-2</v>
      </c>
      <c r="H389" s="128">
        <f t="shared" si="34"/>
        <v>5497.0019999999995</v>
      </c>
      <c r="I389" s="122">
        <f t="shared" si="35"/>
        <v>0.25837160414278765</v>
      </c>
      <c r="J389" s="128">
        <f t="shared" si="36"/>
        <v>101.15275348913721</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2.0392156862745099E-3</v>
      </c>
      <c r="F390" s="128">
        <f t="shared" si="32"/>
        <v>0.20800000000000002</v>
      </c>
      <c r="G390" s="122">
        <f t="shared" si="33"/>
        <v>1.8761434321258692E-3</v>
      </c>
      <c r="H390" s="128">
        <f t="shared" si="34"/>
        <v>646.06500000000005</v>
      </c>
      <c r="I390" s="122">
        <f t="shared" si="35"/>
        <v>-5.4340459722566563E-2</v>
      </c>
      <c r="J390" s="128">
        <f t="shared" si="36"/>
        <v>108.69188631083833</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1.9460784313725492E-2</v>
      </c>
      <c r="F391" s="128">
        <f t="shared" si="32"/>
        <v>1.9850000000000003</v>
      </c>
      <c r="G391" s="122">
        <f t="shared" si="33"/>
        <v>1.8039572189407539E-2</v>
      </c>
      <c r="H391" s="128">
        <f t="shared" si="34"/>
        <v>6212.0710000000008</v>
      </c>
      <c r="I391" s="122">
        <f t="shared" si="35"/>
        <v>0.4047145676771523</v>
      </c>
      <c r="J391" s="128">
        <f t="shared" si="36"/>
        <v>107.87830281891308</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5.9803921568627458E-4</v>
      </c>
      <c r="F392" s="128">
        <f t="shared" si="32"/>
        <v>6.1000000000000006E-2</v>
      </c>
      <c r="G392" s="122">
        <f t="shared" si="33"/>
        <v>2.4162935084998753E-4</v>
      </c>
      <c r="H392" s="128">
        <f t="shared" si="34"/>
        <v>83.207000000000008</v>
      </c>
      <c r="I392" s="122">
        <f t="shared" si="35"/>
        <v>0.54728314371989373</v>
      </c>
      <c r="J392" s="128">
        <f t="shared" si="36"/>
        <v>247.50272000588188</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4.9411764705882353E-3</v>
      </c>
      <c r="F393" s="128">
        <f t="shared" ref="F393:F456" si="38">SUMPRODUCT($K$2:$AI$2,$K393:$AI393)</f>
        <v>0.504</v>
      </c>
      <c r="G393" s="122">
        <f t="shared" ref="G393:G456" si="39">SUMPRODUCT($K$3:$AI$3,$K393:$AI393)/$J$3</f>
        <v>4.5444972964182612E-3</v>
      </c>
      <c r="H393" s="128">
        <f t="shared" ref="H393:H456" si="40">SUMPRODUCT($K$3:$AI$3,$K393:$AI393)</f>
        <v>1564.9339999999997</v>
      </c>
      <c r="I393" s="122">
        <f t="shared" ref="I393:I456" si="41">CORREL($K$4:$AI$4,$K393:$AI393)</f>
        <v>0.30165850935576877</v>
      </c>
      <c r="J393" s="128">
        <f t="shared" si="36"/>
        <v>108.72878006732705</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2.0098039215686275E-3</v>
      </c>
      <c r="F394" s="128">
        <f t="shared" si="38"/>
        <v>0.20500000000000002</v>
      </c>
      <c r="G394" s="122">
        <f t="shared" si="39"/>
        <v>2.4377101737145645E-3</v>
      </c>
      <c r="H394" s="128">
        <f t="shared" si="40"/>
        <v>839.44500000000005</v>
      </c>
      <c r="I394" s="122">
        <f t="shared" si="41"/>
        <v>9.8816666135606163E-2</v>
      </c>
      <c r="J394" s="128">
        <f t="shared" ref="J394:J457" si="42">$E394/$G394*100</f>
        <v>82.446385269258798</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2.6470588235294115E-4</v>
      </c>
      <c r="F395" s="128">
        <f t="shared" si="38"/>
        <v>2.7E-2</v>
      </c>
      <c r="G395" s="122">
        <f t="shared" si="39"/>
        <v>1.9086241643870625E-4</v>
      </c>
      <c r="H395" s="128">
        <f t="shared" si="40"/>
        <v>65.725000000000009</v>
      </c>
      <c r="I395" s="122">
        <f t="shared" si="41"/>
        <v>0.24490656568213579</v>
      </c>
      <c r="J395" s="128">
        <f t="shared" si="42"/>
        <v>138.68936969995298</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1.8921568627450981E-3</v>
      </c>
      <c r="F396" s="128">
        <f t="shared" si="38"/>
        <v>0.193</v>
      </c>
      <c r="G396" s="122">
        <f t="shared" si="39"/>
        <v>1.4002085039406665E-3</v>
      </c>
      <c r="H396" s="128">
        <f t="shared" si="40"/>
        <v>482.17300000000006</v>
      </c>
      <c r="I396" s="122">
        <f t="shared" si="41"/>
        <v>0.45955487247120419</v>
      </c>
      <c r="J396" s="128">
        <f t="shared" si="42"/>
        <v>135.1339359402489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1.2107843137254904E-2</v>
      </c>
      <c r="F397" s="128">
        <f t="shared" si="38"/>
        <v>1.2350000000000001</v>
      </c>
      <c r="G397" s="122">
        <f t="shared" si="39"/>
        <v>1.0700968178465437E-2</v>
      </c>
      <c r="H397" s="128">
        <f t="shared" si="40"/>
        <v>3684.9640000000009</v>
      </c>
      <c r="I397" s="122">
        <f t="shared" si="41"/>
        <v>0.45431191228996165</v>
      </c>
      <c r="J397" s="128">
        <f t="shared" si="42"/>
        <v>113.14717449231047</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1.6421568627450985E-2</v>
      </c>
      <c r="F398" s="128">
        <f t="shared" si="38"/>
        <v>1.6750000000000003</v>
      </c>
      <c r="G398" s="122">
        <f t="shared" si="39"/>
        <v>1.4666248497203493E-2</v>
      </c>
      <c r="H398" s="128">
        <f t="shared" si="40"/>
        <v>5050.4400000000005</v>
      </c>
      <c r="I398" s="122">
        <f t="shared" si="41"/>
        <v>0.32447297917828372</v>
      </c>
      <c r="J398" s="128">
        <f t="shared" si="42"/>
        <v>111.96843303577046</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7.5686274509803924E-3</v>
      </c>
      <c r="F400" s="128">
        <f t="shared" si="38"/>
        <v>0.77200000000000002</v>
      </c>
      <c r="G400" s="122">
        <f t="shared" si="39"/>
        <v>7.5407453870681091E-3</v>
      </c>
      <c r="H400" s="128">
        <f t="shared" si="40"/>
        <v>2596.7159999999999</v>
      </c>
      <c r="I400" s="122">
        <f t="shared" si="41"/>
        <v>0.11888337345680559</v>
      </c>
      <c r="J400" s="128">
        <f t="shared" si="42"/>
        <v>100.36975209320951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1.8921568627450981E-3</v>
      </c>
      <c r="F401" s="128">
        <f t="shared" si="38"/>
        <v>0.193</v>
      </c>
      <c r="G401" s="122">
        <f t="shared" si="39"/>
        <v>7.7262325835322548E-4</v>
      </c>
      <c r="H401" s="128">
        <f t="shared" si="40"/>
        <v>266.05900000000003</v>
      </c>
      <c r="I401" s="122">
        <f t="shared" si="41"/>
        <v>0.69685877070893798</v>
      </c>
      <c r="J401" s="128">
        <f t="shared" si="42"/>
        <v>244.90032396617912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0.86793137254901975</v>
      </c>
      <c r="F402" s="128">
        <f t="shared" si="38"/>
        <v>88.529000000000011</v>
      </c>
      <c r="G402" s="122">
        <f t="shared" si="39"/>
        <v>0.83973842919287489</v>
      </c>
      <c r="H402" s="128">
        <f t="shared" si="40"/>
        <v>289170.64600000001</v>
      </c>
      <c r="I402" s="122">
        <f t="shared" si="41"/>
        <v>0.33720461907992422</v>
      </c>
      <c r="J402" s="128">
        <f t="shared" si="42"/>
        <v>103.35734823797964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0.17051960784313727</v>
      </c>
      <c r="F403" s="128">
        <f t="shared" si="38"/>
        <v>17.393000000000001</v>
      </c>
      <c r="G403" s="122">
        <f t="shared" si="39"/>
        <v>0.16838110048263727</v>
      </c>
      <c r="H403" s="128">
        <f t="shared" si="40"/>
        <v>57983.379000000001</v>
      </c>
      <c r="I403" s="122">
        <f t="shared" si="41"/>
        <v>0.19305675460144731</v>
      </c>
      <c r="J403" s="128">
        <f t="shared" si="42"/>
        <v>101.27004001896312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0.82561764705882346</v>
      </c>
      <c r="F404" s="128">
        <f t="shared" si="38"/>
        <v>84.212999999999994</v>
      </c>
      <c r="G404" s="122">
        <f t="shared" si="39"/>
        <v>0.78907572932819892</v>
      </c>
      <c r="H404" s="128">
        <f t="shared" si="40"/>
        <v>271724.53999999992</v>
      </c>
      <c r="I404" s="122">
        <f t="shared" si="41"/>
        <v>0.35540932558084598</v>
      </c>
      <c r="J404" s="128">
        <f t="shared" si="42"/>
        <v>104.63097727790152</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6.1313725490196071E-2</v>
      </c>
      <c r="F405" s="128">
        <f t="shared" si="38"/>
        <v>6.2539999999999996</v>
      </c>
      <c r="G405" s="122">
        <f t="shared" si="39"/>
        <v>7.9692732563204582E-2</v>
      </c>
      <c r="H405" s="128">
        <f t="shared" si="40"/>
        <v>27442.83</v>
      </c>
      <c r="I405" s="122">
        <f t="shared" si="41"/>
        <v>-0.11583548150012435</v>
      </c>
      <c r="J405" s="128">
        <f t="shared" si="42"/>
        <v>76.937662341503895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0.50188235294117645</v>
      </c>
      <c r="F406" s="128">
        <f t="shared" si="38"/>
        <v>51.192</v>
      </c>
      <c r="G406" s="122">
        <f t="shared" si="39"/>
        <v>0.48322752484333165</v>
      </c>
      <c r="H406" s="128">
        <f t="shared" si="40"/>
        <v>166403.264</v>
      </c>
      <c r="I406" s="122">
        <f t="shared" si="41"/>
        <v>0.18516999489905642</v>
      </c>
      <c r="J406" s="128">
        <f t="shared" si="42"/>
        <v>103.86046471667625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0.4681078431372549</v>
      </c>
      <c r="F407" s="128">
        <f t="shared" si="38"/>
        <v>47.747</v>
      </c>
      <c r="G407" s="122">
        <f t="shared" si="39"/>
        <v>0.44883736983023481</v>
      </c>
      <c r="H407" s="128">
        <f t="shared" si="40"/>
        <v>154560.739</v>
      </c>
      <c r="I407" s="122">
        <f t="shared" si="41"/>
        <v>0.2803681873717509</v>
      </c>
      <c r="J407" s="128">
        <f t="shared" si="42"/>
        <v>104.29341997844539</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0.20037254901960783</v>
      </c>
      <c r="F408" s="128">
        <f t="shared" si="38"/>
        <v>20.437999999999999</v>
      </c>
      <c r="G408" s="122">
        <f t="shared" si="39"/>
        <v>0.19316017632812363</v>
      </c>
      <c r="H408" s="128">
        <f t="shared" si="40"/>
        <v>66516.251999999993</v>
      </c>
      <c r="I408" s="122">
        <f t="shared" si="41"/>
        <v>0.18164794501797268</v>
      </c>
      <c r="J408" s="128">
        <f t="shared" si="42"/>
        <v>103.7338818117625</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0.90669607843137257</v>
      </c>
      <c r="F409" s="128">
        <f t="shared" si="38"/>
        <v>92.483000000000004</v>
      </c>
      <c r="G409" s="122">
        <f t="shared" si="39"/>
        <v>0.90266720389826871</v>
      </c>
      <c r="H409" s="128">
        <f t="shared" si="40"/>
        <v>310840.67300000001</v>
      </c>
      <c r="I409" s="122">
        <f t="shared" si="41"/>
        <v>0.15533125543535409</v>
      </c>
      <c r="J409" s="128">
        <f t="shared" si="42"/>
        <v>100.44633000021544</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7.8990196078431371E-2</v>
      </c>
      <c r="F410" s="128">
        <f t="shared" si="38"/>
        <v>8.0570000000000004</v>
      </c>
      <c r="G410" s="122">
        <f t="shared" si="39"/>
        <v>8.3697785444217951E-2</v>
      </c>
      <c r="H410" s="128">
        <f t="shared" si="40"/>
        <v>28822.002000000004</v>
      </c>
      <c r="I410" s="122">
        <f t="shared" si="41"/>
        <v>-0.16537520291363783</v>
      </c>
      <c r="J410" s="128">
        <f t="shared" si="42"/>
        <v>94.375491130617732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2.5725490196078431E-2</v>
      </c>
      <c r="F411" s="128">
        <f t="shared" si="38"/>
        <v>2.6240000000000001</v>
      </c>
      <c r="G411" s="122">
        <f t="shared" si="39"/>
        <v>2.3674614790421596E-2</v>
      </c>
      <c r="H411" s="128">
        <f t="shared" si="40"/>
        <v>8152.5429999999997</v>
      </c>
      <c r="I411" s="122">
        <f t="shared" si="41"/>
        <v>0.25859563333926017</v>
      </c>
      <c r="J411" s="128">
        <f t="shared" si="42"/>
        <v>108.66276145910763</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0.41078431372549018</v>
      </c>
      <c r="F412" s="128">
        <f t="shared" si="38"/>
        <v>41.9</v>
      </c>
      <c r="G412" s="122">
        <f t="shared" si="39"/>
        <v>0.42025650340633869</v>
      </c>
      <c r="H412" s="128">
        <f t="shared" si="40"/>
        <v>144718.68899999998</v>
      </c>
      <c r="I412" s="122">
        <f t="shared" si="41"/>
        <v>-0.1020608322796696</v>
      </c>
      <c r="J412" s="128">
        <f t="shared" si="42"/>
        <v>97.746093253983503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0.4708235294117647</v>
      </c>
      <c r="F413" s="128">
        <f t="shared" si="38"/>
        <v>48.024000000000001</v>
      </c>
      <c r="G413" s="122">
        <f t="shared" si="39"/>
        <v>0.45870280638173072</v>
      </c>
      <c r="H413" s="128">
        <f t="shared" si="40"/>
        <v>157957.98100000003</v>
      </c>
      <c r="I413" s="122">
        <f t="shared" si="41"/>
        <v>0.1415236917931611</v>
      </c>
      <c r="J413" s="128">
        <f t="shared" si="42"/>
        <v>102.64239129593361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0.10358823529411762</v>
      </c>
      <c r="F414" s="128">
        <f t="shared" si="38"/>
        <v>10.565999999999997</v>
      </c>
      <c r="G414" s="122">
        <f t="shared" si="39"/>
        <v>0.10781694341354058</v>
      </c>
      <c r="H414" s="128">
        <f t="shared" si="40"/>
        <v>37127.627000000008</v>
      </c>
      <c r="I414" s="122">
        <f t="shared" si="41"/>
        <v>-0.15329249939969697</v>
      </c>
      <c r="J414" s="128">
        <f t="shared" si="42"/>
        <v>96.077881652419507</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9.4166666666666676E-2</v>
      </c>
      <c r="F415" s="128">
        <f t="shared" si="38"/>
        <v>9.6050000000000004</v>
      </c>
      <c r="G415" s="122">
        <f t="shared" si="39"/>
        <v>9.1061058549532767E-2</v>
      </c>
      <c r="H415" s="128">
        <f t="shared" si="40"/>
        <v>31357.604000000003</v>
      </c>
      <c r="I415" s="122">
        <f t="shared" si="41"/>
        <v>0.20444799465215371</v>
      </c>
      <c r="J415" s="128">
        <f t="shared" si="42"/>
        <v>103.41046784059138</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0.23556862745098042</v>
      </c>
      <c r="F416" s="128">
        <f t="shared" si="38"/>
        <v>24.028000000000002</v>
      </c>
      <c r="G416" s="122">
        <f t="shared" si="39"/>
        <v>0.2462969264544457</v>
      </c>
      <c r="H416" s="128">
        <f t="shared" si="40"/>
        <v>84814.31700000001</v>
      </c>
      <c r="I416" s="122">
        <f t="shared" si="41"/>
        <v>-0.22612400976179922</v>
      </c>
      <c r="J416" s="128">
        <f t="shared" si="42"/>
        <v>95.644160421364603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0.26867647058823529</v>
      </c>
      <c r="F417" s="128">
        <f t="shared" si="38"/>
        <v>27.405000000000001</v>
      </c>
      <c r="G417" s="122">
        <f t="shared" si="39"/>
        <v>0.26292756375632337</v>
      </c>
      <c r="H417" s="128">
        <f t="shared" si="40"/>
        <v>90541.21</v>
      </c>
      <c r="I417" s="122">
        <f t="shared" si="41"/>
        <v>0.19914258895840342</v>
      </c>
      <c r="J417" s="128">
        <f t="shared" si="42"/>
        <v>102.18649834569642</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0.29765686274509801</v>
      </c>
      <c r="F418" s="128">
        <f t="shared" si="38"/>
        <v>30.360999999999997</v>
      </c>
      <c r="G418" s="122">
        <f t="shared" si="39"/>
        <v>0.29149968056499342</v>
      </c>
      <c r="H418" s="128">
        <f t="shared" si="40"/>
        <v>100380.247</v>
      </c>
      <c r="I418" s="122">
        <f t="shared" si="41"/>
        <v>9.6459261617505426E-2</v>
      </c>
      <c r="J418" s="128">
        <f t="shared" si="42"/>
        <v>102.11224319977661</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8.431372549019607E-2</v>
      </c>
      <c r="F419" s="128">
        <f t="shared" si="38"/>
        <v>8.6</v>
      </c>
      <c r="G419" s="122">
        <f t="shared" si="39"/>
        <v>7.9214608053246913E-2</v>
      </c>
      <c r="H419" s="128">
        <f t="shared" si="40"/>
        <v>27278.184000000001</v>
      </c>
      <c r="I419" s="122">
        <f t="shared" si="41"/>
        <v>0.40285302253602878</v>
      </c>
      <c r="J419" s="128">
        <f t="shared" si="42"/>
        <v>106.43709230186636</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0.22804901960784316</v>
      </c>
      <c r="F420" s="128">
        <f t="shared" si="38"/>
        <v>23.261000000000003</v>
      </c>
      <c r="G420" s="122">
        <f t="shared" si="39"/>
        <v>0.22905700462890363</v>
      </c>
      <c r="H420" s="128">
        <f t="shared" si="40"/>
        <v>78877.611999999994</v>
      </c>
      <c r="I420" s="122">
        <f t="shared" si="41"/>
        <v>4.3242614268513883E-2</v>
      </c>
      <c r="J420" s="128">
        <f t="shared" si="42"/>
        <v>99.55994141166147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0.8922941176470589</v>
      </c>
      <c r="F421" s="128">
        <f t="shared" si="38"/>
        <v>91.01400000000001</v>
      </c>
      <c r="G421" s="122">
        <f t="shared" si="39"/>
        <v>0.8908630117494003</v>
      </c>
      <c r="H421" s="128">
        <f t="shared" si="40"/>
        <v>306775.80499999999</v>
      </c>
      <c r="I421" s="122">
        <f t="shared" si="41"/>
        <v>0.18821091077694138</v>
      </c>
      <c r="J421" s="128">
        <f t="shared" si="42"/>
        <v>100.16064264413092</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0.74372549019607848</v>
      </c>
      <c r="F422" s="128">
        <f t="shared" si="38"/>
        <v>75.86</v>
      </c>
      <c r="G422" s="122">
        <f t="shared" si="39"/>
        <v>0.74547488660057259</v>
      </c>
      <c r="H422" s="128">
        <f t="shared" si="40"/>
        <v>256710.24099999998</v>
      </c>
      <c r="I422" s="122">
        <f t="shared" si="41"/>
        <v>4.3945199852397095E-2</v>
      </c>
      <c r="J422" s="128">
        <f t="shared" si="42"/>
        <v>99.765331275950615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0.32087254901960782</v>
      </c>
      <c r="F423" s="128">
        <f t="shared" si="38"/>
        <v>32.728999999999999</v>
      </c>
      <c r="G423" s="122">
        <f t="shared" si="39"/>
        <v>0.31970545478833079</v>
      </c>
      <c r="H423" s="128">
        <f t="shared" si="40"/>
        <v>110093.13100000001</v>
      </c>
      <c r="I423" s="122">
        <f t="shared" si="41"/>
        <v>7.4561407626688003E-2</v>
      </c>
      <c r="J423" s="128">
        <f t="shared" si="42"/>
        <v>100.3650529616549</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0.50160784313725482</v>
      </c>
      <c r="F424" s="128">
        <f t="shared" si="38"/>
        <v>51.163999999999994</v>
      </c>
      <c r="G424" s="122">
        <f t="shared" si="39"/>
        <v>0.47833836588666451</v>
      </c>
      <c r="H424" s="128">
        <f t="shared" si="40"/>
        <v>164719.64300000001</v>
      </c>
      <c r="I424" s="122">
        <f t="shared" si="41"/>
        <v>0.46311209721341701</v>
      </c>
      <c r="J424" s="128">
        <f t="shared" si="42"/>
        <v>104.86464789573321</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3.6470588235294123E-2</v>
      </c>
      <c r="F425" s="128">
        <f t="shared" si="38"/>
        <v>3.7200000000000006</v>
      </c>
      <c r="G425" s="122">
        <f t="shared" si="39"/>
        <v>3.6444310862532595E-2</v>
      </c>
      <c r="H425" s="128">
        <f t="shared" si="40"/>
        <v>12549.89</v>
      </c>
      <c r="I425" s="122">
        <f t="shared" si="41"/>
        <v>0.12444369798494465</v>
      </c>
      <c r="J425" s="128">
        <f t="shared" si="42"/>
        <v>100.07210281149408</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5.0843137254901957E-2</v>
      </c>
      <c r="F426" s="128">
        <f t="shared" si="38"/>
        <v>5.1859999999999999</v>
      </c>
      <c r="G426" s="122">
        <f t="shared" si="39"/>
        <v>5.1186570371531952E-2</v>
      </c>
      <c r="H426" s="128">
        <f t="shared" si="40"/>
        <v>17626.505000000001</v>
      </c>
      <c r="I426" s="122">
        <f t="shared" si="41"/>
        <v>-4.6364220000519978E-2</v>
      </c>
      <c r="J426" s="128">
        <f t="shared" si="42"/>
        <v>99.32905620724884</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0.15556862745098041</v>
      </c>
      <c r="F427" s="128">
        <f t="shared" si="38"/>
        <v>15.868</v>
      </c>
      <c r="G427" s="122">
        <f t="shared" si="39"/>
        <v>0.15659387323657359</v>
      </c>
      <c r="H427" s="128">
        <f t="shared" si="40"/>
        <v>53924.35300000001</v>
      </c>
      <c r="I427" s="122">
        <f t="shared" si="41"/>
        <v>-2.4431730208696552E-2</v>
      </c>
      <c r="J427" s="128">
        <f t="shared" si="42"/>
        <v>99.345283589707051</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0.50007843137254893</v>
      </c>
      <c r="F428" s="128">
        <f t="shared" si="38"/>
        <v>51.007999999999996</v>
      </c>
      <c r="G428" s="122">
        <f t="shared" si="39"/>
        <v>0.50313625935799378</v>
      </c>
      <c r="H428" s="128">
        <f t="shared" si="40"/>
        <v>173258.99600000001</v>
      </c>
      <c r="I428" s="122">
        <f t="shared" si="41"/>
        <v>-3.1278574960012892E-2</v>
      </c>
      <c r="J428" s="128">
        <f t="shared" si="42"/>
        <v>99.392246547814565</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0.21906862745098038</v>
      </c>
      <c r="F429" s="128">
        <f t="shared" si="38"/>
        <v>22.344999999999999</v>
      </c>
      <c r="G429" s="122">
        <f t="shared" si="39"/>
        <v>0.23801458656398283</v>
      </c>
      <c r="H429" s="128">
        <f t="shared" si="40"/>
        <v>81962.226999999999</v>
      </c>
      <c r="I429" s="122">
        <f t="shared" si="41"/>
        <v>-0.36289870326501372</v>
      </c>
      <c r="J429" s="128">
        <f t="shared" si="42"/>
        <v>92.040000830827466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0.10994117647058824</v>
      </c>
      <c r="F430" s="128">
        <f t="shared" si="38"/>
        <v>11.214</v>
      </c>
      <c r="G430" s="122">
        <f t="shared" si="39"/>
        <v>0.12384198711805738</v>
      </c>
      <c r="H430" s="128">
        <f t="shared" si="40"/>
        <v>42645.979000000007</v>
      </c>
      <c r="I430" s="122">
        <f t="shared" si="41"/>
        <v>-0.35683322757856217</v>
      </c>
      <c r="J430" s="128">
        <f t="shared" si="42"/>
        <v>88.775365309491008</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0.25690196078431371</v>
      </c>
      <c r="F431" s="128">
        <f t="shared" si="38"/>
        <v>26.204000000000001</v>
      </c>
      <c r="G431" s="122">
        <f t="shared" si="39"/>
        <v>0.27017154531040372</v>
      </c>
      <c r="H431" s="128">
        <f t="shared" si="40"/>
        <v>93035.733000000007</v>
      </c>
      <c r="I431" s="122">
        <f t="shared" si="41"/>
        <v>-0.25315986248197181</v>
      </c>
      <c r="J431" s="128">
        <f t="shared" si="42"/>
        <v>95.088459626329481</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0.11757843137254902</v>
      </c>
      <c r="F432" s="128">
        <f t="shared" si="38"/>
        <v>11.993</v>
      </c>
      <c r="G432" s="122">
        <f t="shared" si="39"/>
        <v>0.13325262372298599</v>
      </c>
      <c r="H432" s="128">
        <f t="shared" si="40"/>
        <v>45886.607000000011</v>
      </c>
      <c r="I432" s="122">
        <f t="shared" si="41"/>
        <v>-0.36840962905885982</v>
      </c>
      <c r="J432" s="128">
        <f t="shared" si="42"/>
        <v>88.237235476112289</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0.15741176470588233</v>
      </c>
      <c r="F433" s="128">
        <f t="shared" si="38"/>
        <v>16.055999999999997</v>
      </c>
      <c r="G433" s="122">
        <f t="shared" si="39"/>
        <v>0.17208546338403638</v>
      </c>
      <c r="H433" s="128">
        <f t="shared" si="40"/>
        <v>59259.006000000001</v>
      </c>
      <c r="I433" s="122">
        <f t="shared" si="41"/>
        <v>-0.32538672967237692</v>
      </c>
      <c r="J433" s="128">
        <f t="shared" si="42"/>
        <v>91.473016726922879</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0.1856666666666667</v>
      </c>
      <c r="F434" s="128">
        <f t="shared" si="38"/>
        <v>18.938000000000002</v>
      </c>
      <c r="G434" s="122">
        <f t="shared" si="39"/>
        <v>0.19332662519819493</v>
      </c>
      <c r="H434" s="128">
        <f t="shared" si="40"/>
        <v>66573.570000000007</v>
      </c>
      <c r="I434" s="122">
        <f t="shared" si="41"/>
        <v>-0.25364740440075451</v>
      </c>
      <c r="J434" s="128">
        <f t="shared" si="42"/>
        <v>96.037815006766209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0.44427450980392158</v>
      </c>
      <c r="F435" s="128">
        <f t="shared" si="38"/>
        <v>45.316000000000003</v>
      </c>
      <c r="G435" s="122">
        <f t="shared" si="39"/>
        <v>0.46452148055221598</v>
      </c>
      <c r="H435" s="128">
        <f t="shared" si="40"/>
        <v>159961.68799999999</v>
      </c>
      <c r="I435" s="122">
        <f t="shared" si="41"/>
        <v>-0.32739366272826687</v>
      </c>
      <c r="J435" s="128">
        <f t="shared" si="42"/>
        <v>95.641327345244591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0.21214705882352944</v>
      </c>
      <c r="F436" s="128">
        <f t="shared" si="38"/>
        <v>21.639000000000003</v>
      </c>
      <c r="G436" s="122">
        <f t="shared" si="39"/>
        <v>0.23235926274400481</v>
      </c>
      <c r="H436" s="128">
        <f t="shared" si="40"/>
        <v>80014.771000000008</v>
      </c>
      <c r="I436" s="122">
        <f t="shared" si="41"/>
        <v>-0.33598927764393677</v>
      </c>
      <c r="J436" s="128">
        <f t="shared" si="42"/>
        <v>91.301313456677818</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0.20250000000000001</v>
      </c>
      <c r="F437" s="128">
        <f t="shared" si="38"/>
        <v>20.655000000000001</v>
      </c>
      <c r="G437" s="122">
        <f t="shared" si="39"/>
        <v>0.22004102997461947</v>
      </c>
      <c r="H437" s="128">
        <f t="shared" si="40"/>
        <v>75772.88900000001</v>
      </c>
      <c r="I437" s="122">
        <f t="shared" si="41"/>
        <v>-0.2843192549668388</v>
      </c>
      <c r="J437" s="128">
        <f t="shared" si="42"/>
        <v>92.028291279747819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0.68510784313725481</v>
      </c>
      <c r="F438" s="128">
        <f t="shared" si="38"/>
        <v>69.880999999999986</v>
      </c>
      <c r="G438" s="122">
        <f t="shared" si="39"/>
        <v>0.69329815482724377</v>
      </c>
      <c r="H438" s="128">
        <f t="shared" si="40"/>
        <v>238742.766</v>
      </c>
      <c r="I438" s="122">
        <f t="shared" si="41"/>
        <v>-4.0912169204417356E-2</v>
      </c>
      <c r="J438" s="128">
        <f t="shared" si="42"/>
        <v>98.818645104856827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0.30725490196078431</v>
      </c>
      <c r="F439" s="128">
        <f t="shared" si="38"/>
        <v>31.34</v>
      </c>
      <c r="G439" s="122">
        <f t="shared" si="39"/>
        <v>0.32257697802867946</v>
      </c>
      <c r="H439" s="128">
        <f t="shared" si="40"/>
        <v>111081.963</v>
      </c>
      <c r="I439" s="122">
        <f t="shared" si="41"/>
        <v>-0.22354643522548359</v>
      </c>
      <c r="J439" s="128">
        <f t="shared" si="42"/>
        <v>95.250102421589148</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0.21272549019607845</v>
      </c>
      <c r="F440" s="128">
        <f t="shared" si="38"/>
        <v>21.698</v>
      </c>
      <c r="G440" s="122">
        <f t="shared" si="39"/>
        <v>0.2230050790166048</v>
      </c>
      <c r="H440" s="128">
        <f t="shared" si="40"/>
        <v>76793.582999999999</v>
      </c>
      <c r="I440" s="122">
        <f t="shared" si="41"/>
        <v>-0.22034900906216365</v>
      </c>
      <c r="J440" s="128">
        <f t="shared" si="42"/>
        <v>95.390423901618419</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4.7911764705882355E-2</v>
      </c>
      <c r="F441" s="128">
        <f t="shared" si="38"/>
        <v>4.8870000000000005</v>
      </c>
      <c r="G441" s="122">
        <f t="shared" si="39"/>
        <v>5.8141628770059066E-2</v>
      </c>
      <c r="H441" s="128">
        <f t="shared" si="40"/>
        <v>20021.535</v>
      </c>
      <c r="I441" s="122">
        <f t="shared" si="41"/>
        <v>-0.27012536483831812</v>
      </c>
      <c r="J441" s="128">
        <f t="shared" si="42"/>
        <v>82.405267481180829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4.7931372549019607E-2</v>
      </c>
      <c r="F442" s="128">
        <f t="shared" si="38"/>
        <v>4.8890000000000002</v>
      </c>
      <c r="G442" s="122">
        <f t="shared" si="39"/>
        <v>5.5400388549126205E-2</v>
      </c>
      <c r="H442" s="128">
        <f t="shared" si="40"/>
        <v>19077.567000000003</v>
      </c>
      <c r="I442" s="122">
        <f t="shared" si="41"/>
        <v>-0.24644034822624997</v>
      </c>
      <c r="J442" s="128">
        <f t="shared" si="42"/>
        <v>86.518116215947728</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0.80527450980392146</v>
      </c>
      <c r="F443" s="128">
        <f t="shared" si="38"/>
        <v>82.137999999999991</v>
      </c>
      <c r="G443" s="122">
        <f t="shared" si="39"/>
        <v>0.79969338885694541</v>
      </c>
      <c r="H443" s="128">
        <f t="shared" si="40"/>
        <v>275380.81599999999</v>
      </c>
      <c r="I443" s="122">
        <f t="shared" si="41"/>
        <v>0.15641605172874487</v>
      </c>
      <c r="J443" s="128">
        <f t="shared" si="42"/>
        <v>100.69790760118119</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0.62039215686274507</v>
      </c>
      <c r="F444" s="128">
        <f t="shared" si="38"/>
        <v>63.279999999999994</v>
      </c>
      <c r="G444" s="122">
        <f t="shared" si="39"/>
        <v>0.6228359933557519</v>
      </c>
      <c r="H444" s="128">
        <f t="shared" si="40"/>
        <v>214478.557</v>
      </c>
      <c r="I444" s="122">
        <f t="shared" si="41"/>
        <v>1.22784166142525E-2</v>
      </c>
      <c r="J444" s="128">
        <f t="shared" si="42"/>
        <v>99.607627606773363</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0.44286274509803919</v>
      </c>
      <c r="F445" s="128">
        <f t="shared" si="38"/>
        <v>45.171999999999997</v>
      </c>
      <c r="G445" s="122">
        <f t="shared" si="39"/>
        <v>0.45385110263156364</v>
      </c>
      <c r="H445" s="128">
        <f t="shared" si="40"/>
        <v>156287.258</v>
      </c>
      <c r="I445" s="122">
        <f t="shared" si="41"/>
        <v>-0.26482323994118373</v>
      </c>
      <c r="J445" s="128">
        <f t="shared" si="42"/>
        <v>97.57886287599375</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4.686274509803922E-2</v>
      </c>
      <c r="F446" s="128">
        <f t="shared" si="38"/>
        <v>4.78</v>
      </c>
      <c r="G446" s="122">
        <f t="shared" si="39"/>
        <v>5.3759218603894779E-2</v>
      </c>
      <c r="H446" s="128">
        <f t="shared" si="40"/>
        <v>18512.416999999998</v>
      </c>
      <c r="I446" s="122">
        <f t="shared" si="41"/>
        <v>-0.24829279093396897</v>
      </c>
      <c r="J446" s="128">
        <f t="shared" si="42"/>
        <v>87.171551810174705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0.34614705882352936</v>
      </c>
      <c r="F447" s="128">
        <f t="shared" si="38"/>
        <v>35.306999999999995</v>
      </c>
      <c r="G447" s="122">
        <f t="shared" si="39"/>
        <v>0.36903170247242689</v>
      </c>
      <c r="H447" s="128">
        <f t="shared" si="40"/>
        <v>127079.01899999999</v>
      </c>
      <c r="I447" s="122">
        <f t="shared" si="41"/>
        <v>-0.25240445409723467</v>
      </c>
      <c r="J447" s="128">
        <f t="shared" si="42"/>
        <v>93.798732332323837</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0.14263725490196077</v>
      </c>
      <c r="F448" s="128">
        <f t="shared" si="38"/>
        <v>14.548999999999999</v>
      </c>
      <c r="G448" s="122">
        <f t="shared" si="39"/>
        <v>0.15134248950220408</v>
      </c>
      <c r="H448" s="128">
        <f t="shared" si="40"/>
        <v>52115.996999999996</v>
      </c>
      <c r="I448" s="122">
        <f t="shared" si="41"/>
        <v>-0.18459772161875768</v>
      </c>
      <c r="J448" s="128">
        <f t="shared" si="42"/>
        <v>94.247990350313003</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0.1490686274509804</v>
      </c>
      <c r="F449" s="128">
        <f t="shared" si="38"/>
        <v>15.205</v>
      </c>
      <c r="G449" s="122">
        <f t="shared" si="39"/>
        <v>0.15580200837500507</v>
      </c>
      <c r="H449" s="128">
        <f t="shared" si="40"/>
        <v>53651.667999999998</v>
      </c>
      <c r="I449" s="122">
        <f t="shared" si="41"/>
        <v>-0.23272662644225062</v>
      </c>
      <c r="J449" s="128">
        <f t="shared" si="42"/>
        <v>95.678245104634414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9.4343137254901968E-2</v>
      </c>
      <c r="F450" s="128">
        <f t="shared" si="38"/>
        <v>9.6230000000000011</v>
      </c>
      <c r="G450" s="122">
        <f t="shared" si="39"/>
        <v>0.10880955865697908</v>
      </c>
      <c r="H450" s="128">
        <f t="shared" si="40"/>
        <v>37469.442000000003</v>
      </c>
      <c r="I450" s="122">
        <f t="shared" si="41"/>
        <v>-0.32792201976881263</v>
      </c>
      <c r="J450" s="128">
        <f t="shared" si="42"/>
        <v>86.704824851204165</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0.10469607843137255</v>
      </c>
      <c r="F451" s="128">
        <f t="shared" si="38"/>
        <v>10.679</v>
      </c>
      <c r="G451" s="122">
        <f t="shared" si="39"/>
        <v>0.10666840613547529</v>
      </c>
      <c r="H451" s="128">
        <f t="shared" si="40"/>
        <v>36732.118999999999</v>
      </c>
      <c r="I451" s="122">
        <f t="shared" si="41"/>
        <v>-0.18056954204547018</v>
      </c>
      <c r="J451" s="128">
        <f t="shared" si="42"/>
        <v>98.15097293044974</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0.17313725490196077</v>
      </c>
      <c r="F452" s="128">
        <f t="shared" si="38"/>
        <v>17.66</v>
      </c>
      <c r="G452" s="122">
        <f t="shared" si="39"/>
        <v>0.19736794266432026</v>
      </c>
      <c r="H452" s="128">
        <f t="shared" si="40"/>
        <v>67965.23</v>
      </c>
      <c r="I452" s="122">
        <f t="shared" si="41"/>
        <v>-0.3813788290983437</v>
      </c>
      <c r="J452" s="128">
        <f t="shared" si="42"/>
        <v>87.723088443207516</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0.12780392156862747</v>
      </c>
      <c r="F453" s="128">
        <f t="shared" si="38"/>
        <v>13.036000000000001</v>
      </c>
      <c r="G453" s="122">
        <f t="shared" si="39"/>
        <v>0.14492190394879748</v>
      </c>
      <c r="H453" s="128">
        <f t="shared" si="40"/>
        <v>49905.017</v>
      </c>
      <c r="I453" s="122">
        <f t="shared" si="41"/>
        <v>-0.33909705357768033</v>
      </c>
      <c r="J453" s="128">
        <f t="shared" si="42"/>
        <v>88.188133116014001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5.806862745098041E-2</v>
      </c>
      <c r="F454" s="128">
        <f t="shared" si="38"/>
        <v>5.9230000000000018</v>
      </c>
      <c r="G454" s="122">
        <f t="shared" si="39"/>
        <v>6.8419177135423032E-2</v>
      </c>
      <c r="H454" s="128">
        <f t="shared" si="40"/>
        <v>23560.691000000003</v>
      </c>
      <c r="I454" s="122">
        <f t="shared" si="41"/>
        <v>-0.2574055548699572</v>
      </c>
      <c r="J454" s="128">
        <f t="shared" si="42"/>
        <v>84.871858859168043</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5.435294117647059E-2</v>
      </c>
      <c r="F455" s="128">
        <f t="shared" si="38"/>
        <v>5.5440000000000005</v>
      </c>
      <c r="G455" s="122">
        <f t="shared" si="39"/>
        <v>6.3243955418488901E-2</v>
      </c>
      <c r="H455" s="128">
        <f t="shared" si="40"/>
        <v>21778.562000000002</v>
      </c>
      <c r="I455" s="122">
        <f t="shared" si="41"/>
        <v>-0.23497540021362143</v>
      </c>
      <c r="J455" s="128">
        <f t="shared" si="42"/>
        <v>85.941716985938086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0.29284313725490196</v>
      </c>
      <c r="F456" s="128">
        <f t="shared" si="38"/>
        <v>29.87</v>
      </c>
      <c r="G456" s="122">
        <f t="shared" si="39"/>
        <v>0.29981515167354905</v>
      </c>
      <c r="H456" s="128">
        <f t="shared" si="40"/>
        <v>103243.74600000001</v>
      </c>
      <c r="I456" s="122">
        <f t="shared" si="41"/>
        <v>-0.16335276113026942</v>
      </c>
      <c r="J456" s="128">
        <f t="shared" si="42"/>
        <v>97.674562349591156</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4.5284313725490195E-2</v>
      </c>
      <c r="F457" s="128">
        <f t="shared" ref="F457:F520" si="44">SUMPRODUCT($K$2:$AI$2,$K457:$AI457)</f>
        <v>4.6189999999999998</v>
      </c>
      <c r="G457" s="122">
        <f t="shared" ref="G457:G520" si="45">SUMPRODUCT($K$3:$AI$3,$K457:$AI457)/$J$3</f>
        <v>5.4315537899511546E-2</v>
      </c>
      <c r="H457" s="128">
        <f t="shared" ref="H457:H520" si="46">SUMPRODUCT($K$3:$AI$3,$K457:$AI457)</f>
        <v>18703.989999999998</v>
      </c>
      <c r="I457" s="122">
        <f t="shared" ref="I457:I520" si="47">CORREL($K$4:$AI$4,$K457:$AI457)</f>
        <v>-0.25555994808060556</v>
      </c>
      <c r="J457" s="128">
        <f t="shared" si="42"/>
        <v>83.372669178514087</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0.53967647058823531</v>
      </c>
      <c r="F458" s="128">
        <f t="shared" si="44"/>
        <v>55.047000000000004</v>
      </c>
      <c r="G458" s="122">
        <f t="shared" si="45"/>
        <v>0.55152783730884725</v>
      </c>
      <c r="H458" s="128">
        <f t="shared" si="46"/>
        <v>189923.02300000002</v>
      </c>
      <c r="I458" s="122">
        <f t="shared" si="47"/>
        <v>-6.0679751440532441E-2</v>
      </c>
      <c r="J458" s="128">
        <f t="shared" ref="J458:J521" si="48">$E458/$G458*100</f>
        <v>97.851175241046747</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0.55350980392156857</v>
      </c>
      <c r="F459" s="128">
        <f t="shared" si="44"/>
        <v>56.457999999999998</v>
      </c>
      <c r="G459" s="122">
        <f t="shared" si="45"/>
        <v>0.57111973585628906</v>
      </c>
      <c r="H459" s="128">
        <f t="shared" si="46"/>
        <v>196669.65</v>
      </c>
      <c r="I459" s="122">
        <f t="shared" si="47"/>
        <v>-9.8796075733735902E-2</v>
      </c>
      <c r="J459" s="128">
        <f t="shared" si="48"/>
        <v>96.916595447657286</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0.39958823529411769</v>
      </c>
      <c r="F460" s="128">
        <f t="shared" si="44"/>
        <v>40.758000000000003</v>
      </c>
      <c r="G460" s="122">
        <f t="shared" si="45"/>
        <v>0.422644219097567</v>
      </c>
      <c r="H460" s="128">
        <f t="shared" si="46"/>
        <v>145540.91799999998</v>
      </c>
      <c r="I460" s="122">
        <f t="shared" si="47"/>
        <v>-0.20204719202065652</v>
      </c>
      <c r="J460" s="128">
        <f t="shared" si="48"/>
        <v>94.544824521040752</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0.24089215686274512</v>
      </c>
      <c r="F461" s="128">
        <f t="shared" si="44"/>
        <v>24.571000000000002</v>
      </c>
      <c r="G461" s="122">
        <f t="shared" si="45"/>
        <v>0.25144161018474959</v>
      </c>
      <c r="H461" s="128">
        <f t="shared" si="46"/>
        <v>86585.93</v>
      </c>
      <c r="I461" s="122">
        <f t="shared" si="47"/>
        <v>-0.19281811256797343</v>
      </c>
      <c r="J461" s="128">
        <f t="shared" si="48"/>
        <v>95.804412279155727</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0.11575490196078431</v>
      </c>
      <c r="F462" s="128">
        <f t="shared" si="44"/>
        <v>11.806999999999999</v>
      </c>
      <c r="G462" s="122">
        <f t="shared" si="45"/>
        <v>0.11578725338165516</v>
      </c>
      <c r="H462" s="128">
        <f t="shared" si="46"/>
        <v>39872.267000000007</v>
      </c>
      <c r="I462" s="122">
        <f t="shared" si="47"/>
        <v>-0.11106719760738626</v>
      </c>
      <c r="J462" s="128">
        <f t="shared" si="48"/>
        <v>99.972059600753965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9.2833333333333351E-2</v>
      </c>
      <c r="F463" s="128">
        <f t="shared" si="44"/>
        <v>9.4690000000000012</v>
      </c>
      <c r="G463" s="122">
        <f t="shared" si="45"/>
        <v>9.969056621306896E-2</v>
      </c>
      <c r="H463" s="128">
        <f t="shared" si="46"/>
        <v>34329.243999999999</v>
      </c>
      <c r="I463" s="122">
        <f t="shared" si="47"/>
        <v>-0.23563293187363266</v>
      </c>
      <c r="J463" s="128">
        <f t="shared" si="48"/>
        <v>93.121482663585624</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0.10529411764705883</v>
      </c>
      <c r="F464" s="128">
        <f t="shared" si="44"/>
        <v>10.74</v>
      </c>
      <c r="G464" s="122">
        <f t="shared" si="45"/>
        <v>0.11134390953600617</v>
      </c>
      <c r="H464" s="128">
        <f t="shared" si="46"/>
        <v>38342.166000000012</v>
      </c>
      <c r="I464" s="122">
        <f t="shared" si="47"/>
        <v>-0.22764138795268579</v>
      </c>
      <c r="J464" s="128">
        <f t="shared" si="48"/>
        <v>94.566571342646299</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4.293137254901961E-2</v>
      </c>
      <c r="F465" s="128">
        <f t="shared" si="44"/>
        <v>4.3790000000000004</v>
      </c>
      <c r="G465" s="122">
        <f t="shared" si="45"/>
        <v>4.9041271002851688E-2</v>
      </c>
      <c r="H465" s="128">
        <f t="shared" si="46"/>
        <v>16887.754000000001</v>
      </c>
      <c r="I465" s="122">
        <f t="shared" si="47"/>
        <v>-0.26290639762643209</v>
      </c>
      <c r="J465" s="128">
        <f t="shared" si="48"/>
        <v>87.541313002518237</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5.02843137254902E-2</v>
      </c>
      <c r="F466" s="128">
        <f t="shared" si="44"/>
        <v>5.1290000000000004</v>
      </c>
      <c r="G466" s="122">
        <f t="shared" si="45"/>
        <v>5.9740052503499265E-2</v>
      </c>
      <c r="H466" s="128">
        <f t="shared" si="46"/>
        <v>20571.965</v>
      </c>
      <c r="I466" s="122">
        <f t="shared" si="47"/>
        <v>-0.27572765392666015</v>
      </c>
      <c r="J466" s="128">
        <f t="shared" si="48"/>
        <v>84.171860616534957</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9.7970588235294115E-2</v>
      </c>
      <c r="F467" s="128">
        <f t="shared" si="44"/>
        <v>9.9930000000000003</v>
      </c>
      <c r="G467" s="122">
        <f t="shared" si="45"/>
        <v>0.10251265253021566</v>
      </c>
      <c r="H467" s="128">
        <f t="shared" si="46"/>
        <v>35301.052000000003</v>
      </c>
      <c r="I467" s="122">
        <f t="shared" si="47"/>
        <v>-0.20292838069311114</v>
      </c>
      <c r="J467" s="128">
        <f t="shared" si="48"/>
        <v>95.569264688002519</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0.1948137254901961</v>
      </c>
      <c r="F468" s="128">
        <f t="shared" si="44"/>
        <v>19.871000000000002</v>
      </c>
      <c r="G468" s="122">
        <f t="shared" si="45"/>
        <v>0.19622728962300859</v>
      </c>
      <c r="H468" s="128">
        <f t="shared" si="46"/>
        <v>67572.436999999991</v>
      </c>
      <c r="I468" s="122">
        <f t="shared" si="47"/>
        <v>-5.1085531918353827E-2</v>
      </c>
      <c r="J468" s="128">
        <f t="shared" si="48"/>
        <v>99.279629181278395</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0.45153921568627453</v>
      </c>
      <c r="F469" s="128">
        <f t="shared" si="44"/>
        <v>46.057000000000002</v>
      </c>
      <c r="G469" s="122">
        <f t="shared" si="45"/>
        <v>0.46933739015791709</v>
      </c>
      <c r="H469" s="128">
        <f t="shared" si="46"/>
        <v>161620.08500000002</v>
      </c>
      <c r="I469" s="122">
        <f t="shared" si="47"/>
        <v>-0.2013722159469383</v>
      </c>
      <c r="J469" s="128">
        <f t="shared" si="48"/>
        <v>96.207808104601682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0.21233333333333335</v>
      </c>
      <c r="F470" s="128">
        <f t="shared" si="44"/>
        <v>21.658000000000001</v>
      </c>
      <c r="G470" s="122">
        <f t="shared" si="45"/>
        <v>0.23612239297475301</v>
      </c>
      <c r="H470" s="128">
        <f t="shared" si="46"/>
        <v>81310.634999999995</v>
      </c>
      <c r="I470" s="122">
        <f t="shared" si="47"/>
        <v>-0.40939036058254369</v>
      </c>
      <c r="J470" s="128">
        <f t="shared" si="48"/>
        <v>89.925114961898899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0.28030392156862743</v>
      </c>
      <c r="F471" s="128">
        <f t="shared" si="44"/>
        <v>28.590999999999998</v>
      </c>
      <c r="G471" s="122">
        <f t="shared" si="45"/>
        <v>0.28491074695520358</v>
      </c>
      <c r="H471" s="128">
        <f t="shared" si="46"/>
        <v>98111.294999999998</v>
      </c>
      <c r="I471" s="122">
        <f t="shared" si="47"/>
        <v>-6.7102359716574522E-2</v>
      </c>
      <c r="J471" s="128">
        <f t="shared" si="48"/>
        <v>98.383063666145077</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0.18205882352941177</v>
      </c>
      <c r="F472" s="128">
        <f t="shared" si="44"/>
        <v>18.57</v>
      </c>
      <c r="G472" s="122">
        <f t="shared" si="45"/>
        <v>0.18249210124347337</v>
      </c>
      <c r="H472" s="128">
        <f t="shared" si="46"/>
        <v>62842.615000000005</v>
      </c>
      <c r="I472" s="122">
        <f t="shared" si="47"/>
        <v>-8.7909992008535331E-2</v>
      </c>
      <c r="J472" s="128">
        <f t="shared" si="48"/>
        <v>99.762577278079817</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0.14748039215686273</v>
      </c>
      <c r="F473" s="128">
        <f t="shared" si="44"/>
        <v>15.042999999999997</v>
      </c>
      <c r="G473" s="122">
        <f t="shared" si="45"/>
        <v>0.1587430319609244</v>
      </c>
      <c r="H473" s="128">
        <f t="shared" si="46"/>
        <v>54664.433000000005</v>
      </c>
      <c r="I473" s="122">
        <f t="shared" si="47"/>
        <v>-0.24977134575944177</v>
      </c>
      <c r="J473" s="128">
        <f t="shared" si="48"/>
        <v>92.90511232843653</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7.2117647058823522E-2</v>
      </c>
      <c r="F474" s="128">
        <f t="shared" si="44"/>
        <v>7.3559999999999999</v>
      </c>
      <c r="G474" s="122">
        <f t="shared" si="45"/>
        <v>7.8200332212406853E-2</v>
      </c>
      <c r="H474" s="128">
        <f t="shared" si="46"/>
        <v>26928.91</v>
      </c>
      <c r="I474" s="122">
        <f t="shared" si="47"/>
        <v>-0.27258217270308488</v>
      </c>
      <c r="J474" s="128">
        <f t="shared" si="48"/>
        <v>92.221663282629535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5.0343137254901957E-2</v>
      </c>
      <c r="F475" s="128">
        <f t="shared" si="44"/>
        <v>5.1349999999999998</v>
      </c>
      <c r="G475" s="122">
        <f t="shared" si="45"/>
        <v>5.6228939069224465E-2</v>
      </c>
      <c r="H475" s="128">
        <f t="shared" si="46"/>
        <v>19362.884999999998</v>
      </c>
      <c r="I475" s="122">
        <f t="shared" si="47"/>
        <v>-0.25550587236580197</v>
      </c>
      <c r="J475" s="128">
        <f t="shared" si="48"/>
        <v>89.532433099837803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5.4941176470588236E-2</v>
      </c>
      <c r="F476" s="128">
        <f t="shared" si="44"/>
        <v>5.6040000000000001</v>
      </c>
      <c r="G476" s="122">
        <f t="shared" si="45"/>
        <v>6.1540765714750346E-2</v>
      </c>
      <c r="H476" s="128">
        <f t="shared" si="46"/>
        <v>21192.055</v>
      </c>
      <c r="I476" s="122">
        <f t="shared" si="47"/>
        <v>-0.35432858847780602</v>
      </c>
      <c r="J476" s="128">
        <f t="shared" si="48"/>
        <v>89.276069012933505</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0.12489215686274509</v>
      </c>
      <c r="F477" s="128">
        <f t="shared" si="44"/>
        <v>12.738999999999999</v>
      </c>
      <c r="G477" s="122">
        <f t="shared" si="45"/>
        <v>0.13677954919008709</v>
      </c>
      <c r="H477" s="128">
        <f t="shared" si="46"/>
        <v>47101.132000000005</v>
      </c>
      <c r="I477" s="122">
        <f t="shared" si="47"/>
        <v>-0.38045803722792237</v>
      </c>
      <c r="J477" s="128">
        <f t="shared" si="48"/>
        <v>91.309086484250884</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0.58327450980392159</v>
      </c>
      <c r="F478" s="128">
        <f t="shared" si="44"/>
        <v>59.494</v>
      </c>
      <c r="G478" s="122">
        <f t="shared" si="45"/>
        <v>0.5957161907085069</v>
      </c>
      <c r="H478" s="128">
        <f t="shared" si="46"/>
        <v>205139.63600000003</v>
      </c>
      <c r="I478" s="122">
        <f t="shared" si="47"/>
        <v>-0.11309126086058428</v>
      </c>
      <c r="J478" s="128">
        <f t="shared" si="48"/>
        <v>97.911475112034822</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0.19841176470588234</v>
      </c>
      <c r="F479" s="128">
        <f t="shared" si="44"/>
        <v>20.238</v>
      </c>
      <c r="G479" s="122">
        <f t="shared" si="45"/>
        <v>0.20474180068417175</v>
      </c>
      <c r="H479" s="128">
        <f t="shared" si="46"/>
        <v>70504.477000000014</v>
      </c>
      <c r="I479" s="122">
        <f t="shared" si="47"/>
        <v>-0.31257138018013836</v>
      </c>
      <c r="J479" s="128">
        <f t="shared" si="48"/>
        <v>96.908283527283274</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0.27683333333333326</v>
      </c>
      <c r="F480" s="128">
        <f t="shared" si="44"/>
        <v>28.236999999999995</v>
      </c>
      <c r="G480" s="122">
        <f t="shared" si="45"/>
        <v>0.28183175938993726</v>
      </c>
      <c r="H480" s="128">
        <f t="shared" si="46"/>
        <v>97051.021000000008</v>
      </c>
      <c r="I480" s="122">
        <f t="shared" si="47"/>
        <v>-0.10822877162284944</v>
      </c>
      <c r="J480" s="128">
        <f t="shared" si="48"/>
        <v>98.22645039458159</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0.52470588235294124</v>
      </c>
      <c r="F481" s="128">
        <f t="shared" si="44"/>
        <v>53.52</v>
      </c>
      <c r="G481" s="122">
        <f t="shared" si="45"/>
        <v>0.53567599416885914</v>
      </c>
      <c r="H481" s="128">
        <f t="shared" si="46"/>
        <v>184464.31399999998</v>
      </c>
      <c r="I481" s="122">
        <f t="shared" si="47"/>
        <v>-8.8341456682606512E-2</v>
      </c>
      <c r="J481" s="128">
        <f t="shared" si="48"/>
        <v>97.952099415442575</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0.82875490196078427</v>
      </c>
      <c r="F482" s="128">
        <f t="shared" si="44"/>
        <v>84.533000000000001</v>
      </c>
      <c r="G482" s="122">
        <f t="shared" si="45"/>
        <v>0.82697181421660015</v>
      </c>
      <c r="H482" s="128">
        <f t="shared" si="46"/>
        <v>284774.36</v>
      </c>
      <c r="I482" s="122">
        <f t="shared" si="47"/>
        <v>0.11452166287218761</v>
      </c>
      <c r="J482" s="128">
        <f t="shared" si="48"/>
        <v>100.21561650754364</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0.50092156862745096</v>
      </c>
      <c r="F483" s="128">
        <f t="shared" si="44"/>
        <v>51.093999999999994</v>
      </c>
      <c r="G483" s="122">
        <f t="shared" si="45"/>
        <v>0.50597006313197312</v>
      </c>
      <c r="H483" s="128">
        <f t="shared" si="46"/>
        <v>174234.83900000001</v>
      </c>
      <c r="I483" s="122">
        <f t="shared" si="47"/>
        <v>4.7966808254119656E-2</v>
      </c>
      <c r="J483" s="128">
        <f t="shared" si="48"/>
        <v>99.002214780599502</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0.73542156862745089</v>
      </c>
      <c r="F484" s="128">
        <f t="shared" si="44"/>
        <v>75.012999999999991</v>
      </c>
      <c r="G484" s="122">
        <f t="shared" si="45"/>
        <v>0.73347747112017148</v>
      </c>
      <c r="H484" s="128">
        <f t="shared" si="46"/>
        <v>252578.83500000002</v>
      </c>
      <c r="I484" s="122">
        <f t="shared" si="47"/>
        <v>0.16163813895273943</v>
      </c>
      <c r="J484" s="128">
        <f t="shared" si="48"/>
        <v>100.26505210914118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0.75282352941176478</v>
      </c>
      <c r="F485" s="128">
        <f t="shared" si="44"/>
        <v>76.788000000000011</v>
      </c>
      <c r="G485" s="122">
        <f t="shared" si="45"/>
        <v>0.73961776407111191</v>
      </c>
      <c r="H485" s="128">
        <f t="shared" si="46"/>
        <v>254693.29399999997</v>
      </c>
      <c r="I485" s="122">
        <f t="shared" si="47"/>
        <v>0.281570036009686</v>
      </c>
      <c r="J485" s="128">
        <f t="shared" si="48"/>
        <v>101.78548514951342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0.59411764705882353</v>
      </c>
      <c r="F486" s="128">
        <f t="shared" si="44"/>
        <v>60.6</v>
      </c>
      <c r="G486" s="122">
        <f t="shared" si="45"/>
        <v>0.59665411577486216</v>
      </c>
      <c r="H486" s="128">
        <f t="shared" si="46"/>
        <v>205462.61799999999</v>
      </c>
      <c r="I486" s="122">
        <f t="shared" si="47"/>
        <v>7.5218276247332766E-2</v>
      </c>
      <c r="J486" s="128">
        <f t="shared" si="48"/>
        <v>99.57488456896931</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0.33699019607843139</v>
      </c>
      <c r="F487" s="128">
        <f t="shared" si="44"/>
        <v>34.373000000000005</v>
      </c>
      <c r="G487" s="122">
        <f t="shared" si="45"/>
        <v>0.33917393816899849</v>
      </c>
      <c r="H487" s="128">
        <f t="shared" si="46"/>
        <v>116797.25899999999</v>
      </c>
      <c r="I487" s="122">
        <f t="shared" si="47"/>
        <v>4.8033172256633214E-2</v>
      </c>
      <c r="J487" s="128">
        <f t="shared" si="48"/>
        <v>99.356158641682242</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0.79975490196078447</v>
      </c>
      <c r="F488" s="128">
        <f t="shared" si="44"/>
        <v>81.575000000000017</v>
      </c>
      <c r="G488" s="122">
        <f t="shared" si="45"/>
        <v>0.79985514493637433</v>
      </c>
      <c r="H488" s="128">
        <f t="shared" si="46"/>
        <v>275436.51799999998</v>
      </c>
      <c r="I488" s="122">
        <f t="shared" si="47"/>
        <v>0.14626726324566031</v>
      </c>
      <c r="J488" s="128">
        <f t="shared" si="48"/>
        <v>99.987467358780592</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0.68414705882352933</v>
      </c>
      <c r="F489" s="128">
        <f t="shared" si="44"/>
        <v>69.782999999999987</v>
      </c>
      <c r="G489" s="122">
        <f t="shared" si="45"/>
        <v>0.6805132449369552</v>
      </c>
      <c r="H489" s="128">
        <f t="shared" si="46"/>
        <v>234340.18000000002</v>
      </c>
      <c r="I489" s="122">
        <f t="shared" si="47"/>
        <v>0.20417072926811572</v>
      </c>
      <c r="J489" s="128">
        <f t="shared" si="48"/>
        <v>100.53398136092278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0.65743137254901951</v>
      </c>
      <c r="F490" s="128">
        <f t="shared" si="44"/>
        <v>67.057999999999993</v>
      </c>
      <c r="G490" s="122">
        <f t="shared" si="45"/>
        <v>0.66156907056028902</v>
      </c>
      <c r="H490" s="128">
        <f t="shared" si="46"/>
        <v>227816.60200000001</v>
      </c>
      <c r="I490" s="122">
        <f t="shared" si="47"/>
        <v>6.4669829644931051E-2</v>
      </c>
      <c r="J490" s="128">
        <f t="shared" si="48"/>
        <v>99.374562960181123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0.79887254901960802</v>
      </c>
      <c r="F491" s="128">
        <f t="shared" si="44"/>
        <v>81.485000000000014</v>
      </c>
      <c r="G491" s="122">
        <f t="shared" si="45"/>
        <v>0.79862892687261511</v>
      </c>
      <c r="H491" s="128">
        <f t="shared" si="46"/>
        <v>275014.26</v>
      </c>
      <c r="I491" s="122">
        <f t="shared" si="47"/>
        <v>0.16214252141146385</v>
      </c>
      <c r="J491" s="128">
        <f t="shared" si="48"/>
        <v>100.03050504919059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0.74156862745098051</v>
      </c>
      <c r="F492" s="128">
        <f t="shared" si="44"/>
        <v>75.640000000000015</v>
      </c>
      <c r="G492" s="122">
        <f t="shared" si="45"/>
        <v>0.74615377310821884</v>
      </c>
      <c r="H492" s="128">
        <f t="shared" si="46"/>
        <v>256944.02100000001</v>
      </c>
      <c r="I492" s="122">
        <f t="shared" si="47"/>
        <v>9.917728371086032E-2</v>
      </c>
      <c r="J492" s="128">
        <f t="shared" si="48"/>
        <v>99.385495882686726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0.49181372549019614</v>
      </c>
      <c r="F493" s="128">
        <f t="shared" si="44"/>
        <v>50.165000000000006</v>
      </c>
      <c r="G493" s="122">
        <f t="shared" si="45"/>
        <v>0.49661126502070524</v>
      </c>
      <c r="H493" s="128">
        <f t="shared" si="46"/>
        <v>171012.06200000001</v>
      </c>
      <c r="I493" s="122">
        <f t="shared" si="47"/>
        <v>2.3481500252809335E-2</v>
      </c>
      <c r="J493" s="128">
        <f t="shared" si="48"/>
        <v>99.03394468300894</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0.27883333333333332</v>
      </c>
      <c r="F494" s="128">
        <f t="shared" si="44"/>
        <v>28.440999999999999</v>
      </c>
      <c r="G494" s="122">
        <f t="shared" si="45"/>
        <v>0.27756814419876991</v>
      </c>
      <c r="H494" s="128">
        <f t="shared" si="46"/>
        <v>95582.811000000002</v>
      </c>
      <c r="I494" s="122">
        <f t="shared" si="47"/>
        <v>0.11977895787781913</v>
      </c>
      <c r="J494" s="128">
        <f t="shared" si="48"/>
        <v>100.45581208110734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0.75963725490196066</v>
      </c>
      <c r="F495" s="128">
        <f t="shared" si="44"/>
        <v>77.48299999999999</v>
      </c>
      <c r="G495" s="122">
        <f t="shared" si="45"/>
        <v>0.74913076507588039</v>
      </c>
      <c r="H495" s="128">
        <f t="shared" si="46"/>
        <v>257969.17200000002</v>
      </c>
      <c r="I495" s="122">
        <f t="shared" si="47"/>
        <v>0.27401305672168552</v>
      </c>
      <c r="J495" s="128">
        <f t="shared" si="48"/>
        <v>101.40249076875332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0.61824509803921568</v>
      </c>
      <c r="F496" s="128">
        <f t="shared" si="44"/>
        <v>63.061</v>
      </c>
      <c r="G496" s="122">
        <f t="shared" si="45"/>
        <v>0.60990540948663885</v>
      </c>
      <c r="H496" s="128">
        <f t="shared" si="46"/>
        <v>210025.80699999997</v>
      </c>
      <c r="I496" s="122">
        <f t="shared" si="47"/>
        <v>0.25561269500865252</v>
      </c>
      <c r="J496" s="128">
        <f t="shared" si="48"/>
        <v>101.36737409159831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0.50658823529411767</v>
      </c>
      <c r="F497" s="128">
        <f t="shared" si="44"/>
        <v>51.671999999999997</v>
      </c>
      <c r="G497" s="122">
        <f t="shared" si="45"/>
        <v>0.51358995870576551</v>
      </c>
      <c r="H497" s="128">
        <f t="shared" si="46"/>
        <v>176858.81100000002</v>
      </c>
      <c r="I497" s="122">
        <f t="shared" si="47"/>
        <v>-0.12822005645966708</v>
      </c>
      <c r="J497" s="128">
        <f t="shared" si="48"/>
        <v>98.63670944243303</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9.5117647058823529E-2</v>
      </c>
      <c r="F498" s="128">
        <f t="shared" si="44"/>
        <v>9.702</v>
      </c>
      <c r="G498" s="122">
        <f t="shared" si="45"/>
        <v>9.5218116030410221E-2</v>
      </c>
      <c r="H498" s="128">
        <f t="shared" si="46"/>
        <v>32789.120000000003</v>
      </c>
      <c r="I498" s="122">
        <f t="shared" si="47"/>
        <v>3.8135128475031452E-3</v>
      </c>
      <c r="J498" s="128">
        <f t="shared" si="48"/>
        <v>99.894485444813256</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0.45167647058823529</v>
      </c>
      <c r="F499" s="128">
        <f t="shared" si="44"/>
        <v>46.070999999999998</v>
      </c>
      <c r="G499" s="122">
        <f t="shared" si="45"/>
        <v>0.45539625622172275</v>
      </c>
      <c r="H499" s="128">
        <f t="shared" si="46"/>
        <v>156819.34400000001</v>
      </c>
      <c r="I499" s="122">
        <f t="shared" si="47"/>
        <v>8.6477814809958239E-2</v>
      </c>
      <c r="J499" s="128">
        <f t="shared" si="48"/>
        <v>99.183176062019186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0.40383333333333343</v>
      </c>
      <c r="F500" s="128">
        <f t="shared" si="44"/>
        <v>41.19100000000001</v>
      </c>
      <c r="G500" s="122">
        <f t="shared" si="45"/>
        <v>0.40473697431161759</v>
      </c>
      <c r="H500" s="128">
        <f t="shared" si="46"/>
        <v>139374.41500000001</v>
      </c>
      <c r="I500" s="122">
        <f t="shared" si="47"/>
        <v>0.10368757788329698</v>
      </c>
      <c r="J500" s="128">
        <f t="shared" si="48"/>
        <v>99.776733771402746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0.42446078431372553</v>
      </c>
      <c r="F501" s="128">
        <f t="shared" si="44"/>
        <v>43.295000000000002</v>
      </c>
      <c r="G501" s="122">
        <f t="shared" si="45"/>
        <v>0.4273794568443306</v>
      </c>
      <c r="H501" s="128">
        <f t="shared" si="46"/>
        <v>147171.535</v>
      </c>
      <c r="I501" s="122">
        <f t="shared" si="47"/>
        <v>9.1580148248734838E-2</v>
      </c>
      <c r="J501" s="128">
        <f t="shared" si="48"/>
        <v>99.317077018124394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0.22238235294117648</v>
      </c>
      <c r="F502" s="128">
        <f t="shared" si="44"/>
        <v>22.683</v>
      </c>
      <c r="G502" s="122">
        <f t="shared" si="45"/>
        <v>0.21935729676673696</v>
      </c>
      <c r="H502" s="128">
        <f t="shared" si="46"/>
        <v>75537.440000000002</v>
      </c>
      <c r="I502" s="122">
        <f t="shared" si="47"/>
        <v>0.13055172436768514</v>
      </c>
      <c r="J502" s="128">
        <f t="shared" si="48"/>
        <v>101.37905427310965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0.48753921568627451</v>
      </c>
      <c r="F503" s="128">
        <f t="shared" si="44"/>
        <v>49.728999999999999</v>
      </c>
      <c r="G503" s="122">
        <f t="shared" si="45"/>
        <v>0.48275098879654316</v>
      </c>
      <c r="H503" s="128">
        <f t="shared" si="46"/>
        <v>166239.16500000001</v>
      </c>
      <c r="I503" s="122">
        <f t="shared" si="47"/>
        <v>0.20056635034018513</v>
      </c>
      <c r="J503" s="128">
        <f t="shared" si="48"/>
        <v>100.99186267886637</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0.37989215686274513</v>
      </c>
      <c r="F504" s="128">
        <f t="shared" si="44"/>
        <v>38.749000000000002</v>
      </c>
      <c r="G504" s="122">
        <f t="shared" si="45"/>
        <v>0.37503829735333583</v>
      </c>
      <c r="H504" s="128">
        <f t="shared" si="46"/>
        <v>129147.43800000001</v>
      </c>
      <c r="I504" s="122">
        <f t="shared" si="47"/>
        <v>0.22552044906892771</v>
      </c>
      <c r="J504" s="128">
        <f t="shared" si="48"/>
        <v>101.294230360916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0.19120588235294117</v>
      </c>
      <c r="F505" s="128">
        <f t="shared" si="44"/>
        <v>19.503</v>
      </c>
      <c r="G505" s="122">
        <f t="shared" si="45"/>
        <v>0.20160040713443569</v>
      </c>
      <c r="H505" s="128">
        <f t="shared" si="46"/>
        <v>69422.713000000003</v>
      </c>
      <c r="I505" s="122">
        <f t="shared" si="47"/>
        <v>-0.20492699441462184</v>
      </c>
      <c r="J505" s="128">
        <f t="shared" si="48"/>
        <v>94.843996136097573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0.41316666666666668</v>
      </c>
      <c r="F506" s="128">
        <f t="shared" si="44"/>
        <v>42.143000000000001</v>
      </c>
      <c r="G506" s="122">
        <f t="shared" si="45"/>
        <v>0.42866219167261976</v>
      </c>
      <c r="H506" s="128">
        <f t="shared" si="46"/>
        <v>147613.255</v>
      </c>
      <c r="I506" s="122">
        <f t="shared" si="47"/>
        <v>-4.6489566987759273E-2</v>
      </c>
      <c r="J506" s="128">
        <f t="shared" si="48"/>
        <v>96.385143055073215</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0.47738235294117642</v>
      </c>
      <c r="F507" s="128">
        <f t="shared" si="44"/>
        <v>48.692999999999998</v>
      </c>
      <c r="G507" s="122">
        <f t="shared" si="45"/>
        <v>0.47631650491639516</v>
      </c>
      <c r="H507" s="128">
        <f t="shared" si="46"/>
        <v>164023.399</v>
      </c>
      <c r="I507" s="122">
        <f t="shared" si="47"/>
        <v>0.20609307182733327</v>
      </c>
      <c r="J507" s="128">
        <f t="shared" si="48"/>
        <v>100.22376886246434</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0.2796764705882353</v>
      </c>
      <c r="F508" s="128">
        <f t="shared" si="44"/>
        <v>28.527000000000001</v>
      </c>
      <c r="G508" s="122">
        <f t="shared" si="45"/>
        <v>0.27956408156627693</v>
      </c>
      <c r="H508" s="128">
        <f t="shared" si="46"/>
        <v>96270.127999999997</v>
      </c>
      <c r="I508" s="122">
        <f t="shared" si="47"/>
        <v>0.11886932394513275</v>
      </c>
      <c r="J508" s="128">
        <f t="shared" si="48"/>
        <v>100.04020152421896</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0.14183333333333334</v>
      </c>
      <c r="F509" s="128">
        <f t="shared" si="44"/>
        <v>14.467000000000001</v>
      </c>
      <c r="G509" s="122">
        <f t="shared" si="45"/>
        <v>0.14038405380447094</v>
      </c>
      <c r="H509" s="128">
        <f t="shared" si="46"/>
        <v>48342.372000000003</v>
      </c>
      <c r="I509" s="122">
        <f t="shared" si="47"/>
        <v>0.16129192067249515</v>
      </c>
      <c r="J509" s="128">
        <f t="shared" si="48"/>
        <v>101.03236762978862</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0.25330392156862747</v>
      </c>
      <c r="F510" s="128">
        <f t="shared" si="44"/>
        <v>25.837000000000003</v>
      </c>
      <c r="G510" s="122">
        <f t="shared" si="45"/>
        <v>0.26963464185527852</v>
      </c>
      <c r="H510" s="128">
        <f t="shared" si="46"/>
        <v>92850.846000000005</v>
      </c>
      <c r="I510" s="122">
        <f t="shared" si="47"/>
        <v>-0.22438738857947274</v>
      </c>
      <c r="J510" s="128">
        <f t="shared" si="48"/>
        <v>93.943389404905815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0.2590980392156863</v>
      </c>
      <c r="F511" s="128">
        <f t="shared" si="44"/>
        <v>26.428000000000001</v>
      </c>
      <c r="G511" s="122">
        <f t="shared" si="45"/>
        <v>0.2662613849540304</v>
      </c>
      <c r="H511" s="128">
        <f t="shared" si="46"/>
        <v>91689.237999999998</v>
      </c>
      <c r="I511" s="122">
        <f t="shared" si="47"/>
        <v>-1.3585183708233499E-2</v>
      </c>
      <c r="J511" s="128">
        <f t="shared" si="48"/>
        <v>97.30965654686247</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0.23438235294117651</v>
      </c>
      <c r="F512" s="128">
        <f t="shared" si="44"/>
        <v>23.907000000000004</v>
      </c>
      <c r="G512" s="122">
        <f t="shared" si="45"/>
        <v>0.2386099843767242</v>
      </c>
      <c r="H512" s="128">
        <f t="shared" si="46"/>
        <v>82167.256999999998</v>
      </c>
      <c r="I512" s="122">
        <f t="shared" si="47"/>
        <v>-8.4999000603256311E-2</v>
      </c>
      <c r="J512" s="128">
        <f t="shared" si="48"/>
        <v>98.22822525780272</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4.7421568627450977E-2</v>
      </c>
      <c r="F513" s="128">
        <f t="shared" si="44"/>
        <v>4.8369999999999997</v>
      </c>
      <c r="G513" s="122">
        <f t="shared" si="45"/>
        <v>4.9572729543091783E-2</v>
      </c>
      <c r="H513" s="128">
        <f t="shared" si="46"/>
        <v>17070.766</v>
      </c>
      <c r="I513" s="122">
        <f t="shared" si="47"/>
        <v>-9.8209396181566669E-2</v>
      </c>
      <c r="J513" s="128">
        <f t="shared" si="48"/>
        <v>95.66059618772681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0.51623529411764701</v>
      </c>
      <c r="F514" s="128">
        <f t="shared" si="44"/>
        <v>52.655999999999999</v>
      </c>
      <c r="G514" s="122">
        <f t="shared" si="45"/>
        <v>0.50838545931849999</v>
      </c>
      <c r="H514" s="128">
        <f t="shared" si="46"/>
        <v>175066.60000000003</v>
      </c>
      <c r="I514" s="122">
        <f t="shared" si="47"/>
        <v>0.33999455666066669</v>
      </c>
      <c r="J514" s="128">
        <f t="shared" si="48"/>
        <v>101.54407146295448</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5.3647058823529409E-2</v>
      </c>
      <c r="F515" s="128">
        <f t="shared" si="44"/>
        <v>5.4719999999999995</v>
      </c>
      <c r="G515" s="122">
        <f t="shared" si="45"/>
        <v>5.6428649835345769E-2</v>
      </c>
      <c r="H515" s="128">
        <f t="shared" si="46"/>
        <v>19431.656999999999</v>
      </c>
      <c r="I515" s="122">
        <f t="shared" si="47"/>
        <v>-0.33022229837853434</v>
      </c>
      <c r="J515" s="128">
        <f t="shared" si="48"/>
        <v>95.070605056238605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0.14149019607843139</v>
      </c>
      <c r="F516" s="128">
        <f t="shared" si="44"/>
        <v>14.432000000000002</v>
      </c>
      <c r="G516" s="122">
        <f t="shared" si="45"/>
        <v>0.13877142102114659</v>
      </c>
      <c r="H516" s="128">
        <f t="shared" si="46"/>
        <v>47787.048999999999</v>
      </c>
      <c r="I516" s="122">
        <f t="shared" si="47"/>
        <v>-0.15325953336756981</v>
      </c>
      <c r="J516" s="128">
        <f t="shared" si="48"/>
        <v>101.95917505007786</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7.1401960784313726E-2</v>
      </c>
      <c r="F517" s="128">
        <f t="shared" si="44"/>
        <v>7.2830000000000004</v>
      </c>
      <c r="G517" s="122">
        <f t="shared" si="45"/>
        <v>7.6546858211512442E-2</v>
      </c>
      <c r="H517" s="128">
        <f t="shared" si="46"/>
        <v>26359.523000000001</v>
      </c>
      <c r="I517" s="122">
        <f t="shared" si="47"/>
        <v>-0.18123798655361242</v>
      </c>
      <c r="J517" s="128">
        <f t="shared" si="48"/>
        <v>93.278760817351298</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3.0764705882352941E-2</v>
      </c>
      <c r="F518" s="128">
        <f t="shared" si="44"/>
        <v>3.1379999999999999</v>
      </c>
      <c r="G518" s="122">
        <f t="shared" si="45"/>
        <v>3.1458209189273952E-2</v>
      </c>
      <c r="H518" s="128">
        <f t="shared" si="46"/>
        <v>10832.886</v>
      </c>
      <c r="I518" s="122">
        <f t="shared" si="47"/>
        <v>-0.18453174119984139</v>
      </c>
      <c r="J518" s="128">
        <f t="shared" si="48"/>
        <v>97.795477476965004</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3.5647058823529414E-2</v>
      </c>
      <c r="F519" s="128">
        <f t="shared" si="44"/>
        <v>3.6360000000000001</v>
      </c>
      <c r="G519" s="122">
        <f t="shared" si="45"/>
        <v>3.4724818357639436E-2</v>
      </c>
      <c r="H519" s="128">
        <f t="shared" si="46"/>
        <v>11957.769000000002</v>
      </c>
      <c r="I519" s="122">
        <f t="shared" si="47"/>
        <v>0.31112285984809362</v>
      </c>
      <c r="J519" s="128">
        <f t="shared" si="48"/>
        <v>102.65585396701459</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0.10780392156862746</v>
      </c>
      <c r="F520" s="128">
        <f t="shared" si="44"/>
        <v>10.996</v>
      </c>
      <c r="G520" s="122">
        <f t="shared" si="45"/>
        <v>0.10613897455554974</v>
      </c>
      <c r="H520" s="128">
        <f t="shared" si="46"/>
        <v>36549.805</v>
      </c>
      <c r="I520" s="122">
        <f t="shared" si="47"/>
        <v>0.19945241661698604</v>
      </c>
      <c r="J520" s="128">
        <f t="shared" si="48"/>
        <v>101.56864810504302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0.29541176470588232</v>
      </c>
      <c r="F521" s="128">
        <f t="shared" ref="F521:F584" si="50">SUMPRODUCT($K$2:$AI$2,$K521:$AI521)</f>
        <v>30.131999999999998</v>
      </c>
      <c r="G521" s="122">
        <f t="shared" ref="G521:G584" si="51">SUMPRODUCT($K$3:$AI$3,$K521:$AI521)/$J$3</f>
        <v>0.28287198496913096</v>
      </c>
      <c r="H521" s="128">
        <f t="shared" ref="H521:H584" si="52">SUMPRODUCT($K$3:$AI$3,$K521:$AI521)</f>
        <v>97409.231</v>
      </c>
      <c r="I521" s="122">
        <f t="shared" ref="I521:I584" si="53">CORREL($K$4:$AI$4,$K521:$AI521)</f>
        <v>0.33926240138420871</v>
      </c>
      <c r="J521" s="128">
        <f t="shared" si="48"/>
        <v>104.43302285241141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0.15924509803921572</v>
      </c>
      <c r="F522" s="128">
        <f t="shared" si="50"/>
        <v>16.243000000000002</v>
      </c>
      <c r="G522" s="122">
        <f t="shared" si="51"/>
        <v>0.15536455955720502</v>
      </c>
      <c r="H522" s="128">
        <f t="shared" si="52"/>
        <v>53501.029000000002</v>
      </c>
      <c r="I522" s="122">
        <f t="shared" si="53"/>
        <v>0.28210654560392329</v>
      </c>
      <c r="J522" s="128">
        <f t="shared" ref="J522:J585" si="54">$E522/$G522*100</f>
        <v>102.49769863414822</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2.5637254901960786E-2</v>
      </c>
      <c r="F523" s="128">
        <f t="shared" si="50"/>
        <v>2.6150000000000002</v>
      </c>
      <c r="G523" s="122">
        <f t="shared" si="51"/>
        <v>2.5581993158282954E-2</v>
      </c>
      <c r="H523" s="128">
        <f t="shared" si="52"/>
        <v>8809.3640000000014</v>
      </c>
      <c r="I523" s="122">
        <f t="shared" si="53"/>
        <v>-0.12970856313888526</v>
      </c>
      <c r="J523" s="128">
        <f t="shared" si="54"/>
        <v>100.21601813172222</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2.0647058823529414E-2</v>
      </c>
      <c r="F524" s="128">
        <f t="shared" si="50"/>
        <v>2.1060000000000003</v>
      </c>
      <c r="G524" s="122">
        <f t="shared" si="51"/>
        <v>2.0188292416612946E-2</v>
      </c>
      <c r="H524" s="128">
        <f t="shared" si="52"/>
        <v>6952.0000000000009</v>
      </c>
      <c r="I524" s="122">
        <f t="shared" si="53"/>
        <v>-1.7134257713507819E-2</v>
      </c>
      <c r="J524" s="128">
        <f t="shared" si="54"/>
        <v>102.27243789345428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0.10741176470588235</v>
      </c>
      <c r="F525" s="128">
        <f t="shared" si="50"/>
        <v>10.956</v>
      </c>
      <c r="G525" s="122">
        <f t="shared" si="51"/>
        <v>0.10805869763443858</v>
      </c>
      <c r="H525" s="128">
        <f t="shared" si="52"/>
        <v>37210.877</v>
      </c>
      <c r="I525" s="122">
        <f t="shared" si="53"/>
        <v>-7.5229727611017816E-2</v>
      </c>
      <c r="J525" s="128">
        <f t="shared" si="54"/>
        <v>99.401313413248047</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3.3843137254901963E-2</v>
      </c>
      <c r="F526" s="128">
        <f t="shared" si="50"/>
        <v>3.452</v>
      </c>
      <c r="G526" s="122">
        <f t="shared" si="51"/>
        <v>3.601201075624786E-2</v>
      </c>
      <c r="H526" s="128">
        <f t="shared" si="52"/>
        <v>12401.023999999999</v>
      </c>
      <c r="I526" s="122">
        <f t="shared" si="53"/>
        <v>-0.22018990001039382</v>
      </c>
      <c r="J526" s="128">
        <f t="shared" si="54"/>
        <v>93.977360731045508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1.8343137254901967E-2</v>
      </c>
      <c r="F527" s="128">
        <f t="shared" si="50"/>
        <v>1.8710000000000004</v>
      </c>
      <c r="G527" s="122">
        <f t="shared" si="51"/>
        <v>1.7938395507001437E-2</v>
      </c>
      <c r="H527" s="128">
        <f t="shared" si="52"/>
        <v>6177.2300000000005</v>
      </c>
      <c r="I527" s="122">
        <f t="shared" si="53"/>
        <v>5.8711072769090204E-3</v>
      </c>
      <c r="J527" s="128">
        <f t="shared" si="54"/>
        <v>102.25628734600348</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6.7882352941176477E-2</v>
      </c>
      <c r="F528" s="128">
        <f t="shared" si="50"/>
        <v>6.9240000000000013</v>
      </c>
      <c r="G528" s="122">
        <f t="shared" si="51"/>
        <v>6.6112775077099978E-2</v>
      </c>
      <c r="H528" s="128">
        <f t="shared" si="52"/>
        <v>22766.462999999996</v>
      </c>
      <c r="I528" s="122">
        <f t="shared" si="53"/>
        <v>0.27557173191588341</v>
      </c>
      <c r="J528" s="128">
        <f t="shared" si="54"/>
        <v>102.67660503134657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2.6990196078431374E-2</v>
      </c>
      <c r="F529" s="128">
        <f t="shared" si="50"/>
        <v>2.7530000000000001</v>
      </c>
      <c r="G529" s="122">
        <f t="shared" si="51"/>
        <v>2.6926500908937792E-2</v>
      </c>
      <c r="H529" s="128">
        <f t="shared" si="52"/>
        <v>9272.3559999999998</v>
      </c>
      <c r="I529" s="122">
        <f t="shared" si="53"/>
        <v>-0.13853986375209615</v>
      </c>
      <c r="J529" s="128">
        <f t="shared" si="54"/>
        <v>100.23655197423902</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6.1647058823529416E-2</v>
      </c>
      <c r="F530" s="128">
        <f t="shared" si="50"/>
        <v>6.2880000000000003</v>
      </c>
      <c r="G530" s="122">
        <f t="shared" si="51"/>
        <v>6.134173447400669E-2</v>
      </c>
      <c r="H530" s="128">
        <f t="shared" si="52"/>
        <v>21123.516999999996</v>
      </c>
      <c r="I530" s="122">
        <f t="shared" si="53"/>
        <v>-5.5521923895224486E-2</v>
      </c>
      <c r="J530" s="128">
        <f t="shared" si="54"/>
        <v>100.49774326099647</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2.1725490196078435E-2</v>
      </c>
      <c r="F531" s="128">
        <f t="shared" si="50"/>
        <v>2.2160000000000002</v>
      </c>
      <c r="G531" s="122">
        <f t="shared" si="51"/>
        <v>2.1934187676778235E-2</v>
      </c>
      <c r="H531" s="128">
        <f t="shared" si="52"/>
        <v>7553.2129999999997</v>
      </c>
      <c r="I531" s="122">
        <f t="shared" si="53"/>
        <v>-4.5008392877517577E-3</v>
      </c>
      <c r="J531" s="128">
        <f t="shared" si="54"/>
        <v>99.048528790875849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7.2999999999999995E-2</v>
      </c>
      <c r="F532" s="128">
        <f t="shared" si="50"/>
        <v>7.4459999999999997</v>
      </c>
      <c r="G532" s="122">
        <f t="shared" si="51"/>
        <v>7.2996976983255815E-2</v>
      </c>
      <c r="H532" s="128">
        <f t="shared" si="52"/>
        <v>25137.093000000004</v>
      </c>
      <c r="I532" s="122">
        <f t="shared" si="53"/>
        <v>-2.4384729723063062E-2</v>
      </c>
      <c r="J532" s="128">
        <f t="shared" si="54"/>
        <v>100.0041412903234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0.29798039215686273</v>
      </c>
      <c r="F533" s="128">
        <f t="shared" si="50"/>
        <v>30.393999999999998</v>
      </c>
      <c r="G533" s="122">
        <f t="shared" si="51"/>
        <v>0.29695589473745343</v>
      </c>
      <c r="H533" s="128">
        <f t="shared" si="52"/>
        <v>102259.13799999999</v>
      </c>
      <c r="I533" s="122">
        <f t="shared" si="53"/>
        <v>0.13223105777106009</v>
      </c>
      <c r="J533" s="128">
        <f t="shared" si="54"/>
        <v>100.34499985942864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6.6460784313725485E-2</v>
      </c>
      <c r="F534" s="128">
        <f t="shared" si="50"/>
        <v>6.7789999999999999</v>
      </c>
      <c r="G534" s="122">
        <f t="shared" si="51"/>
        <v>6.8051870437161308E-2</v>
      </c>
      <c r="H534" s="128">
        <f t="shared" si="52"/>
        <v>23434.205999999995</v>
      </c>
      <c r="I534" s="122">
        <f t="shared" si="53"/>
        <v>-8.5792840838541055E-3</v>
      </c>
      <c r="J534" s="128">
        <f t="shared" si="54"/>
        <v>97.661950930643386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4.1362745098039208E-2</v>
      </c>
      <c r="F535" s="128">
        <f t="shared" si="50"/>
        <v>4.2189999999999994</v>
      </c>
      <c r="G535" s="122">
        <f t="shared" si="51"/>
        <v>4.0816847583038579E-2</v>
      </c>
      <c r="H535" s="128">
        <f t="shared" si="52"/>
        <v>14055.607999999998</v>
      </c>
      <c r="I535" s="122">
        <f t="shared" si="53"/>
        <v>-4.9221619697717989E-2</v>
      </c>
      <c r="J535" s="128">
        <f t="shared" si="54"/>
        <v>101.33743183838497</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2.6098039215686278E-2</v>
      </c>
      <c r="F536" s="128">
        <f t="shared" si="50"/>
        <v>2.6620000000000004</v>
      </c>
      <c r="G536" s="122">
        <f t="shared" si="51"/>
        <v>2.6926466061482534E-2</v>
      </c>
      <c r="H536" s="128">
        <f t="shared" si="52"/>
        <v>9272.3440000000028</v>
      </c>
      <c r="I536" s="122">
        <f t="shared" si="53"/>
        <v>-7.7382546957924167E-2</v>
      </c>
      <c r="J536" s="128">
        <f t="shared" si="54"/>
        <v>96.92337329412382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2.7882352941176473E-2</v>
      </c>
      <c r="F537" s="128">
        <f t="shared" si="50"/>
        <v>2.8440000000000003</v>
      </c>
      <c r="G537" s="122">
        <f t="shared" si="51"/>
        <v>3.0547935578671033E-2</v>
      </c>
      <c r="H537" s="128">
        <f t="shared" si="52"/>
        <v>10519.425999999999</v>
      </c>
      <c r="I537" s="122">
        <f t="shared" si="53"/>
        <v>-0.41935514041718897</v>
      </c>
      <c r="J537" s="128">
        <f t="shared" si="54"/>
        <v>91.274098930090375</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0.23842156862745098</v>
      </c>
      <c r="F538" s="128">
        <f t="shared" si="50"/>
        <v>24.318999999999999</v>
      </c>
      <c r="G538" s="122">
        <f t="shared" si="51"/>
        <v>0.24129156285028955</v>
      </c>
      <c r="H538" s="128">
        <f t="shared" si="52"/>
        <v>83090.680000000008</v>
      </c>
      <c r="I538" s="122">
        <f t="shared" si="53"/>
        <v>-0.13467702964737011</v>
      </c>
      <c r="J538" s="128">
        <f t="shared" si="54"/>
        <v>98.8105700054588</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0.40960784313725485</v>
      </c>
      <c r="F539" s="128">
        <f t="shared" si="50"/>
        <v>41.779999999999994</v>
      </c>
      <c r="G539" s="122">
        <f t="shared" si="51"/>
        <v>0.41061925089586992</v>
      </c>
      <c r="H539" s="128">
        <f t="shared" si="52"/>
        <v>141400.02399999998</v>
      </c>
      <c r="I539" s="122">
        <f t="shared" si="53"/>
        <v>0.12824732140331799</v>
      </c>
      <c r="J539" s="128">
        <f t="shared" si="54"/>
        <v>99.753687203800496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7.1500000000000008E-2</v>
      </c>
      <c r="F540" s="128">
        <f t="shared" si="50"/>
        <v>7.293000000000001</v>
      </c>
      <c r="G540" s="122">
        <f t="shared" si="51"/>
        <v>7.2074901701136618E-2</v>
      </c>
      <c r="H540" s="128">
        <f t="shared" si="52"/>
        <v>24819.569000000003</v>
      </c>
      <c r="I540" s="122">
        <f t="shared" si="53"/>
        <v>-4.0183896010109021E-2</v>
      </c>
      <c r="J540" s="128">
        <f t="shared" si="54"/>
        <v>99.202355206087574</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6.6352941176470573E-2</v>
      </c>
      <c r="F541" s="128">
        <f t="shared" si="50"/>
        <v>6.7679999999999989</v>
      </c>
      <c r="G541" s="122">
        <f t="shared" si="51"/>
        <v>6.6731186730089043E-2</v>
      </c>
      <c r="H541" s="128">
        <f t="shared" si="52"/>
        <v>22979.418000000001</v>
      </c>
      <c r="I541" s="122">
        <f t="shared" si="53"/>
        <v>-0.32961221457232864</v>
      </c>
      <c r="J541" s="128">
        <f t="shared" si="54"/>
        <v>99.433180238276933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1.2176470588235294E-2</v>
      </c>
      <c r="F542" s="128">
        <f t="shared" si="50"/>
        <v>1.242</v>
      </c>
      <c r="G542" s="122">
        <f t="shared" si="51"/>
        <v>1.1030781918817043E-2</v>
      </c>
      <c r="H542" s="128">
        <f t="shared" si="52"/>
        <v>3798.5379999999996</v>
      </c>
      <c r="I542" s="122">
        <f t="shared" si="53"/>
        <v>7.0146022856555329E-2</v>
      </c>
      <c r="J542" s="128">
        <f t="shared" si="54"/>
        <v>110.38628700893686</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3.9598039215686269E-2</v>
      </c>
      <c r="F543" s="128">
        <f t="shared" si="50"/>
        <v>4.0389999999999997</v>
      </c>
      <c r="G543" s="122">
        <f t="shared" si="51"/>
        <v>3.7934556479013122E-2</v>
      </c>
      <c r="H543" s="128">
        <f t="shared" si="52"/>
        <v>13063.068000000001</v>
      </c>
      <c r="I543" s="122">
        <f t="shared" si="53"/>
        <v>4.3371120420996577E-2</v>
      </c>
      <c r="J543" s="128">
        <f t="shared" si="54"/>
        <v>104.38513822507309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4.5823529411764707E-2</v>
      </c>
      <c r="F544" s="128">
        <f t="shared" si="50"/>
        <v>4.6740000000000004</v>
      </c>
      <c r="G544" s="122">
        <f t="shared" si="51"/>
        <v>4.4703715319522129E-2</v>
      </c>
      <c r="H544" s="128">
        <f t="shared" si="52"/>
        <v>15394.082000000002</v>
      </c>
      <c r="I544" s="122">
        <f t="shared" si="53"/>
        <v>0.18410152506471961</v>
      </c>
      <c r="J544" s="128">
        <f t="shared" si="54"/>
        <v>102.5049687352352</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2.5049019607843143E-2</v>
      </c>
      <c r="F545" s="128">
        <f t="shared" si="50"/>
        <v>2.5550000000000006</v>
      </c>
      <c r="G545" s="122">
        <f t="shared" si="51"/>
        <v>2.541373222053793E-2</v>
      </c>
      <c r="H545" s="128">
        <f t="shared" si="52"/>
        <v>8751.4220000000005</v>
      </c>
      <c r="I545" s="122">
        <f t="shared" si="53"/>
        <v>-0.11430529687801765</v>
      </c>
      <c r="J545" s="128">
        <f t="shared" si="54"/>
        <v>98.564899442829386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1.2313725490196081E-2</v>
      </c>
      <c r="F546" s="128">
        <f t="shared" si="50"/>
        <v>1.2560000000000002</v>
      </c>
      <c r="G546" s="122">
        <f t="shared" si="51"/>
        <v>1.2761358818438949E-2</v>
      </c>
      <c r="H546" s="128">
        <f t="shared" si="52"/>
        <v>4394.4759999999997</v>
      </c>
      <c r="I546" s="122">
        <f t="shared" si="53"/>
        <v>-0.32401593940312207</v>
      </c>
      <c r="J546" s="128">
        <f t="shared" si="54"/>
        <v>96.492275355535966</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7.827450980392156E-2</v>
      </c>
      <c r="F547" s="128">
        <f t="shared" si="50"/>
        <v>7.9839999999999991</v>
      </c>
      <c r="G547" s="122">
        <f t="shared" si="51"/>
        <v>7.8953798082228382E-2</v>
      </c>
      <c r="H547" s="128">
        <f t="shared" si="52"/>
        <v>27188.371999999999</v>
      </c>
      <c r="I547" s="122">
        <f t="shared" si="53"/>
        <v>-0.19487234379632903</v>
      </c>
      <c r="J547" s="128">
        <f t="shared" si="54"/>
        <v>99.139638250715493</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5.0627450980392154E-2</v>
      </c>
      <c r="F548" s="128">
        <f t="shared" si="50"/>
        <v>5.1639999999999997</v>
      </c>
      <c r="G548" s="122">
        <f t="shared" si="51"/>
        <v>5.2991209729409523E-2</v>
      </c>
      <c r="H548" s="128">
        <f t="shared" si="52"/>
        <v>18247.947000000004</v>
      </c>
      <c r="I548" s="122">
        <f t="shared" si="53"/>
        <v>-0.25191011854821527</v>
      </c>
      <c r="J548" s="128">
        <f t="shared" si="54"/>
        <v>95.539338012686443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1.9411764705882354E-2</v>
      </c>
      <c r="F549" s="128">
        <f t="shared" si="50"/>
        <v>1.9800000000000002</v>
      </c>
      <c r="G549" s="122">
        <f t="shared" si="51"/>
        <v>2.0835049570505113E-2</v>
      </c>
      <c r="H549" s="128">
        <f t="shared" si="52"/>
        <v>7174.7159999999994</v>
      </c>
      <c r="I549" s="122">
        <f t="shared" si="53"/>
        <v>-0.18220304990017805</v>
      </c>
      <c r="J549" s="128">
        <f t="shared" si="54"/>
        <v>93.168795400239333</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9.0480392156862738E-2</v>
      </c>
      <c r="F550" s="128">
        <f t="shared" si="50"/>
        <v>9.2289999999999992</v>
      </c>
      <c r="G550" s="122">
        <f t="shared" si="51"/>
        <v>8.4623783969008992E-2</v>
      </c>
      <c r="H550" s="128">
        <f t="shared" si="52"/>
        <v>29140.877</v>
      </c>
      <c r="I550" s="122">
        <f t="shared" si="53"/>
        <v>0.13102604561581799</v>
      </c>
      <c r="J550" s="128">
        <f t="shared" si="54"/>
        <v>106.92075905043264</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0.10318627450980393</v>
      </c>
      <c r="F551" s="128">
        <f t="shared" si="50"/>
        <v>10.525</v>
      </c>
      <c r="G551" s="122">
        <f t="shared" si="51"/>
        <v>0.11093982134871268</v>
      </c>
      <c r="H551" s="128">
        <f t="shared" si="52"/>
        <v>38203.014999999999</v>
      </c>
      <c r="I551" s="122">
        <f t="shared" si="53"/>
        <v>-0.42177959750984789</v>
      </c>
      <c r="J551" s="128">
        <f t="shared" si="54"/>
        <v>93.011033599434654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3.0029411764705881E-2</v>
      </c>
      <c r="F552" s="128">
        <f t="shared" si="50"/>
        <v>3.0629999999999997</v>
      </c>
      <c r="G552" s="122">
        <f t="shared" si="51"/>
        <v>2.9683794190929209E-2</v>
      </c>
      <c r="H552" s="128">
        <f t="shared" si="52"/>
        <v>10221.852000000001</v>
      </c>
      <c r="I552" s="122">
        <f t="shared" si="53"/>
        <v>-1.120065418174058E-2</v>
      </c>
      <c r="J552" s="128">
        <f t="shared" si="54"/>
        <v>101.16433085189051</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0.1387450980392157</v>
      </c>
      <c r="F553" s="128">
        <f t="shared" si="50"/>
        <v>14.152000000000001</v>
      </c>
      <c r="G553" s="122">
        <f t="shared" si="51"/>
        <v>0.12003350873219151</v>
      </c>
      <c r="H553" s="128">
        <f t="shared" si="52"/>
        <v>41334.499000000003</v>
      </c>
      <c r="I553" s="122">
        <f t="shared" si="53"/>
        <v>0.62430644460900764</v>
      </c>
      <c r="J553" s="128">
        <f t="shared" si="54"/>
        <v>115.58863812668501</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7.9725490196078427E-2</v>
      </c>
      <c r="F554" s="128">
        <f t="shared" si="50"/>
        <v>8.1319999999999997</v>
      </c>
      <c r="G554" s="122">
        <f t="shared" si="51"/>
        <v>8.4059865024189939E-2</v>
      </c>
      <c r="H554" s="128">
        <f t="shared" si="52"/>
        <v>28946.686999999998</v>
      </c>
      <c r="I554" s="122">
        <f t="shared" si="53"/>
        <v>-0.18716584336747266</v>
      </c>
      <c r="J554" s="128">
        <f t="shared" si="54"/>
        <v>94.843704749152039</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0.18424509803921568</v>
      </c>
      <c r="F555" s="128">
        <f t="shared" si="50"/>
        <v>18.792999999999999</v>
      </c>
      <c r="G555" s="122">
        <f t="shared" si="51"/>
        <v>0.16799840572892166</v>
      </c>
      <c r="H555" s="128">
        <f t="shared" si="52"/>
        <v>57851.595000000001</v>
      </c>
      <c r="I555" s="122">
        <f t="shared" si="53"/>
        <v>0.58367972219486408</v>
      </c>
      <c r="J555" s="128">
        <f t="shared" si="54"/>
        <v>109.67074195722387</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7.8264705882352945E-2</v>
      </c>
      <c r="F556" s="128">
        <f t="shared" si="50"/>
        <v>7.9830000000000005</v>
      </c>
      <c r="G556" s="122">
        <f t="shared" si="51"/>
        <v>7.6649370713037013E-2</v>
      </c>
      <c r="H556" s="128">
        <f t="shared" si="52"/>
        <v>26394.824000000001</v>
      </c>
      <c r="I556" s="122">
        <f t="shared" si="53"/>
        <v>0.26119209405056198</v>
      </c>
      <c r="J556" s="128">
        <f t="shared" si="54"/>
        <v>102.10743435241429</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3.347058823529412E-2</v>
      </c>
      <c r="F557" s="128">
        <f t="shared" si="50"/>
        <v>3.4140000000000006</v>
      </c>
      <c r="G557" s="122">
        <f t="shared" si="51"/>
        <v>3.3212955703076447E-2</v>
      </c>
      <c r="H557" s="128">
        <f t="shared" si="52"/>
        <v>11437.146999999999</v>
      </c>
      <c r="I557" s="122">
        <f t="shared" si="53"/>
        <v>-0.15553619421588333</v>
      </c>
      <c r="J557" s="128">
        <f t="shared" si="54"/>
        <v>100.77569890051612</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1.9637254901960787E-2</v>
      </c>
      <c r="F558" s="128">
        <f t="shared" si="50"/>
        <v>2.0030000000000001</v>
      </c>
      <c r="G558" s="122">
        <f t="shared" si="51"/>
        <v>1.9632513256552773E-2</v>
      </c>
      <c r="H558" s="128">
        <f t="shared" si="52"/>
        <v>6760.6130000000003</v>
      </c>
      <c r="I558" s="122">
        <f t="shared" si="53"/>
        <v>1.7453268384331765E-2</v>
      </c>
      <c r="J558" s="128">
        <f t="shared" si="54"/>
        <v>100.02415200410692</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0.1134313725490196</v>
      </c>
      <c r="F559" s="128">
        <f t="shared" si="50"/>
        <v>11.569999999999999</v>
      </c>
      <c r="G559" s="122">
        <f t="shared" si="51"/>
        <v>0.10660584333745694</v>
      </c>
      <c r="H559" s="128">
        <f t="shared" si="52"/>
        <v>36710.574999999997</v>
      </c>
      <c r="I559" s="122">
        <f t="shared" si="53"/>
        <v>0.42056947343917278</v>
      </c>
      <c r="J559" s="128">
        <f t="shared" si="54"/>
        <v>106.40258450932816</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5.3068627450980392E-2</v>
      </c>
      <c r="F560" s="128">
        <f t="shared" si="50"/>
        <v>5.4130000000000003</v>
      </c>
      <c r="G560" s="122">
        <f t="shared" si="51"/>
        <v>5.4902302255211144E-2</v>
      </c>
      <c r="H560" s="128">
        <f t="shared" si="52"/>
        <v>18906.046999999999</v>
      </c>
      <c r="I560" s="122">
        <f t="shared" si="53"/>
        <v>-0.11530000318362836</v>
      </c>
      <c r="J560" s="128">
        <f t="shared" si="54"/>
        <v>96.66011309378797</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1.3990196078431372E-2</v>
      </c>
      <c r="F561" s="128">
        <f t="shared" si="50"/>
        <v>1.427</v>
      </c>
      <c r="G561" s="122">
        <f t="shared" si="51"/>
        <v>1.5025627399392495E-2</v>
      </c>
      <c r="H561" s="128">
        <f t="shared" si="52"/>
        <v>5174.1950000000006</v>
      </c>
      <c r="I561" s="122">
        <f t="shared" si="53"/>
        <v>-0.33286829871592527</v>
      </c>
      <c r="J561" s="128">
        <f t="shared" si="54"/>
        <v>93.108897928595084</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6.6647058823529406E-2</v>
      </c>
      <c r="F562" s="128">
        <f t="shared" si="50"/>
        <v>6.798</v>
      </c>
      <c r="G562" s="122">
        <f t="shared" si="51"/>
        <v>6.4170566677701699E-2</v>
      </c>
      <c r="H562" s="128">
        <f t="shared" si="52"/>
        <v>22097.648000000001</v>
      </c>
      <c r="I562" s="122">
        <f t="shared" si="53"/>
        <v>0.12598632272953436</v>
      </c>
      <c r="J562" s="128">
        <f t="shared" si="54"/>
        <v>103.85923371733017</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4.5745098039215691E-2</v>
      </c>
      <c r="F563" s="128">
        <f t="shared" si="50"/>
        <v>4.6660000000000004</v>
      </c>
      <c r="G563" s="122">
        <f t="shared" si="51"/>
        <v>4.518618704952404E-2</v>
      </c>
      <c r="H563" s="128">
        <f t="shared" si="52"/>
        <v>15560.225</v>
      </c>
      <c r="I563" s="122">
        <f t="shared" si="53"/>
        <v>0.17177400472963686</v>
      </c>
      <c r="J563" s="128">
        <f t="shared" si="54"/>
        <v>101.2369067323142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5.6235294117647064E-2</v>
      </c>
      <c r="F564" s="128">
        <f t="shared" si="50"/>
        <v>5.7360000000000007</v>
      </c>
      <c r="G564" s="122">
        <f t="shared" si="51"/>
        <v>5.7736227995283981E-2</v>
      </c>
      <c r="H564" s="128">
        <f t="shared" si="52"/>
        <v>19881.932000000001</v>
      </c>
      <c r="I564" s="122">
        <f t="shared" si="53"/>
        <v>-0.26659167773368692</v>
      </c>
      <c r="J564" s="128">
        <f t="shared" si="54"/>
        <v>97.400360346090636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3.7323529411764707E-2</v>
      </c>
      <c r="F565" s="128">
        <f t="shared" si="50"/>
        <v>3.8070000000000004</v>
      </c>
      <c r="G565" s="122">
        <f t="shared" si="51"/>
        <v>3.5902671057446038E-2</v>
      </c>
      <c r="H565" s="128">
        <f t="shared" si="52"/>
        <v>12363.372000000003</v>
      </c>
      <c r="I565" s="122">
        <f t="shared" si="53"/>
        <v>0.38842350928048891</v>
      </c>
      <c r="J565" s="128">
        <f t="shared" si="54"/>
        <v>103.95752826313458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1.8098039215686278E-2</v>
      </c>
      <c r="F566" s="128">
        <f t="shared" si="50"/>
        <v>1.8460000000000003</v>
      </c>
      <c r="G566" s="122">
        <f t="shared" si="51"/>
        <v>1.857578159938204E-2</v>
      </c>
      <c r="H566" s="128">
        <f t="shared" si="52"/>
        <v>6396.719000000001</v>
      </c>
      <c r="I566" s="122">
        <f t="shared" si="53"/>
        <v>-0.18236731846704962</v>
      </c>
      <c r="J566" s="128">
        <f t="shared" si="54"/>
        <v>97.428143838040953</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8.8784313725490199E-2</v>
      </c>
      <c r="F567" s="128">
        <f t="shared" si="50"/>
        <v>9.0560000000000009</v>
      </c>
      <c r="G567" s="122">
        <f t="shared" si="51"/>
        <v>8.1762944377653482E-2</v>
      </c>
      <c r="H567" s="128">
        <f t="shared" si="52"/>
        <v>28155.723999999998</v>
      </c>
      <c r="I567" s="122">
        <f t="shared" si="53"/>
        <v>0.41548592300810133</v>
      </c>
      <c r="J567" s="128">
        <f t="shared" si="54"/>
        <v>108.58747125764678</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6.8186274509803926E-2</v>
      </c>
      <c r="F568" s="128">
        <f t="shared" si="50"/>
        <v>6.9550000000000001</v>
      </c>
      <c r="G568" s="122">
        <f t="shared" si="51"/>
        <v>6.9273093698999297E-2</v>
      </c>
      <c r="H568" s="128">
        <f t="shared" si="52"/>
        <v>23854.743999999999</v>
      </c>
      <c r="I568" s="122">
        <f t="shared" si="53"/>
        <v>3.0443839968020126E-2</v>
      </c>
      <c r="J568" s="128">
        <f t="shared" si="54"/>
        <v>98.431109206818817</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1.9078431372549019E-2</v>
      </c>
      <c r="F569" s="128">
        <f t="shared" si="50"/>
        <v>1.946</v>
      </c>
      <c r="G569" s="122">
        <f t="shared" si="51"/>
        <v>1.9916386435047249E-2</v>
      </c>
      <c r="H569" s="128">
        <f t="shared" si="52"/>
        <v>6858.3670000000011</v>
      </c>
      <c r="I569" s="122">
        <f t="shared" si="53"/>
        <v>-0.25262570074379131</v>
      </c>
      <c r="J569" s="128">
        <f t="shared" si="54"/>
        <v>95.792635048375715</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9.0568627450980391E-2</v>
      </c>
      <c r="F570" s="128">
        <f t="shared" si="50"/>
        <v>9.2379999999999995</v>
      </c>
      <c r="G570" s="122">
        <f t="shared" si="51"/>
        <v>8.7337512124010502E-2</v>
      </c>
      <c r="H570" s="128">
        <f t="shared" si="52"/>
        <v>30075.371000000006</v>
      </c>
      <c r="I570" s="122">
        <f t="shared" si="53"/>
        <v>0.29243964235532827</v>
      </c>
      <c r="J570" s="128">
        <f t="shared" si="54"/>
        <v>103.69957335443907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9.2764705882352944E-2</v>
      </c>
      <c r="F571" s="128">
        <f t="shared" si="50"/>
        <v>9.4619999999999997</v>
      </c>
      <c r="G571" s="122">
        <f t="shared" si="51"/>
        <v>9.2911955000319457E-2</v>
      </c>
      <c r="H571" s="128">
        <f t="shared" si="52"/>
        <v>31994.975000000006</v>
      </c>
      <c r="I571" s="122">
        <f t="shared" si="53"/>
        <v>2.362553113060439E-2</v>
      </c>
      <c r="J571" s="128">
        <f t="shared" si="54"/>
        <v>99.841517576542216</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2.3333333333333331E-2</v>
      </c>
      <c r="F572" s="128">
        <f t="shared" si="50"/>
        <v>2.38</v>
      </c>
      <c r="G572" s="122">
        <f t="shared" si="51"/>
        <v>2.8532698528856596E-2</v>
      </c>
      <c r="H572" s="128">
        <f t="shared" si="52"/>
        <v>9825.4629999999997</v>
      </c>
      <c r="I572" s="122">
        <f t="shared" si="53"/>
        <v>-0.49092687456268252</v>
      </c>
      <c r="J572" s="128">
        <f t="shared" si="54"/>
        <v>81.777520306167744</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0.16548039215686272</v>
      </c>
      <c r="F573" s="128">
        <f t="shared" si="50"/>
        <v>16.878999999999998</v>
      </c>
      <c r="G573" s="122">
        <f t="shared" si="51"/>
        <v>0.17573269388252924</v>
      </c>
      <c r="H573" s="128">
        <f t="shared" si="52"/>
        <v>60514.959000000003</v>
      </c>
      <c r="I573" s="122">
        <f t="shared" si="53"/>
        <v>-0.17100789627055807</v>
      </c>
      <c r="J573" s="128">
        <f t="shared" si="54"/>
        <v>94.165967925968403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0.14945098039215687</v>
      </c>
      <c r="F574" s="128">
        <f t="shared" si="50"/>
        <v>15.244</v>
      </c>
      <c r="G574" s="122">
        <f t="shared" si="51"/>
        <v>0.14809213086381035</v>
      </c>
      <c r="H574" s="128">
        <f t="shared" si="52"/>
        <v>50996.71</v>
      </c>
      <c r="I574" s="122">
        <f t="shared" si="53"/>
        <v>0.121488145324931</v>
      </c>
      <c r="J574" s="128">
        <f t="shared" si="54"/>
        <v>100.91757038028992</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3.2500000000000001E-2</v>
      </c>
      <c r="F575" s="128">
        <f t="shared" si="50"/>
        <v>3.3150000000000004</v>
      </c>
      <c r="G575" s="122">
        <f t="shared" si="51"/>
        <v>3.464457338002893E-2</v>
      </c>
      <c r="H575" s="128">
        <f t="shared" si="52"/>
        <v>11930.136000000002</v>
      </c>
      <c r="I575" s="122">
        <f t="shared" si="53"/>
        <v>-0.23901302674217914</v>
      </c>
      <c r="J575" s="128">
        <f t="shared" si="54"/>
        <v>93.809785571597828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3.2794117647058828E-2</v>
      </c>
      <c r="F576" s="128">
        <f t="shared" si="50"/>
        <v>3.3450000000000006</v>
      </c>
      <c r="G576" s="122">
        <f t="shared" si="51"/>
        <v>3.3296336951660781E-2</v>
      </c>
      <c r="H576" s="128">
        <f t="shared" si="52"/>
        <v>11465.860000000002</v>
      </c>
      <c r="I576" s="122">
        <f t="shared" si="53"/>
        <v>-0.21470032523587487</v>
      </c>
      <c r="J576" s="128">
        <f t="shared" si="54"/>
        <v>98.491668001404875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3.0568627450980396E-2</v>
      </c>
      <c r="F577" s="128">
        <f t="shared" si="50"/>
        <v>3.1180000000000003</v>
      </c>
      <c r="G577" s="122">
        <f t="shared" si="51"/>
        <v>3.0939469970205424E-2</v>
      </c>
      <c r="H577" s="128">
        <f t="shared" si="52"/>
        <v>10654.253999999999</v>
      </c>
      <c r="I577" s="122">
        <f t="shared" si="53"/>
        <v>-8.1437045299252289E-2</v>
      </c>
      <c r="J577" s="128">
        <f t="shared" si="54"/>
        <v>98.801393431813324</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0.11645098039215686</v>
      </c>
      <c r="F578" s="128">
        <f t="shared" si="50"/>
        <v>11.878</v>
      </c>
      <c r="G578" s="122">
        <f t="shared" si="51"/>
        <v>0.10829616852229364</v>
      </c>
      <c r="H578" s="128">
        <f t="shared" si="52"/>
        <v>37292.651999999995</v>
      </c>
      <c r="I578" s="122">
        <f t="shared" si="53"/>
        <v>0.52674631391361271</v>
      </c>
      <c r="J578" s="128">
        <f t="shared" si="54"/>
        <v>107.53010192432106</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3.6117647058823532E-2</v>
      </c>
      <c r="F579" s="128">
        <f t="shared" si="50"/>
        <v>3.6840000000000006</v>
      </c>
      <c r="G579" s="122">
        <f t="shared" si="51"/>
        <v>3.4865689195546494E-2</v>
      </c>
      <c r="H579" s="128">
        <f t="shared" si="52"/>
        <v>12006.279</v>
      </c>
      <c r="I579" s="122">
        <f t="shared" si="53"/>
        <v>4.9548631623358409E-2</v>
      </c>
      <c r="J579" s="128">
        <f t="shared" si="54"/>
        <v>103.59080199520896</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2.8137254901960784E-2</v>
      </c>
      <c r="F580" s="128">
        <f t="shared" si="50"/>
        <v>2.87</v>
      </c>
      <c r="G580" s="122">
        <f t="shared" si="51"/>
        <v>2.8176014496541387E-2</v>
      </c>
      <c r="H580" s="128">
        <f t="shared" si="52"/>
        <v>9702.6359999999986</v>
      </c>
      <c r="I580" s="122">
        <f t="shared" si="53"/>
        <v>8.4169455872622298E-2</v>
      </c>
      <c r="J580" s="128">
        <f t="shared" si="54"/>
        <v>99.862437625501073</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2.5803921568627451E-2</v>
      </c>
      <c r="F581" s="128">
        <f t="shared" si="50"/>
        <v>2.6320000000000001</v>
      </c>
      <c r="G581" s="122">
        <f t="shared" si="51"/>
        <v>2.9380197352754982E-2</v>
      </c>
      <c r="H581" s="128">
        <f t="shared" si="52"/>
        <v>10117.306</v>
      </c>
      <c r="I581" s="122">
        <f t="shared" si="53"/>
        <v>-0.378239426799588</v>
      </c>
      <c r="J581" s="128">
        <f t="shared" si="54"/>
        <v>87.827597816349652</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3.3578431372549025E-2</v>
      </c>
      <c r="F582" s="128">
        <f t="shared" si="50"/>
        <v>3.4250000000000007</v>
      </c>
      <c r="G582" s="122">
        <f t="shared" si="51"/>
        <v>3.5764907450966721E-2</v>
      </c>
      <c r="H582" s="128">
        <f t="shared" si="52"/>
        <v>12315.931999999997</v>
      </c>
      <c r="I582" s="122">
        <f t="shared" si="53"/>
        <v>-0.40893561110996096</v>
      </c>
      <c r="J582" s="128">
        <f t="shared" si="54"/>
        <v>93.88653226234311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1.1696078431372549E-2</v>
      </c>
      <c r="F583" s="128">
        <f t="shared" si="50"/>
        <v>1.1930000000000001</v>
      </c>
      <c r="G583" s="122">
        <f t="shared" si="51"/>
        <v>1.3802888273250513E-2</v>
      </c>
      <c r="H583" s="128">
        <f t="shared" si="52"/>
        <v>4753.1350000000002</v>
      </c>
      <c r="I583" s="122">
        <f t="shared" si="53"/>
        <v>-0.31858970392548602</v>
      </c>
      <c r="J583" s="128">
        <f t="shared" si="54"/>
        <v>84.736456601181914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1.0558823529411766E-2</v>
      </c>
      <c r="F584" s="128">
        <f t="shared" si="50"/>
        <v>1.0770000000000002</v>
      </c>
      <c r="G584" s="122">
        <f t="shared" si="51"/>
        <v>1.1048522177501319E-2</v>
      </c>
      <c r="H584" s="128">
        <f t="shared" si="52"/>
        <v>3804.6469999999995</v>
      </c>
      <c r="I584" s="122">
        <f t="shared" si="53"/>
        <v>-0.26919576253631416</v>
      </c>
      <c r="J584" s="128">
        <f t="shared" si="54"/>
        <v>95.567745258395263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2.3911764705882355E-2</v>
      </c>
      <c r="F585" s="128">
        <f t="shared" ref="F585:F648" si="56">SUMPRODUCT($K$2:$AI$2,$K585:$AI585)</f>
        <v>2.4390000000000001</v>
      </c>
      <c r="G585" s="122">
        <f t="shared" ref="G585:G648" si="57">SUMPRODUCT($K$3:$AI$3,$K585:$AI585)/$J$3</f>
        <v>2.3674510248055808E-2</v>
      </c>
      <c r="H585" s="128">
        <f t="shared" ref="H585:H648" si="58">SUMPRODUCT($K$3:$AI$3,$K585:$AI585)</f>
        <v>8152.5070000000014</v>
      </c>
      <c r="I585" s="122">
        <f t="shared" ref="I585:I648" si="59">CORREL($K$4:$AI$4,$K585:$AI585)</f>
        <v>-0.15380722693727331</v>
      </c>
      <c r="J585" s="128">
        <f t="shared" si="54"/>
        <v>101.00215149264189</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0.18519607843137256</v>
      </c>
      <c r="F586" s="128">
        <f t="shared" si="56"/>
        <v>18.89</v>
      </c>
      <c r="G586" s="122">
        <f t="shared" si="57"/>
        <v>0.18305186462925213</v>
      </c>
      <c r="H586" s="128">
        <f t="shared" si="58"/>
        <v>63035.374000000003</v>
      </c>
      <c r="I586" s="122">
        <f t="shared" si="59"/>
        <v>8.9156857255389854E-2</v>
      </c>
      <c r="J586" s="128">
        <f t="shared" ref="J586:J649" si="60">$E586/$G586*100</f>
        <v>101.17136954953354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2.5539215686274513E-2</v>
      </c>
      <c r="F587" s="128">
        <f t="shared" si="56"/>
        <v>2.6050000000000004</v>
      </c>
      <c r="G587" s="122">
        <f t="shared" si="57"/>
        <v>2.5837305943233503E-2</v>
      </c>
      <c r="H587" s="128">
        <f t="shared" si="58"/>
        <v>8897.2830000000031</v>
      </c>
      <c r="I587" s="122">
        <f t="shared" si="59"/>
        <v>-0.199709997051428</v>
      </c>
      <c r="J587" s="128">
        <f t="shared" si="60"/>
        <v>98.846279648451286</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6.9794117647058826E-2</v>
      </c>
      <c r="F588" s="128">
        <f t="shared" si="56"/>
        <v>7.1189999999999998</v>
      </c>
      <c r="G588" s="122">
        <f t="shared" si="57"/>
        <v>6.956192102405058E-2</v>
      </c>
      <c r="H588" s="128">
        <f t="shared" si="58"/>
        <v>23954.204000000009</v>
      </c>
      <c r="I588" s="122">
        <f t="shared" si="59"/>
        <v>-0.10556320063935565</v>
      </c>
      <c r="J588" s="128">
        <f t="shared" si="60"/>
        <v>100.33379846270773</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4.4431372549019611E-2</v>
      </c>
      <c r="F589" s="128">
        <f t="shared" si="56"/>
        <v>4.532</v>
      </c>
      <c r="G589" s="122">
        <f t="shared" si="57"/>
        <v>4.4644062284018377E-2</v>
      </c>
      <c r="H589" s="128">
        <f t="shared" si="58"/>
        <v>15373.54</v>
      </c>
      <c r="I589" s="122">
        <f t="shared" si="59"/>
        <v>-7.2074908475573726E-2</v>
      </c>
      <c r="J589" s="128">
        <f t="shared" si="60"/>
        <v>99.523587854425827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0.40151960784313723</v>
      </c>
      <c r="F590" s="128">
        <f t="shared" si="56"/>
        <v>40.954999999999998</v>
      </c>
      <c r="G590" s="122">
        <f t="shared" si="57"/>
        <v>0.387629722556177</v>
      </c>
      <c r="H590" s="128">
        <f t="shared" si="58"/>
        <v>133483.39600000001</v>
      </c>
      <c r="I590" s="122">
        <f t="shared" si="59"/>
        <v>0.30001152856415797</v>
      </c>
      <c r="J590" s="128">
        <f t="shared" si="60"/>
        <v>103.58328695626462</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0.40885294117647064</v>
      </c>
      <c r="F591" s="128">
        <f t="shared" si="56"/>
        <v>41.703000000000003</v>
      </c>
      <c r="G591" s="122">
        <f t="shared" si="57"/>
        <v>0.41128535129138866</v>
      </c>
      <c r="H591" s="128">
        <f t="shared" si="58"/>
        <v>141629.40100000001</v>
      </c>
      <c r="I591" s="122">
        <f t="shared" si="59"/>
        <v>-0.13339043631763764</v>
      </c>
      <c r="J591" s="128">
        <f t="shared" si="60"/>
        <v>99.408583333376569</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0.26754901960784316</v>
      </c>
      <c r="F592" s="128">
        <f t="shared" si="56"/>
        <v>27.290000000000003</v>
      </c>
      <c r="G592" s="122">
        <f t="shared" si="57"/>
        <v>0.24542808356419776</v>
      </c>
      <c r="H592" s="128">
        <f t="shared" si="58"/>
        <v>84515.124000000011</v>
      </c>
      <c r="I592" s="122">
        <f t="shared" si="59"/>
        <v>0.54247665060663119</v>
      </c>
      <c r="J592" s="128">
        <f t="shared" si="60"/>
        <v>109.01320489586885</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0.30956862745098035</v>
      </c>
      <c r="F593" s="128">
        <f t="shared" si="56"/>
        <v>31.575999999999993</v>
      </c>
      <c r="G593" s="122">
        <f t="shared" si="57"/>
        <v>0.30422734770210069</v>
      </c>
      <c r="H593" s="128">
        <f t="shared" si="58"/>
        <v>104763.12099999998</v>
      </c>
      <c r="I593" s="122">
        <f t="shared" si="59"/>
        <v>0.13053582029952024</v>
      </c>
      <c r="J593" s="128">
        <f t="shared" si="60"/>
        <v>101.75568691941194</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0.25903921568627447</v>
      </c>
      <c r="F594" s="128">
        <f t="shared" si="56"/>
        <v>26.421999999999997</v>
      </c>
      <c r="G594" s="122">
        <f t="shared" si="57"/>
        <v>0.23621263917202445</v>
      </c>
      <c r="H594" s="128">
        <f t="shared" si="58"/>
        <v>81341.712</v>
      </c>
      <c r="I594" s="122">
        <f t="shared" si="59"/>
        <v>0.31066101292968507</v>
      </c>
      <c r="J594" s="128">
        <f t="shared" si="60"/>
        <v>109.66357117648829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0.35116666666666668</v>
      </c>
      <c r="F595" s="128">
        <f t="shared" si="56"/>
        <v>35.819000000000003</v>
      </c>
      <c r="G595" s="122">
        <f t="shared" si="57"/>
        <v>0.33809391679589262</v>
      </c>
      <c r="H595" s="128">
        <f t="shared" si="58"/>
        <v>116425.345</v>
      </c>
      <c r="I595" s="122">
        <f t="shared" si="59"/>
        <v>0.33121440562977184</v>
      </c>
      <c r="J595" s="128">
        <f t="shared" si="60"/>
        <v>103.866603100897</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0.46034313725490195</v>
      </c>
      <c r="F596" s="128">
        <f t="shared" si="56"/>
        <v>46.954999999999998</v>
      </c>
      <c r="G596" s="122">
        <f t="shared" si="57"/>
        <v>0.44136792233663796</v>
      </c>
      <c r="H596" s="128">
        <f t="shared" si="58"/>
        <v>151988.57499999998</v>
      </c>
      <c r="I596" s="122">
        <f t="shared" si="59"/>
        <v>0.13115299326714602</v>
      </c>
      <c r="J596" s="128">
        <f t="shared" si="60"/>
        <v>104.2991830529522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0.62498039215686274</v>
      </c>
      <c r="F597" s="128">
        <f t="shared" si="56"/>
        <v>63.747999999999998</v>
      </c>
      <c r="G597" s="122">
        <f t="shared" si="57"/>
        <v>0.61338915024480345</v>
      </c>
      <c r="H597" s="128">
        <f t="shared" si="58"/>
        <v>211225.46100000001</v>
      </c>
      <c r="I597" s="122">
        <f t="shared" si="59"/>
        <v>0.19229147990122897</v>
      </c>
      <c r="J597" s="128">
        <f t="shared" si="60"/>
        <v>101.8897044245783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0.16046078431372549</v>
      </c>
      <c r="F598" s="128">
        <f t="shared" si="56"/>
        <v>16.367000000000001</v>
      </c>
      <c r="G598" s="122">
        <f t="shared" si="57"/>
        <v>0.16665503342451751</v>
      </c>
      <c r="H598" s="128">
        <f t="shared" si="58"/>
        <v>57388.994000000006</v>
      </c>
      <c r="I598" s="122">
        <f t="shared" si="59"/>
        <v>5.7202860222490701E-2</v>
      </c>
      <c r="J598" s="128">
        <f t="shared" si="60"/>
        <v>96.283191102297209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8.5254901960784335E-2</v>
      </c>
      <c r="F599" s="128">
        <f t="shared" si="56"/>
        <v>8.6960000000000015</v>
      </c>
      <c r="G599" s="122">
        <f t="shared" si="57"/>
        <v>9.3816984068905054E-2</v>
      </c>
      <c r="H599" s="128">
        <f t="shared" si="58"/>
        <v>32306.629000000004</v>
      </c>
      <c r="I599" s="122">
        <f t="shared" si="59"/>
        <v>-0.25713410829149158</v>
      </c>
      <c r="J599" s="128">
        <f t="shared" si="60"/>
        <v>90.873633177301684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3.4088235294117641E-2</v>
      </c>
      <c r="F600" s="128">
        <f t="shared" si="56"/>
        <v>3.4769999999999994</v>
      </c>
      <c r="G600" s="122">
        <f t="shared" si="57"/>
        <v>3.6433200332212402E-2</v>
      </c>
      <c r="H600" s="128">
        <f t="shared" si="58"/>
        <v>12546.063999999998</v>
      </c>
      <c r="I600" s="122">
        <f t="shared" si="59"/>
        <v>-0.27124019595808696</v>
      </c>
      <c r="J600" s="128">
        <f t="shared" si="60"/>
        <v>93.563658924518194</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6.4117647058823529E-3</v>
      </c>
      <c r="F601" s="128">
        <f t="shared" si="56"/>
        <v>0.65400000000000003</v>
      </c>
      <c r="G601" s="122">
        <f t="shared" si="57"/>
        <v>8.233184650857539E-3</v>
      </c>
      <c r="H601" s="128">
        <f t="shared" si="58"/>
        <v>2835.1630000000005</v>
      </c>
      <c r="I601" s="122">
        <f t="shared" si="59"/>
        <v>-0.24273230010809058</v>
      </c>
      <c r="J601" s="128">
        <f t="shared" si="60"/>
        <v>77.877091038089702</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1.4823529411764708E-2</v>
      </c>
      <c r="F602" s="128">
        <f t="shared" si="56"/>
        <v>1.5120000000000002</v>
      </c>
      <c r="G602" s="122">
        <f t="shared" si="57"/>
        <v>1.7824119085370457E-2</v>
      </c>
      <c r="H602" s="128">
        <f t="shared" si="58"/>
        <v>6137.8779999999997</v>
      </c>
      <c r="I602" s="122">
        <f t="shared" si="59"/>
        <v>-0.32649969754612274</v>
      </c>
      <c r="J602" s="128">
        <f t="shared" si="60"/>
        <v>83.165565382310817</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8.8754901960784324E-2</v>
      </c>
      <c r="F603" s="128">
        <f t="shared" si="56"/>
        <v>9.0530000000000008</v>
      </c>
      <c r="G603" s="122">
        <f t="shared" si="57"/>
        <v>7.941962144047765E-2</v>
      </c>
      <c r="H603" s="128">
        <f t="shared" si="58"/>
        <v>27348.782000000003</v>
      </c>
      <c r="I603" s="122">
        <f t="shared" si="59"/>
        <v>0.58243156312943289</v>
      </c>
      <c r="J603" s="128">
        <f t="shared" si="60"/>
        <v>111.75437549435205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1.8950980392156869E-2</v>
      </c>
      <c r="F604" s="128">
        <f t="shared" si="56"/>
        <v>1.9330000000000007</v>
      </c>
      <c r="G604" s="122">
        <f t="shared" si="57"/>
        <v>1.7664953333449491E-2</v>
      </c>
      <c r="H604" s="128">
        <f t="shared" si="58"/>
        <v>6083.0680000000002</v>
      </c>
      <c r="I604" s="122">
        <f t="shared" si="59"/>
        <v>0.40440151759874882</v>
      </c>
      <c r="J604" s="128">
        <f t="shared" si="60"/>
        <v>107.28010447823952</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2.5392156862745107E-2</v>
      </c>
      <c r="F605" s="128">
        <f t="shared" si="56"/>
        <v>2.5900000000000007</v>
      </c>
      <c r="G605" s="122">
        <f t="shared" si="57"/>
        <v>2.6396654063503677E-2</v>
      </c>
      <c r="H605" s="128">
        <f t="shared" si="58"/>
        <v>9089.8989999999994</v>
      </c>
      <c r="I605" s="122">
        <f t="shared" si="59"/>
        <v>0.13416398215728098</v>
      </c>
      <c r="J605" s="128">
        <f t="shared" si="60"/>
        <v>96.194604064810633</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1.9186274509803924E-2</v>
      </c>
      <c r="F606" s="128">
        <f t="shared" si="56"/>
        <v>1.9570000000000003</v>
      </c>
      <c r="G606" s="122">
        <f t="shared" si="57"/>
        <v>1.9460886635420116E-2</v>
      </c>
      <c r="H606" s="128">
        <f t="shared" si="58"/>
        <v>6701.5119999999997</v>
      </c>
      <c r="I606" s="122">
        <f t="shared" si="59"/>
        <v>-6.9958569666534937E-2</v>
      </c>
      <c r="J606" s="128">
        <f t="shared" si="60"/>
        <v>98.588902290215401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2.9784313725490199E-2</v>
      </c>
      <c r="F607" s="128">
        <f t="shared" si="56"/>
        <v>3.0380000000000003</v>
      </c>
      <c r="G607" s="122">
        <f t="shared" si="57"/>
        <v>3.0477613413947117E-2</v>
      </c>
      <c r="H607" s="128">
        <f t="shared" si="58"/>
        <v>10495.210000000001</v>
      </c>
      <c r="I607" s="122">
        <f t="shared" si="59"/>
        <v>4.3577473600701855E-2</v>
      </c>
      <c r="J607" s="128">
        <f t="shared" si="60"/>
        <v>97.725216607217519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2.3833333333333335E-2</v>
      </c>
      <c r="F608" s="128">
        <f t="shared" si="56"/>
        <v>2.431</v>
      </c>
      <c r="G608" s="122">
        <f t="shared" si="57"/>
        <v>2.5510041875025407E-2</v>
      </c>
      <c r="H608" s="128">
        <f t="shared" si="58"/>
        <v>8784.5869999999995</v>
      </c>
      <c r="I608" s="122">
        <f t="shared" si="59"/>
        <v>-0.19455268554016028</v>
      </c>
      <c r="J608" s="128">
        <f t="shared" si="60"/>
        <v>93.427260723810932</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2.0401960784313729E-2</v>
      </c>
      <c r="F609" s="128">
        <f t="shared" si="56"/>
        <v>2.0810000000000004</v>
      </c>
      <c r="G609" s="122">
        <f t="shared" si="57"/>
        <v>2.279926994581221E-2</v>
      </c>
      <c r="H609" s="128">
        <f t="shared" si="58"/>
        <v>7851.1110000000008</v>
      </c>
      <c r="I609" s="122">
        <f t="shared" si="59"/>
        <v>-0.46535195275262892</v>
      </c>
      <c r="J609" s="128">
        <f t="shared" si="60"/>
        <v>89.485149449099694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1.0303921568627453E-2</v>
      </c>
      <c r="F610" s="128">
        <f t="shared" si="56"/>
        <v>1.0510000000000002</v>
      </c>
      <c r="G610" s="122">
        <f t="shared" si="57"/>
        <v>1.1911542638765473E-2</v>
      </c>
      <c r="H610" s="128">
        <f t="shared" si="58"/>
        <v>4101.8350000000009</v>
      </c>
      <c r="I610" s="122">
        <f t="shared" si="59"/>
        <v>-0.31264774874881074</v>
      </c>
      <c r="J610" s="128">
        <f t="shared" si="60"/>
        <v>86.503670272680679</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7.9568627450980395E-2</v>
      </c>
      <c r="F611" s="128">
        <f t="shared" si="56"/>
        <v>8.1159999999999997</v>
      </c>
      <c r="G611" s="122">
        <f t="shared" si="57"/>
        <v>7.957349328315301E-2</v>
      </c>
      <c r="H611" s="128">
        <f t="shared" si="58"/>
        <v>27401.769000000004</v>
      </c>
      <c r="I611" s="122">
        <f t="shared" si="59"/>
        <v>-9.3934826981564815E-2</v>
      </c>
      <c r="J611" s="128">
        <f t="shared" si="60"/>
        <v>99.993885109259566</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2.2529411764705881E-2</v>
      </c>
      <c r="F612" s="128">
        <f t="shared" si="56"/>
        <v>2.298</v>
      </c>
      <c r="G612" s="122">
        <f t="shared" si="57"/>
        <v>2.3498257627236774E-2</v>
      </c>
      <c r="H612" s="128">
        <f t="shared" si="58"/>
        <v>8091.813000000001</v>
      </c>
      <c r="I612" s="122">
        <f t="shared" si="59"/>
        <v>-0.36099033928406571</v>
      </c>
      <c r="J612" s="128">
        <f t="shared" si="60"/>
        <v>95.876945951056797</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4.1882352941176475E-2</v>
      </c>
      <c r="F613" s="128">
        <f t="shared" si="56"/>
        <v>4.2720000000000002</v>
      </c>
      <c r="G613" s="122">
        <f t="shared" si="57"/>
        <v>4.1766362332224027E-2</v>
      </c>
      <c r="H613" s="128">
        <f t="shared" si="58"/>
        <v>14382.581000000002</v>
      </c>
      <c r="I613" s="122">
        <f t="shared" si="59"/>
        <v>-6.9545723088371245E-2</v>
      </c>
      <c r="J613" s="128">
        <f t="shared" si="60"/>
        <v>100.27771297875985</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2.6225490196078435E-2</v>
      </c>
      <c r="F614" s="128">
        <f t="shared" si="56"/>
        <v>2.6750000000000003</v>
      </c>
      <c r="G614" s="122">
        <f t="shared" si="57"/>
        <v>2.7651075334390374E-2</v>
      </c>
      <c r="H614" s="128">
        <f t="shared" si="58"/>
        <v>9521.8690000000006</v>
      </c>
      <c r="I614" s="122">
        <f t="shared" si="59"/>
        <v>-0.25225114834713336</v>
      </c>
      <c r="J614" s="128">
        <f t="shared" si="60"/>
        <v>94.844377221963228</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2.6931372549019606E-2</v>
      </c>
      <c r="F615" s="128">
        <f t="shared" si="56"/>
        <v>2.7469999999999999</v>
      </c>
      <c r="G615" s="122">
        <f t="shared" si="57"/>
        <v>2.9886298561380892E-2</v>
      </c>
      <c r="H615" s="128">
        <f t="shared" si="58"/>
        <v>10291.586000000001</v>
      </c>
      <c r="I615" s="122">
        <f t="shared" si="59"/>
        <v>-0.29449184466479961</v>
      </c>
      <c r="J615" s="128">
        <f t="shared" si="60"/>
        <v>90.112773563134894</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2.5333333333333333E-2</v>
      </c>
      <c r="F616" s="128">
        <f t="shared" si="56"/>
        <v>2.5840000000000001</v>
      </c>
      <c r="G616" s="122">
        <f t="shared" si="57"/>
        <v>2.6913104966343169E-2</v>
      </c>
      <c r="H616" s="128">
        <f t="shared" si="58"/>
        <v>9267.7430000000004</v>
      </c>
      <c r="I616" s="122">
        <f t="shared" si="59"/>
        <v>-0.23892637924572854</v>
      </c>
      <c r="J616" s="128">
        <f t="shared" si="60"/>
        <v>94.130102658220011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1.8754901960784318E-2</v>
      </c>
      <c r="F617" s="128">
        <f t="shared" si="56"/>
        <v>1.9130000000000005</v>
      </c>
      <c r="G617" s="122">
        <f t="shared" si="57"/>
        <v>2.1564035103003278E-2</v>
      </c>
      <c r="H617" s="128">
        <f t="shared" si="58"/>
        <v>7425.7480000000032</v>
      </c>
      <c r="I617" s="122">
        <f t="shared" si="59"/>
        <v>-0.39559879591805114</v>
      </c>
      <c r="J617" s="128">
        <f t="shared" si="60"/>
        <v>86.973063581093285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2.1068627450980391E-2</v>
      </c>
      <c r="F618" s="128">
        <f t="shared" si="56"/>
        <v>2.149</v>
      </c>
      <c r="G618" s="122">
        <f t="shared" si="57"/>
        <v>2.2848436801235928E-2</v>
      </c>
      <c r="H618" s="128">
        <f t="shared" si="58"/>
        <v>7868.0420000000013</v>
      </c>
      <c r="I618" s="122">
        <f t="shared" si="59"/>
        <v>-0.32209124534499101</v>
      </c>
      <c r="J618" s="128">
        <f t="shared" si="60"/>
        <v>92.210367099777855</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5.6284313725490191E-2</v>
      </c>
      <c r="F619" s="128">
        <f t="shared" si="56"/>
        <v>5.7409999999999997</v>
      </c>
      <c r="G619" s="122">
        <f t="shared" si="57"/>
        <v>5.4830769141416782E-2</v>
      </c>
      <c r="H619" s="128">
        <f t="shared" si="58"/>
        <v>18881.414000000001</v>
      </c>
      <c r="I619" s="122">
        <f t="shared" si="59"/>
        <v>0.13051275444644447</v>
      </c>
      <c r="J619" s="128">
        <f t="shared" si="60"/>
        <v>102.65096515484673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0.14900980392156862</v>
      </c>
      <c r="F620" s="128">
        <f t="shared" si="56"/>
        <v>15.199</v>
      </c>
      <c r="G620" s="122">
        <f t="shared" si="57"/>
        <v>0.14454765970298353</v>
      </c>
      <c r="H620" s="128">
        <f t="shared" si="58"/>
        <v>49776.143000000004</v>
      </c>
      <c r="I620" s="122">
        <f t="shared" si="59"/>
        <v>-0.14546722562857226</v>
      </c>
      <c r="J620" s="128">
        <f t="shared" si="60"/>
        <v>103.08697091862567</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9.1303921568627475E-2</v>
      </c>
      <c r="F621" s="128">
        <f t="shared" si="56"/>
        <v>9.3130000000000024</v>
      </c>
      <c r="G621" s="122">
        <f t="shared" si="57"/>
        <v>9.439453708059635E-2</v>
      </c>
      <c r="H621" s="128">
        <f t="shared" si="58"/>
        <v>32505.513999999996</v>
      </c>
      <c r="I621" s="122">
        <f t="shared" si="59"/>
        <v>-0.42470757622463601</v>
      </c>
      <c r="J621" s="128">
        <f t="shared" si="60"/>
        <v>96.725853415298786</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3.2676470588235293E-2</v>
      </c>
      <c r="F622" s="128">
        <f t="shared" si="56"/>
        <v>3.3330000000000002</v>
      </c>
      <c r="G622" s="122">
        <f t="shared" si="57"/>
        <v>3.6928748569802362E-2</v>
      </c>
      <c r="H622" s="128">
        <f t="shared" si="58"/>
        <v>12716.710000000001</v>
      </c>
      <c r="I622" s="122">
        <f t="shared" si="59"/>
        <v>-0.26296202594823403</v>
      </c>
      <c r="J622" s="128">
        <f t="shared" si="60"/>
        <v>88.485182557623219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0.14054901960784313</v>
      </c>
      <c r="F623" s="128">
        <f t="shared" si="56"/>
        <v>14.336</v>
      </c>
      <c r="G623" s="122">
        <f t="shared" si="57"/>
        <v>0.13815567810243989</v>
      </c>
      <c r="H623" s="128">
        <f t="shared" si="58"/>
        <v>47575.012999999999</v>
      </c>
      <c r="I623" s="122">
        <f t="shared" si="59"/>
        <v>0.31286127537061065</v>
      </c>
      <c r="J623" s="128">
        <f t="shared" si="60"/>
        <v>101.73235116954702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0.13208823529411765</v>
      </c>
      <c r="F624" s="128">
        <f t="shared" si="56"/>
        <v>13.472999999999999</v>
      </c>
      <c r="G624" s="122">
        <f t="shared" si="57"/>
        <v>0.12578277838760824</v>
      </c>
      <c r="H624" s="128">
        <f t="shared" si="58"/>
        <v>43314.305999999997</v>
      </c>
      <c r="I624" s="122">
        <f t="shared" si="59"/>
        <v>0.57767670491387269</v>
      </c>
      <c r="J624" s="128">
        <f t="shared" si="60"/>
        <v>105.0129731488986</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4.2970588235294108E-2</v>
      </c>
      <c r="F625" s="128">
        <f t="shared" si="56"/>
        <v>4.3829999999999991</v>
      </c>
      <c r="G625" s="122">
        <f t="shared" si="57"/>
        <v>4.2300579629339238E-2</v>
      </c>
      <c r="H625" s="128">
        <f t="shared" si="58"/>
        <v>14566.543000000001</v>
      </c>
      <c r="I625" s="122">
        <f t="shared" si="59"/>
        <v>8.6322684860168628E-2</v>
      </c>
      <c r="J625" s="128">
        <f t="shared" si="60"/>
        <v>101.58392299071515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6.883333333333333E-2</v>
      </c>
      <c r="F626" s="128">
        <f t="shared" si="56"/>
        <v>7.020999999999999</v>
      </c>
      <c r="G626" s="122">
        <f t="shared" si="57"/>
        <v>6.463494096260286E-2</v>
      </c>
      <c r="H626" s="128">
        <f t="shared" si="58"/>
        <v>22257.558999999997</v>
      </c>
      <c r="I626" s="122">
        <f t="shared" si="59"/>
        <v>0.53073715222935514</v>
      </c>
      <c r="J626" s="128">
        <f t="shared" si="60"/>
        <v>106.49554607493124</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0.26566666666666666</v>
      </c>
      <c r="F627" s="128">
        <f t="shared" si="56"/>
        <v>27.097999999999999</v>
      </c>
      <c r="G627" s="122">
        <f t="shared" si="57"/>
        <v>0.24879962132431946</v>
      </c>
      <c r="H627" s="128">
        <f t="shared" si="58"/>
        <v>85676.14</v>
      </c>
      <c r="I627" s="122">
        <f t="shared" si="59"/>
        <v>0.55381224314125843</v>
      </c>
      <c r="J627" s="128">
        <f t="shared" si="60"/>
        <v>106.77936937868581</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4.0235294117647057E-2</v>
      </c>
      <c r="F628" s="128">
        <f t="shared" si="56"/>
        <v>4.1040000000000001</v>
      </c>
      <c r="G628" s="122">
        <f t="shared" si="57"/>
        <v>3.8512791920036711E-2</v>
      </c>
      <c r="H628" s="128">
        <f t="shared" si="58"/>
        <v>13262.188000000002</v>
      </c>
      <c r="I628" s="122">
        <f t="shared" si="59"/>
        <v>9.2744435425526822E-2</v>
      </c>
      <c r="J628" s="128">
        <f t="shared" si="60"/>
        <v>104.47254564453998</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0.31281372549019609</v>
      </c>
      <c r="F629" s="128">
        <f t="shared" si="56"/>
        <v>31.907000000000004</v>
      </c>
      <c r="G629" s="122">
        <f t="shared" si="57"/>
        <v>0.29666453806794085</v>
      </c>
      <c r="H629" s="128">
        <f t="shared" si="58"/>
        <v>102158.80699999997</v>
      </c>
      <c r="I629" s="122">
        <f t="shared" si="59"/>
        <v>0.52413733976580101</v>
      </c>
      <c r="J629" s="128">
        <f t="shared" si="60"/>
        <v>105.44358538011605</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3.3578431372549018E-2</v>
      </c>
      <c r="F630" s="128">
        <f t="shared" si="56"/>
        <v>3.4249999999999998</v>
      </c>
      <c r="G630" s="122">
        <f t="shared" si="57"/>
        <v>3.0581069700718447E-2</v>
      </c>
      <c r="H630" s="128">
        <f t="shared" si="58"/>
        <v>10530.836000000003</v>
      </c>
      <c r="I630" s="122">
        <f t="shared" si="59"/>
        <v>0.50687518515060037</v>
      </c>
      <c r="J630" s="128">
        <f t="shared" si="60"/>
        <v>109.80136306925901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9.5176470588235307E-2</v>
      </c>
      <c r="F631" s="128">
        <f t="shared" si="56"/>
        <v>9.708000000000002</v>
      </c>
      <c r="G631" s="122">
        <f t="shared" si="57"/>
        <v>9.4037609116094309E-2</v>
      </c>
      <c r="H631" s="128">
        <f t="shared" si="58"/>
        <v>32382.603000000003</v>
      </c>
      <c r="I631" s="122">
        <f t="shared" si="59"/>
        <v>0.23499366941643915</v>
      </c>
      <c r="J631" s="128">
        <f t="shared" si="60"/>
        <v>101.21107021206272</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0.27399019607843139</v>
      </c>
      <c r="F632" s="128">
        <f t="shared" si="56"/>
        <v>27.946999999999999</v>
      </c>
      <c r="G632" s="122">
        <f t="shared" si="57"/>
        <v>0.25842952392568203</v>
      </c>
      <c r="H632" s="128">
        <f t="shared" si="58"/>
        <v>88992.274000000019</v>
      </c>
      <c r="I632" s="122">
        <f t="shared" si="59"/>
        <v>0.43982091980225191</v>
      </c>
      <c r="J632" s="128">
        <f t="shared" si="60"/>
        <v>106.02124398032177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2.7705882352941181E-2</v>
      </c>
      <c r="F633" s="128">
        <f t="shared" si="56"/>
        <v>2.8260000000000005</v>
      </c>
      <c r="G633" s="122">
        <f t="shared" si="57"/>
        <v>2.8205222471962318E-2</v>
      </c>
      <c r="H633" s="128">
        <f t="shared" si="58"/>
        <v>9712.6939999999995</v>
      </c>
      <c r="I633" s="122">
        <f t="shared" si="59"/>
        <v>-0.14692565133936589</v>
      </c>
      <c r="J633" s="128">
        <f t="shared" si="60"/>
        <v>98.229618222236994</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0.18230392156862743</v>
      </c>
      <c r="F634" s="128">
        <f t="shared" si="56"/>
        <v>18.594999999999999</v>
      </c>
      <c r="G634" s="122">
        <f t="shared" si="57"/>
        <v>0.17748885171826995</v>
      </c>
      <c r="H634" s="128">
        <f t="shared" si="58"/>
        <v>61119.706000000006</v>
      </c>
      <c r="I634" s="122">
        <f t="shared" si="59"/>
        <v>0.22117389330640719</v>
      </c>
      <c r="J634" s="128">
        <f t="shared" si="60"/>
        <v>102.71288579746998</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0.29346078431372546</v>
      </c>
      <c r="F635" s="128">
        <f t="shared" si="56"/>
        <v>29.932999999999996</v>
      </c>
      <c r="G635" s="122">
        <f t="shared" si="57"/>
        <v>0.29673344600677209</v>
      </c>
      <c r="H635" s="128">
        <f t="shared" si="58"/>
        <v>102182.53600000002</v>
      </c>
      <c r="I635" s="122">
        <f t="shared" si="59"/>
        <v>-0.10541485416348016</v>
      </c>
      <c r="J635" s="128">
        <f t="shared" si="60"/>
        <v>98.897103869790286</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0.3650686274509804</v>
      </c>
      <c r="F636" s="128">
        <f t="shared" si="56"/>
        <v>37.237000000000002</v>
      </c>
      <c r="G636" s="122">
        <f t="shared" si="57"/>
        <v>0.3638983993402215</v>
      </c>
      <c r="H636" s="128">
        <f t="shared" si="58"/>
        <v>125311.325</v>
      </c>
      <c r="I636" s="122">
        <f t="shared" si="59"/>
        <v>0.15126705599019258</v>
      </c>
      <c r="J636" s="128">
        <f t="shared" si="60"/>
        <v>100.32158099977373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0.24907843137254901</v>
      </c>
      <c r="F637" s="128">
        <f t="shared" si="56"/>
        <v>25.405999999999999</v>
      </c>
      <c r="G637" s="122">
        <f t="shared" si="57"/>
        <v>0.24315133959425944</v>
      </c>
      <c r="H637" s="128">
        <f t="shared" si="58"/>
        <v>83731.108999999997</v>
      </c>
      <c r="I637" s="122">
        <f t="shared" si="59"/>
        <v>0.4115096695467691</v>
      </c>
      <c r="J637" s="128">
        <f t="shared" si="60"/>
        <v>102.43761428095767</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0.20700000000000005</v>
      </c>
      <c r="F638" s="128">
        <f t="shared" si="56"/>
        <v>21.114000000000004</v>
      </c>
      <c r="G638" s="122">
        <f t="shared" si="57"/>
        <v>0.20322513488869143</v>
      </c>
      <c r="H638" s="128">
        <f t="shared" si="58"/>
        <v>69982.201000000001</v>
      </c>
      <c r="I638" s="122">
        <f t="shared" si="59"/>
        <v>0.21681094287931971</v>
      </c>
      <c r="J638" s="128">
        <f t="shared" si="60"/>
        <v>101.85747944680965</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0.46031372549019606</v>
      </c>
      <c r="F639" s="128">
        <f t="shared" si="56"/>
        <v>46.951999999999998</v>
      </c>
      <c r="G639" s="122">
        <f t="shared" si="57"/>
        <v>0.44714553168504878</v>
      </c>
      <c r="H639" s="128">
        <f t="shared" si="58"/>
        <v>153978.14100000003</v>
      </c>
      <c r="I639" s="122">
        <f t="shared" si="59"/>
        <v>0.15211303498344697</v>
      </c>
      <c r="J639" s="128">
        <f t="shared" si="60"/>
        <v>102.94494585588802</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0.34812745098039216</v>
      </c>
      <c r="F640" s="128">
        <f t="shared" si="56"/>
        <v>35.509</v>
      </c>
      <c r="G640" s="122">
        <f t="shared" si="57"/>
        <v>0.34093259630965445</v>
      </c>
      <c r="H640" s="128">
        <f t="shared" si="58"/>
        <v>117402.86699999998</v>
      </c>
      <c r="I640" s="122">
        <f t="shared" si="59"/>
        <v>0.20465472378941871</v>
      </c>
      <c r="J640" s="128">
        <f t="shared" si="60"/>
        <v>102.11034519685613</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0.38719607843137255</v>
      </c>
      <c r="F641" s="128">
        <f t="shared" si="56"/>
        <v>39.494</v>
      </c>
      <c r="G641" s="122">
        <f t="shared" si="57"/>
        <v>0.37776583962039506</v>
      </c>
      <c r="H641" s="128">
        <f t="shared" si="58"/>
        <v>130086.689</v>
      </c>
      <c r="I641" s="122">
        <f t="shared" si="59"/>
        <v>0.22929496160322843</v>
      </c>
      <c r="J641" s="128">
        <f t="shared" si="60"/>
        <v>102.496318571434</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6.3264705882352945E-2</v>
      </c>
      <c r="F642" s="128">
        <f t="shared" si="56"/>
        <v>6.4530000000000003</v>
      </c>
      <c r="G642" s="122">
        <f t="shared" si="57"/>
        <v>6.8019883377183052E-2</v>
      </c>
      <c r="H642" s="128">
        <f t="shared" si="58"/>
        <v>23423.191000000003</v>
      </c>
      <c r="I642" s="122">
        <f t="shared" si="59"/>
        <v>-0.43787210463647391</v>
      </c>
      <c r="J642" s="128">
        <f t="shared" si="60"/>
        <v>93.009136066197357</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0.3599705882352941</v>
      </c>
      <c r="F643" s="128">
        <f t="shared" si="56"/>
        <v>36.716999999999999</v>
      </c>
      <c r="G643" s="122">
        <f t="shared" si="57"/>
        <v>0.344440849348643</v>
      </c>
      <c r="H643" s="128">
        <f t="shared" si="58"/>
        <v>118610.962</v>
      </c>
      <c r="I643" s="122">
        <f t="shared" si="59"/>
        <v>0.40322319150120833</v>
      </c>
      <c r="J643" s="128">
        <f t="shared" si="60"/>
        <v>104.50868092911125</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3.2500000000000001E-2</v>
      </c>
      <c r="F644" s="128">
        <f t="shared" si="56"/>
        <v>3.3150000000000004</v>
      </c>
      <c r="G644" s="122">
        <f t="shared" si="57"/>
        <v>3.0921291214375739E-2</v>
      </c>
      <c r="H644" s="128">
        <f t="shared" si="58"/>
        <v>10647.994000000001</v>
      </c>
      <c r="I644" s="122">
        <f t="shared" si="59"/>
        <v>0.37694503984599392</v>
      </c>
      <c r="J644" s="128">
        <f t="shared" si="60"/>
        <v>105.10557199788053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0.38476470588235301</v>
      </c>
      <c r="F645" s="128">
        <f t="shared" si="56"/>
        <v>39.246000000000009</v>
      </c>
      <c r="G645" s="122">
        <f t="shared" si="57"/>
        <v>0.37632926489293123</v>
      </c>
      <c r="H645" s="128">
        <f t="shared" si="58"/>
        <v>129591.993</v>
      </c>
      <c r="I645" s="122">
        <f t="shared" si="59"/>
        <v>0.1545972870216458</v>
      </c>
      <c r="J645" s="128">
        <f t="shared" si="60"/>
        <v>102.24150545183397</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0.20265686274509806</v>
      </c>
      <c r="F646" s="128">
        <f t="shared" si="56"/>
        <v>20.671000000000003</v>
      </c>
      <c r="G646" s="122">
        <f t="shared" si="57"/>
        <v>0.19701554196504795</v>
      </c>
      <c r="H646" s="128">
        <f t="shared" si="58"/>
        <v>67843.877999999982</v>
      </c>
      <c r="I646" s="122">
        <f t="shared" si="59"/>
        <v>0.36974271156944005</v>
      </c>
      <c r="J646" s="128">
        <f t="shared" si="60"/>
        <v>102.86338870719698</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4.9372549019607838E-2</v>
      </c>
      <c r="F647" s="128">
        <f t="shared" si="56"/>
        <v>5.0359999999999996</v>
      </c>
      <c r="G647" s="122">
        <f t="shared" si="57"/>
        <v>5.1711184290767175E-2</v>
      </c>
      <c r="H647" s="128">
        <f t="shared" si="58"/>
        <v>17807.160000000003</v>
      </c>
      <c r="I647" s="122">
        <f t="shared" si="59"/>
        <v>-0.15462640262636176</v>
      </c>
      <c r="J647" s="128">
        <f t="shared" si="60"/>
        <v>95.477505875693339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0.46136274509803926</v>
      </c>
      <c r="F648" s="128">
        <f t="shared" si="56"/>
        <v>47.059000000000005</v>
      </c>
      <c r="G648" s="122">
        <f t="shared" si="57"/>
        <v>0.47670287607664114</v>
      </c>
      <c r="H648" s="128">
        <f t="shared" si="58"/>
        <v>164156.44899999999</v>
      </c>
      <c r="I648" s="122">
        <f t="shared" si="59"/>
        <v>5.5656692847326668E-2</v>
      </c>
      <c r="J648" s="128">
        <f t="shared" si="60"/>
        <v>96.782035152618718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0.37011764705882361</v>
      </c>
      <c r="F649" s="128">
        <f t="shared" ref="F649:F712" si="62">SUMPRODUCT($K$2:$AI$2,$K649:$AI649)</f>
        <v>37.75200000000001</v>
      </c>
      <c r="G649" s="122">
        <f t="shared" ref="G649:G712" si="63">SUMPRODUCT($K$3:$AI$3,$K649:$AI649)/$J$3</f>
        <v>0.362868195308371</v>
      </c>
      <c r="H649" s="128">
        <f t="shared" ref="H649:H712" si="64">SUMPRODUCT($K$3:$AI$3,$K649:$AI649)</f>
        <v>124956.56600000002</v>
      </c>
      <c r="I649" s="122">
        <f t="shared" ref="I649:I712" si="65">CORREL($K$4:$AI$4,$K649:$AI649)</f>
        <v>0.15871157132779104</v>
      </c>
      <c r="J649" s="128">
        <f t="shared" si="60"/>
        <v>101.99781955106093</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0.41722549019607846</v>
      </c>
      <c r="F650" s="128">
        <f t="shared" si="62"/>
        <v>42.557000000000002</v>
      </c>
      <c r="G650" s="122">
        <f t="shared" si="63"/>
        <v>0.42127719117894752</v>
      </c>
      <c r="H650" s="128">
        <f t="shared" si="64"/>
        <v>145070.171</v>
      </c>
      <c r="I650" s="122">
        <f t="shared" si="65"/>
        <v>-0.11483224226094998</v>
      </c>
      <c r="J650" s="128">
        <f t="shared" ref="J650:J713" si="66">$E650/$G650*100</f>
        <v>99.038233954340043</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0.51454901960784316</v>
      </c>
      <c r="F651" s="128">
        <f t="shared" si="62"/>
        <v>52.484000000000002</v>
      </c>
      <c r="G651" s="122">
        <f t="shared" si="63"/>
        <v>0.51115419418163666</v>
      </c>
      <c r="H651" s="128">
        <f t="shared" si="64"/>
        <v>176020.03600000005</v>
      </c>
      <c r="I651" s="122">
        <f t="shared" si="65"/>
        <v>-0.13443114399789649</v>
      </c>
      <c r="J651" s="128">
        <f t="shared" si="66"/>
        <v>100.6641489916055</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0.16547058823529412</v>
      </c>
      <c r="F652" s="128">
        <f t="shared" si="62"/>
        <v>16.878</v>
      </c>
      <c r="G652" s="122">
        <f t="shared" si="63"/>
        <v>0.17487472339832386</v>
      </c>
      <c r="H652" s="128">
        <f t="shared" si="64"/>
        <v>60219.51</v>
      </c>
      <c r="I652" s="122">
        <f t="shared" si="65"/>
        <v>-0.19882280784063919</v>
      </c>
      <c r="J652" s="128">
        <f t="shared" si="66"/>
        <v>94.622358806189894</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0.59629411764705875</v>
      </c>
      <c r="F653" s="128">
        <f t="shared" si="62"/>
        <v>60.821999999999996</v>
      </c>
      <c r="G653" s="122">
        <f t="shared" si="63"/>
        <v>0.58007843581389129</v>
      </c>
      <c r="H653" s="128">
        <f t="shared" si="64"/>
        <v>199754.65</v>
      </c>
      <c r="I653" s="122">
        <f t="shared" si="65"/>
        <v>0.51609472017512636</v>
      </c>
      <c r="J653" s="128">
        <f t="shared" si="66"/>
        <v>102.79542917509347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4.1509803921568625E-2</v>
      </c>
      <c r="F654" s="128">
        <f t="shared" si="62"/>
        <v>4.234</v>
      </c>
      <c r="G654" s="122">
        <f t="shared" si="63"/>
        <v>4.3213400008131071E-2</v>
      </c>
      <c r="H654" s="128">
        <f t="shared" si="64"/>
        <v>14880.88</v>
      </c>
      <c r="I654" s="122">
        <f t="shared" si="65"/>
        <v>-0.22150583768765655</v>
      </c>
      <c r="J654" s="128">
        <f t="shared" si="66"/>
        <v>96.057713380012004</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0.10054901960784314</v>
      </c>
      <c r="F655" s="128">
        <f t="shared" si="62"/>
        <v>10.256</v>
      </c>
      <c r="G655" s="122">
        <f t="shared" si="63"/>
        <v>0.10324389733939679</v>
      </c>
      <c r="H655" s="128">
        <f t="shared" si="64"/>
        <v>35552.862000000001</v>
      </c>
      <c r="I655" s="122">
        <f t="shared" si="65"/>
        <v>-0.12764634634438052</v>
      </c>
      <c r="J655" s="128">
        <f t="shared" si="66"/>
        <v>97.389794650336867</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1.134313725490196E-2</v>
      </c>
      <c r="F656" s="128">
        <f t="shared" si="62"/>
        <v>1.157</v>
      </c>
      <c r="G656" s="122">
        <f t="shared" si="63"/>
        <v>1.116989005627864E-2</v>
      </c>
      <c r="H656" s="128">
        <f t="shared" si="64"/>
        <v>3846.4409999999998</v>
      </c>
      <c r="I656" s="122">
        <f t="shared" si="65"/>
        <v>7.0333845632605474E-2</v>
      </c>
      <c r="J656" s="128">
        <f t="shared" si="66"/>
        <v>101.55101973027871</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1.9186274509803924E-2</v>
      </c>
      <c r="F657" s="128">
        <f t="shared" si="62"/>
        <v>1.9570000000000003</v>
      </c>
      <c r="G657" s="122">
        <f t="shared" si="63"/>
        <v>1.8625680251366312E-2</v>
      </c>
      <c r="H657" s="128">
        <f t="shared" si="64"/>
        <v>6413.902000000001</v>
      </c>
      <c r="I657" s="122">
        <f t="shared" si="65"/>
        <v>-8.4375743889815689E-3</v>
      </c>
      <c r="J657" s="128">
        <f t="shared" si="66"/>
        <v>103.00979213039207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0.37702941176470589</v>
      </c>
      <c r="F658" s="128">
        <f t="shared" si="62"/>
        <v>38.457000000000001</v>
      </c>
      <c r="G658" s="122">
        <f t="shared" si="63"/>
        <v>0.3605021024631343</v>
      </c>
      <c r="H658" s="128">
        <f t="shared" si="64"/>
        <v>124141.783</v>
      </c>
      <c r="I658" s="122">
        <f t="shared" si="65"/>
        <v>0.29219299148590833</v>
      </c>
      <c r="J658" s="128">
        <f t="shared" si="66"/>
        <v>104.58452508006155</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0.22193137254901962</v>
      </c>
      <c r="F659" s="128">
        <f t="shared" si="62"/>
        <v>22.637</v>
      </c>
      <c r="G659" s="122">
        <f t="shared" si="63"/>
        <v>0.22225113689822798</v>
      </c>
      <c r="H659" s="128">
        <f t="shared" si="64"/>
        <v>76533.956999999995</v>
      </c>
      <c r="I659" s="122">
        <f t="shared" si="65"/>
        <v>-2.5014553794731321E-2</v>
      </c>
      <c r="J659" s="128">
        <f t="shared" si="66"/>
        <v>99.856124763332573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7.7284313725490203E-2</v>
      </c>
      <c r="F660" s="128">
        <f t="shared" si="62"/>
        <v>7.8830000000000009</v>
      </c>
      <c r="G660" s="122">
        <f t="shared" si="63"/>
        <v>7.474026449218546E-2</v>
      </c>
      <c r="H660" s="128">
        <f t="shared" si="64"/>
        <v>25737.407999999999</v>
      </c>
      <c r="I660" s="122">
        <f t="shared" si="65"/>
        <v>0.13587570366913443</v>
      </c>
      <c r="J660" s="128">
        <f t="shared" si="66"/>
        <v>103.40385366654776</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0.23107843137254902</v>
      </c>
      <c r="F661" s="128">
        <f t="shared" si="62"/>
        <v>23.57</v>
      </c>
      <c r="G661" s="122">
        <f t="shared" si="63"/>
        <v>0.22761341975502242</v>
      </c>
      <c r="H661" s="128">
        <f t="shared" si="64"/>
        <v>78380.502000000008</v>
      </c>
      <c r="I661" s="122">
        <f t="shared" si="65"/>
        <v>0.28874501462686691</v>
      </c>
      <c r="J661" s="128">
        <f t="shared" si="66"/>
        <v>101.52232307798721</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3.5598039215686279E-2</v>
      </c>
      <c r="F662" s="128">
        <f t="shared" si="62"/>
        <v>3.6310000000000007</v>
      </c>
      <c r="G662" s="122">
        <f t="shared" si="63"/>
        <v>3.0729604074829105E-2</v>
      </c>
      <c r="H662" s="128">
        <f t="shared" si="64"/>
        <v>10581.985000000001</v>
      </c>
      <c r="I662" s="122">
        <f t="shared" si="65"/>
        <v>0.57723574937199307</v>
      </c>
      <c r="J662" s="128">
        <f t="shared" si="66"/>
        <v>115.84281765883522</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0.21336274509803915</v>
      </c>
      <c r="F663" s="128">
        <f t="shared" si="62"/>
        <v>21.762999999999995</v>
      </c>
      <c r="G663" s="122">
        <f t="shared" si="63"/>
        <v>0.20155373767997256</v>
      </c>
      <c r="H663" s="128">
        <f t="shared" si="64"/>
        <v>69406.641999999993</v>
      </c>
      <c r="I663" s="122">
        <f t="shared" si="65"/>
        <v>0.57984904037514584</v>
      </c>
      <c r="J663" s="128">
        <f t="shared" si="66"/>
        <v>105.85898706419275</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0.15575490196078431</v>
      </c>
      <c r="F664" s="128">
        <f t="shared" si="62"/>
        <v>15.887</v>
      </c>
      <c r="G664" s="122">
        <f t="shared" si="63"/>
        <v>0.14710246023034168</v>
      </c>
      <c r="H664" s="128">
        <f t="shared" si="64"/>
        <v>50655.909</v>
      </c>
      <c r="I664" s="122">
        <f t="shared" si="65"/>
        <v>0.40924937094199981</v>
      </c>
      <c r="J664" s="128">
        <f t="shared" si="66"/>
        <v>105.88191503860243</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0.12355882352941178</v>
      </c>
      <c r="F665" s="128">
        <f t="shared" si="62"/>
        <v>12.603000000000002</v>
      </c>
      <c r="G665" s="122">
        <f t="shared" si="63"/>
        <v>0.14447637632928526</v>
      </c>
      <c r="H665" s="128">
        <f t="shared" si="64"/>
        <v>49751.596000000012</v>
      </c>
      <c r="I665" s="122">
        <f t="shared" si="65"/>
        <v>-0.4963272356893525</v>
      </c>
      <c r="J665" s="128">
        <f t="shared" si="66"/>
        <v>85.521817939149471</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0.47622549019607846</v>
      </c>
      <c r="F666" s="128">
        <f t="shared" si="62"/>
        <v>48.575000000000003</v>
      </c>
      <c r="G666" s="122">
        <f t="shared" si="63"/>
        <v>0.46453834672056404</v>
      </c>
      <c r="H666" s="128">
        <f t="shared" si="64"/>
        <v>159967.49599999998</v>
      </c>
      <c r="I666" s="122">
        <f t="shared" si="65"/>
        <v>0.42738635160168514</v>
      </c>
      <c r="J666" s="128">
        <f t="shared" si="66"/>
        <v>102.51586194294195</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0.32269607843137255</v>
      </c>
      <c r="F667" s="128">
        <f t="shared" si="62"/>
        <v>32.914999999999999</v>
      </c>
      <c r="G667" s="122">
        <f t="shared" si="63"/>
        <v>0.3262824531446924</v>
      </c>
      <c r="H667" s="128">
        <f t="shared" si="64"/>
        <v>112357.97299999998</v>
      </c>
      <c r="I667" s="122">
        <f t="shared" si="65"/>
        <v>-0.14646940899754279</v>
      </c>
      <c r="J667" s="128">
        <f t="shared" si="66"/>
        <v>98.900837394486103</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0.52300000000000002</v>
      </c>
      <c r="F668" s="128">
        <f t="shared" si="62"/>
        <v>53.345999999999997</v>
      </c>
      <c r="G668" s="122">
        <f t="shared" si="63"/>
        <v>0.5211222797205235</v>
      </c>
      <c r="H668" s="128">
        <f t="shared" si="64"/>
        <v>179452.62600000002</v>
      </c>
      <c r="I668" s="122">
        <f t="shared" si="65"/>
        <v>0.18842488795040849</v>
      </c>
      <c r="J668" s="128">
        <f t="shared" si="66"/>
        <v>100.36032239505927</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0.11401960784313728</v>
      </c>
      <c r="F669" s="128">
        <f t="shared" si="62"/>
        <v>11.630000000000003</v>
      </c>
      <c r="G669" s="122">
        <f t="shared" si="63"/>
        <v>0.11974645862735873</v>
      </c>
      <c r="H669" s="128">
        <f t="shared" si="64"/>
        <v>41235.650999999998</v>
      </c>
      <c r="I669" s="122">
        <f t="shared" si="65"/>
        <v>-0.26841027317150434</v>
      </c>
      <c r="J669" s="128">
        <f t="shared" si="66"/>
        <v>95.217519707999926</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9.2499999999999999E-2</v>
      </c>
      <c r="F670" s="128">
        <f t="shared" si="62"/>
        <v>9.4350000000000005</v>
      </c>
      <c r="G670" s="122">
        <f t="shared" si="63"/>
        <v>9.0213469703041602E-2</v>
      </c>
      <c r="H670" s="128">
        <f t="shared" si="64"/>
        <v>31065.73</v>
      </c>
      <c r="I670" s="122">
        <f t="shared" si="65"/>
        <v>-0.17866503860781291</v>
      </c>
      <c r="J670" s="128">
        <f t="shared" si="66"/>
        <v>102.53457749101662</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0.23332352941176471</v>
      </c>
      <c r="F671" s="128">
        <f t="shared" si="62"/>
        <v>23.798999999999999</v>
      </c>
      <c r="G671" s="122">
        <f t="shared" si="63"/>
        <v>0.23795315340430598</v>
      </c>
      <c r="H671" s="128">
        <f t="shared" si="64"/>
        <v>81941.072</v>
      </c>
      <c r="I671" s="122">
        <f t="shared" si="65"/>
        <v>-0.57120737813628109</v>
      </c>
      <c r="J671" s="128">
        <f t="shared" si="66"/>
        <v>98.054396873373179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0.14835294117647058</v>
      </c>
      <c r="F672" s="128">
        <f t="shared" si="62"/>
        <v>15.132</v>
      </c>
      <c r="G672" s="122">
        <f t="shared" si="63"/>
        <v>0.1668264800004646</v>
      </c>
      <c r="H672" s="128">
        <f t="shared" si="64"/>
        <v>57448.032999999989</v>
      </c>
      <c r="I672" s="122">
        <f t="shared" si="65"/>
        <v>-0.49345405358008992</v>
      </c>
      <c r="J672" s="128">
        <f t="shared" si="66"/>
        <v>88.92649486823521</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0.42432352941176471</v>
      </c>
      <c r="F673" s="128">
        <f t="shared" si="62"/>
        <v>43.280999999999999</v>
      </c>
      <c r="G673" s="122">
        <f t="shared" si="63"/>
        <v>0.42451987756927384</v>
      </c>
      <c r="H673" s="128">
        <f t="shared" si="64"/>
        <v>146186.81599999999</v>
      </c>
      <c r="I673" s="122">
        <f t="shared" si="65"/>
        <v>-1.5443684187514283E-2</v>
      </c>
      <c r="J673" s="128">
        <f t="shared" si="66"/>
        <v>99.95374818285697</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0.29956862745098034</v>
      </c>
      <c r="F674" s="128">
        <f t="shared" si="62"/>
        <v>30.555999999999997</v>
      </c>
      <c r="G674" s="122">
        <f t="shared" si="63"/>
        <v>0.29969067946729855</v>
      </c>
      <c r="H674" s="128">
        <f t="shared" si="64"/>
        <v>103200.88299999999</v>
      </c>
      <c r="I674" s="122">
        <f t="shared" si="65"/>
        <v>-6.8325388212673199E-2</v>
      </c>
      <c r="J674" s="128">
        <f t="shared" si="66"/>
        <v>99.959274003270579</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0.49277450980392157</v>
      </c>
      <c r="F675" s="128">
        <f t="shared" si="62"/>
        <v>50.262999999999998</v>
      </c>
      <c r="G675" s="122">
        <f t="shared" si="63"/>
        <v>0.49694785949506043</v>
      </c>
      <c r="H675" s="128">
        <f t="shared" si="64"/>
        <v>171127.97100000002</v>
      </c>
      <c r="I675" s="122">
        <f t="shared" si="65"/>
        <v>-0.1759791658102608</v>
      </c>
      <c r="J675" s="128">
        <f t="shared" si="66"/>
        <v>99.160203709222259</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8.666666666666667E-2</v>
      </c>
      <c r="F676" s="128">
        <f t="shared" si="62"/>
        <v>8.84</v>
      </c>
      <c r="G676" s="122">
        <f t="shared" si="63"/>
        <v>8.8270308806532749E-2</v>
      </c>
      <c r="H676" s="128">
        <f t="shared" si="64"/>
        <v>30396.587000000003</v>
      </c>
      <c r="I676" s="122">
        <f t="shared" si="65"/>
        <v>-0.12213244523946194</v>
      </c>
      <c r="J676" s="128">
        <f t="shared" si="66"/>
        <v>98.183259850851016</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9.0950980392156849E-2</v>
      </c>
      <c r="F677" s="128">
        <f t="shared" si="62"/>
        <v>9.2769999999999992</v>
      </c>
      <c r="G677" s="122">
        <f t="shared" si="63"/>
        <v>0.10484807090295564</v>
      </c>
      <c r="H677" s="128">
        <f t="shared" si="64"/>
        <v>36105.271999999997</v>
      </c>
      <c r="I677" s="122">
        <f t="shared" si="65"/>
        <v>-0.53605081516397224</v>
      </c>
      <c r="J677" s="128">
        <f t="shared" si="66"/>
        <v>86.745497183575708</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0.30803921568627451</v>
      </c>
      <c r="F678" s="128">
        <f t="shared" si="62"/>
        <v>31.42</v>
      </c>
      <c r="G678" s="122">
        <f t="shared" si="63"/>
        <v>0.30810866017342414</v>
      </c>
      <c r="H678" s="128">
        <f t="shared" si="64"/>
        <v>106099.68199999999</v>
      </c>
      <c r="I678" s="122">
        <f t="shared" si="65"/>
        <v>5.241787523925269E-2</v>
      </c>
      <c r="J678" s="128">
        <f t="shared" si="66"/>
        <v>99.977461040169885</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0.13006862745098041</v>
      </c>
      <c r="F679" s="128">
        <f t="shared" si="62"/>
        <v>13.267000000000001</v>
      </c>
      <c r="G679" s="122">
        <f t="shared" si="63"/>
        <v>0.13878995986734738</v>
      </c>
      <c r="H679" s="128">
        <f t="shared" si="64"/>
        <v>47793.433000000005</v>
      </c>
      <c r="I679" s="122">
        <f t="shared" si="65"/>
        <v>-0.26930119719411216</v>
      </c>
      <c r="J679" s="128">
        <f t="shared" si="66"/>
        <v>93.716164753774237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0.22801960784313724</v>
      </c>
      <c r="F680" s="128">
        <f t="shared" si="62"/>
        <v>23.257999999999999</v>
      </c>
      <c r="G680" s="122">
        <f t="shared" si="63"/>
        <v>0.23123159618768843</v>
      </c>
      <c r="H680" s="128">
        <f t="shared" si="64"/>
        <v>79626.450000000012</v>
      </c>
      <c r="I680" s="122">
        <f t="shared" si="65"/>
        <v>-0.1669854113751007</v>
      </c>
      <c r="J680" s="128">
        <f t="shared" si="66"/>
        <v>98.610921518725306</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0.24569607843137256</v>
      </c>
      <c r="F681" s="128">
        <f t="shared" si="62"/>
        <v>25.061</v>
      </c>
      <c r="G681" s="122">
        <f t="shared" si="63"/>
        <v>0.2437573745927204</v>
      </c>
      <c r="H681" s="128">
        <f t="shared" si="64"/>
        <v>83939.802000000011</v>
      </c>
      <c r="I681" s="122">
        <f t="shared" si="65"/>
        <v>5.4862989217356058E-2</v>
      </c>
      <c r="J681" s="128">
        <f t="shared" si="66"/>
        <v>100.79534161454251</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0.4864509803921569</v>
      </c>
      <c r="F682" s="128">
        <f t="shared" si="62"/>
        <v>49.618000000000002</v>
      </c>
      <c r="G682" s="122">
        <f t="shared" si="63"/>
        <v>0.4896248729519862</v>
      </c>
      <c r="H682" s="128">
        <f t="shared" si="64"/>
        <v>168606.24200000006</v>
      </c>
      <c r="I682" s="122">
        <f t="shared" si="65"/>
        <v>-0.17188648441300436</v>
      </c>
      <c r="J682" s="128">
        <f t="shared" si="66"/>
        <v>99.351770562493343</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0.14599019607843136</v>
      </c>
      <c r="F683" s="128">
        <f t="shared" si="62"/>
        <v>14.891</v>
      </c>
      <c r="G683" s="122">
        <f t="shared" si="63"/>
        <v>0.15259199437794388</v>
      </c>
      <c r="H683" s="128">
        <f t="shared" si="64"/>
        <v>52546.273999999998</v>
      </c>
      <c r="I683" s="122">
        <f t="shared" si="65"/>
        <v>-0.37732521121038326</v>
      </c>
      <c r="J683" s="128">
        <f t="shared" si="66"/>
        <v>95.673561823196948</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9.445098039215688E-2</v>
      </c>
      <c r="F684" s="128">
        <f t="shared" si="62"/>
        <v>9.6340000000000021</v>
      </c>
      <c r="G684" s="122">
        <f t="shared" si="63"/>
        <v>0.10023453789370364</v>
      </c>
      <c r="H684" s="128">
        <f t="shared" si="64"/>
        <v>34516.564999999995</v>
      </c>
      <c r="I684" s="122">
        <f t="shared" si="65"/>
        <v>-0.16610112035196695</v>
      </c>
      <c r="J684" s="128">
        <f t="shared" si="66"/>
        <v>94.229975392633548</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0.30874509803921563</v>
      </c>
      <c r="F685" s="128">
        <f t="shared" si="62"/>
        <v>31.491999999999994</v>
      </c>
      <c r="G685" s="122">
        <f t="shared" si="63"/>
        <v>0.3094652309515098</v>
      </c>
      <c r="H685" s="128">
        <f t="shared" si="64"/>
        <v>106566.82800000001</v>
      </c>
      <c r="I685" s="122">
        <f t="shared" si="65"/>
        <v>0.17079029759799313</v>
      </c>
      <c r="J685" s="128">
        <f t="shared" si="66"/>
        <v>99.767297634671266</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0.11838235294117647</v>
      </c>
      <c r="F686" s="128">
        <f t="shared" si="62"/>
        <v>12.074999999999999</v>
      </c>
      <c r="G686" s="122">
        <f t="shared" si="63"/>
        <v>0.12876834282926489</v>
      </c>
      <c r="H686" s="128">
        <f t="shared" si="64"/>
        <v>44342.409</v>
      </c>
      <c r="I686" s="122">
        <f t="shared" si="65"/>
        <v>-0.27691036079434567</v>
      </c>
      <c r="J686" s="128">
        <f t="shared" si="66"/>
        <v>91.934360837539629</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0.21359803921568635</v>
      </c>
      <c r="F687" s="128">
        <f t="shared" si="62"/>
        <v>21.787000000000006</v>
      </c>
      <c r="G687" s="122">
        <f t="shared" si="63"/>
        <v>0.21698081647587686</v>
      </c>
      <c r="H687" s="128">
        <f t="shared" si="64"/>
        <v>74719.08</v>
      </c>
      <c r="I687" s="122">
        <f t="shared" si="65"/>
        <v>-0.20876218946844585</v>
      </c>
      <c r="J687" s="128">
        <f t="shared" si="66"/>
        <v>98.440978647268295</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0.17115686274509803</v>
      </c>
      <c r="F688" s="128">
        <f t="shared" si="62"/>
        <v>17.457999999999998</v>
      </c>
      <c r="G688" s="122">
        <f t="shared" si="63"/>
        <v>0.1764788475946544</v>
      </c>
      <c r="H688" s="128">
        <f t="shared" si="64"/>
        <v>60771.903000000006</v>
      </c>
      <c r="I688" s="122">
        <f t="shared" si="65"/>
        <v>-0.26961329234791992</v>
      </c>
      <c r="J688" s="128">
        <f t="shared" si="66"/>
        <v>96.984349726840819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0.67626470588235277</v>
      </c>
      <c r="F689" s="128">
        <f t="shared" si="62"/>
        <v>68.978999999999985</v>
      </c>
      <c r="G689" s="122">
        <f t="shared" si="63"/>
        <v>0.67503632556815862</v>
      </c>
      <c r="H689" s="128">
        <f t="shared" si="64"/>
        <v>232454.15899999999</v>
      </c>
      <c r="I689" s="122">
        <f t="shared" si="65"/>
        <v>0.17223455422389292</v>
      </c>
      <c r="J689" s="128">
        <f t="shared" si="66"/>
        <v>100.18197247580125</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8.5480392156862733E-2</v>
      </c>
      <c r="F690" s="128">
        <f t="shared" si="62"/>
        <v>8.7189999999999994</v>
      </c>
      <c r="G690" s="122">
        <f t="shared" si="63"/>
        <v>8.4239198740845303E-2</v>
      </c>
      <c r="H690" s="128">
        <f t="shared" si="64"/>
        <v>29008.442000000006</v>
      </c>
      <c r="I690" s="122">
        <f t="shared" si="65"/>
        <v>-0.16533850914773732</v>
      </c>
      <c r="J690" s="128">
        <f t="shared" si="66"/>
        <v>101.47341550557225</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6.2862745098039227E-2</v>
      </c>
      <c r="F691" s="128">
        <f t="shared" si="62"/>
        <v>6.4120000000000008</v>
      </c>
      <c r="G691" s="122">
        <f t="shared" si="63"/>
        <v>6.3149452023765984E-2</v>
      </c>
      <c r="H691" s="128">
        <f t="shared" si="64"/>
        <v>21746.019000000008</v>
      </c>
      <c r="I691" s="122">
        <f t="shared" si="65"/>
        <v>-0.20103852064902819</v>
      </c>
      <c r="J691" s="128">
        <f t="shared" si="66"/>
        <v>99.545986676782476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0.37926470588235295</v>
      </c>
      <c r="F692" s="128">
        <f t="shared" si="62"/>
        <v>38.685000000000002</v>
      </c>
      <c r="G692" s="122">
        <f t="shared" si="63"/>
        <v>0.38446753088355723</v>
      </c>
      <c r="H692" s="128">
        <f t="shared" si="64"/>
        <v>132394.47</v>
      </c>
      <c r="I692" s="122">
        <f t="shared" si="65"/>
        <v>4.7736172965432956E-2</v>
      </c>
      <c r="J692" s="128">
        <f t="shared" si="66"/>
        <v>98.646745281910412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0.12449019607843137</v>
      </c>
      <c r="F693" s="128">
        <f t="shared" si="62"/>
        <v>12.698</v>
      </c>
      <c r="G693" s="122">
        <f t="shared" si="63"/>
        <v>0.12276038308969156</v>
      </c>
      <c r="H693" s="128">
        <f t="shared" si="64"/>
        <v>42273.520000000004</v>
      </c>
      <c r="I693" s="122">
        <f t="shared" si="65"/>
        <v>-0.14204690428114938</v>
      </c>
      <c r="J693" s="128">
        <f t="shared" si="66"/>
        <v>101.40909709240316</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0.3971960784313725</v>
      </c>
      <c r="F694" s="128">
        <f t="shared" si="62"/>
        <v>40.513999999999996</v>
      </c>
      <c r="G694" s="122">
        <f t="shared" si="63"/>
        <v>0.39870904407622304</v>
      </c>
      <c r="H694" s="128">
        <f t="shared" si="64"/>
        <v>137298.649</v>
      </c>
      <c r="I694" s="122">
        <f t="shared" si="65"/>
        <v>4.1930874395567468E-2</v>
      </c>
      <c r="J694" s="128">
        <f t="shared" si="66"/>
        <v>99.620533903775382</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0.31324509803921569</v>
      </c>
      <c r="F695" s="128">
        <f t="shared" si="62"/>
        <v>31.951000000000001</v>
      </c>
      <c r="G695" s="122">
        <f t="shared" si="63"/>
        <v>0.31337709592923646</v>
      </c>
      <c r="H695" s="128">
        <f t="shared" si="64"/>
        <v>107913.91</v>
      </c>
      <c r="I695" s="122">
        <f t="shared" si="65"/>
        <v>-7.2571548392873886E-2</v>
      </c>
      <c r="J695" s="128">
        <f t="shared" si="66"/>
        <v>99.957878896787477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0.33473529411764708</v>
      </c>
      <c r="F696" s="128">
        <f t="shared" si="62"/>
        <v>34.143000000000001</v>
      </c>
      <c r="G696" s="122">
        <f t="shared" si="63"/>
        <v>0.33114991084859363</v>
      </c>
      <c r="H696" s="128">
        <f t="shared" si="64"/>
        <v>114034.12100000001</v>
      </c>
      <c r="I696" s="122">
        <f t="shared" si="65"/>
        <v>3.5745199687421597E-2</v>
      </c>
      <c r="J696" s="128">
        <f t="shared" si="66"/>
        <v>101.08270700114809</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0.12278431372549019</v>
      </c>
      <c r="F697" s="128">
        <f t="shared" si="62"/>
        <v>12.523999999999999</v>
      </c>
      <c r="G697" s="122">
        <f t="shared" si="63"/>
        <v>0.12527643034284089</v>
      </c>
      <c r="H697" s="128">
        <f t="shared" si="64"/>
        <v>43139.941000000006</v>
      </c>
      <c r="I697" s="122">
        <f t="shared" si="65"/>
        <v>-0.23487145887857425</v>
      </c>
      <c r="J697" s="128">
        <f t="shared" si="66"/>
        <v>98.010705916084461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8.8441176470588245E-2</v>
      </c>
      <c r="F698" s="128">
        <f t="shared" si="62"/>
        <v>9.0210000000000008</v>
      </c>
      <c r="G698" s="122">
        <f t="shared" si="63"/>
        <v>8.9382799296081422E-2</v>
      </c>
      <c r="H698" s="128">
        <f t="shared" si="64"/>
        <v>30779.682000000004</v>
      </c>
      <c r="I698" s="122">
        <f t="shared" si="65"/>
        <v>-0.15900505100801932</v>
      </c>
      <c r="J698" s="128">
        <f t="shared" si="66"/>
        <v>98.946527930531644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0.22035294117647061</v>
      </c>
      <c r="F699" s="128">
        <f t="shared" si="62"/>
        <v>22.476000000000003</v>
      </c>
      <c r="G699" s="122">
        <f t="shared" si="63"/>
        <v>0.22186827661909983</v>
      </c>
      <c r="H699" s="128">
        <f t="shared" si="64"/>
        <v>76402.11599999998</v>
      </c>
      <c r="I699" s="122">
        <f t="shared" si="65"/>
        <v>-1.1301146396521548E-2</v>
      </c>
      <c r="J699" s="128">
        <f t="shared" si="66"/>
        <v>99.317011216871393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0.16766666666666666</v>
      </c>
      <c r="F700" s="128">
        <f t="shared" si="62"/>
        <v>17.102</v>
      </c>
      <c r="G700" s="122">
        <f t="shared" si="63"/>
        <v>0.16510659255774518</v>
      </c>
      <c r="H700" s="128">
        <f t="shared" si="64"/>
        <v>56855.776000000013</v>
      </c>
      <c r="I700" s="122">
        <f t="shared" si="65"/>
        <v>-4.7604532723017224E-3</v>
      </c>
      <c r="J700" s="128">
        <f t="shared" si="66"/>
        <v>101.55055838126276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0.37968627450980391</v>
      </c>
      <c r="F701" s="128">
        <f t="shared" si="62"/>
        <v>38.728000000000002</v>
      </c>
      <c r="G701" s="122">
        <f t="shared" si="63"/>
        <v>0.38221396337532448</v>
      </c>
      <c r="H701" s="128">
        <f t="shared" si="64"/>
        <v>131618.43599999999</v>
      </c>
      <c r="I701" s="122">
        <f t="shared" si="65"/>
        <v>-2.5310060533818124E-2</v>
      </c>
      <c r="J701" s="128">
        <f t="shared" si="66"/>
        <v>99.338671763009756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0.27768627450980388</v>
      </c>
      <c r="F702" s="128">
        <f t="shared" si="62"/>
        <v>28.323999999999998</v>
      </c>
      <c r="G702" s="122">
        <f t="shared" si="63"/>
        <v>0.27676442829845682</v>
      </c>
      <c r="H702" s="128">
        <f t="shared" si="64"/>
        <v>95306.044999999998</v>
      </c>
      <c r="I702" s="122">
        <f t="shared" si="65"/>
        <v>7.6942124783584809E-2</v>
      </c>
      <c r="J702" s="128">
        <f t="shared" si="66"/>
        <v>100.33307973030152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0.40565686274509816</v>
      </c>
      <c r="F703" s="128">
        <f t="shared" si="62"/>
        <v>41.37700000000001</v>
      </c>
      <c r="G703" s="122">
        <f t="shared" si="63"/>
        <v>0.4029699411658797</v>
      </c>
      <c r="H703" s="128">
        <f t="shared" si="64"/>
        <v>138765.92300000001</v>
      </c>
      <c r="I703" s="122">
        <f t="shared" si="65"/>
        <v>-6.020625060296849E-2</v>
      </c>
      <c r="J703" s="128">
        <f t="shared" si="66"/>
        <v>100.66677965394754</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0.11650000000000002</v>
      </c>
      <c r="F704" s="128">
        <f t="shared" si="62"/>
        <v>11.883000000000003</v>
      </c>
      <c r="G704" s="122">
        <f t="shared" si="63"/>
        <v>0.11949797594364003</v>
      </c>
      <c r="H704" s="128">
        <f t="shared" si="64"/>
        <v>41150.083999999995</v>
      </c>
      <c r="I704" s="122">
        <f t="shared" si="65"/>
        <v>-0.32536776696619413</v>
      </c>
      <c r="J704" s="128">
        <f t="shared" si="66"/>
        <v>97.491191026487371</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0.10185294117647062</v>
      </c>
      <c r="F705" s="128">
        <f t="shared" si="62"/>
        <v>10.389000000000003</v>
      </c>
      <c r="G705" s="122">
        <f t="shared" si="63"/>
        <v>0.1051040312697832</v>
      </c>
      <c r="H705" s="128">
        <f t="shared" si="64"/>
        <v>36193.414000000004</v>
      </c>
      <c r="I705" s="122">
        <f t="shared" si="65"/>
        <v>-0.3949771160764346</v>
      </c>
      <c r="J705" s="128">
        <f t="shared" si="66"/>
        <v>96.906788394283737</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0.2719607843137255</v>
      </c>
      <c r="F706" s="128">
        <f t="shared" si="62"/>
        <v>27.740000000000002</v>
      </c>
      <c r="G706" s="122">
        <f t="shared" si="63"/>
        <v>0.26789842837976757</v>
      </c>
      <c r="H706" s="128">
        <f t="shared" si="64"/>
        <v>92252.967000000004</v>
      </c>
      <c r="I706" s="122">
        <f t="shared" si="65"/>
        <v>0.28045126835798784</v>
      </c>
      <c r="J706" s="128">
        <f t="shared" si="66"/>
        <v>101.51637915852167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0.13058823529411764</v>
      </c>
      <c r="F707" s="128">
        <f t="shared" si="62"/>
        <v>13.32</v>
      </c>
      <c r="G707" s="122">
        <f t="shared" si="63"/>
        <v>0.13624762892106471</v>
      </c>
      <c r="H707" s="128">
        <f t="shared" si="64"/>
        <v>46917.961000000003</v>
      </c>
      <c r="I707" s="122">
        <f t="shared" si="65"/>
        <v>-0.27123428677126837</v>
      </c>
      <c r="J707" s="128">
        <f t="shared" si="66"/>
        <v>95.84624431869868</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0.26238235294117651</v>
      </c>
      <c r="F708" s="128">
        <f t="shared" si="62"/>
        <v>26.763000000000002</v>
      </c>
      <c r="G708" s="122">
        <f t="shared" si="63"/>
        <v>0.25901523704981438</v>
      </c>
      <c r="H708" s="128">
        <f t="shared" si="64"/>
        <v>89193.968999999983</v>
      </c>
      <c r="I708" s="122">
        <f t="shared" si="65"/>
        <v>-9.5119606548942456E-2</v>
      </c>
      <c r="J708" s="128">
        <f t="shared" si="66"/>
        <v>101.29996826816586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33.455999999999989</v>
      </c>
      <c r="G709" s="122">
        <f t="shared" si="63"/>
        <v>0.32799999999999996</v>
      </c>
      <c r="H709" s="128">
        <f t="shared" si="64"/>
        <v>112949.42399999998</v>
      </c>
      <c r="I709" s="122">
        <f t="shared" si="65"/>
        <v>0.11226401772404034</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0.26143137254901966</v>
      </c>
      <c r="F710" s="128">
        <f t="shared" si="62"/>
        <v>26.666000000000004</v>
      </c>
      <c r="G710" s="122">
        <f t="shared" si="63"/>
        <v>0.26271369621150081</v>
      </c>
      <c r="H710" s="128">
        <f t="shared" si="64"/>
        <v>90467.562999999995</v>
      </c>
      <c r="I710" s="122">
        <f t="shared" si="65"/>
        <v>-0.18430116081395367</v>
      </c>
      <c r="J710" s="128">
        <f t="shared" si="66"/>
        <v>99.511893106079711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0.17123529411764704</v>
      </c>
      <c r="F711" s="128">
        <f t="shared" si="62"/>
        <v>17.465999999999998</v>
      </c>
      <c r="G711" s="122">
        <f t="shared" si="63"/>
        <v>0.17909578403870388</v>
      </c>
      <c r="H711" s="128">
        <f t="shared" si="64"/>
        <v>61673.065999999992</v>
      </c>
      <c r="I711" s="122">
        <f t="shared" si="65"/>
        <v>-0.32579523523762066</v>
      </c>
      <c r="J711" s="128">
        <f t="shared" si="66"/>
        <v>95.611013423209272</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0.13299019607843135</v>
      </c>
      <c r="F712" s="128">
        <f t="shared" si="62"/>
        <v>13.564999999999998</v>
      </c>
      <c r="G712" s="122">
        <f t="shared" si="63"/>
        <v>0.13890601350919685</v>
      </c>
      <c r="H712" s="128">
        <f t="shared" si="64"/>
        <v>47833.397000000012</v>
      </c>
      <c r="I712" s="122">
        <f t="shared" si="65"/>
        <v>-0.30770549714208401</v>
      </c>
      <c r="J712" s="128">
        <f t="shared" si="66"/>
        <v>95.741136556068668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0.26297058823529407</v>
      </c>
      <c r="F713" s="128">
        <f t="shared" ref="F713:F776" si="68">SUMPRODUCT($K$2:$AI$2,$K713:$AI713)</f>
        <v>26.822999999999993</v>
      </c>
      <c r="G713" s="122">
        <f t="shared" ref="G713:G776" si="69">SUMPRODUCT($K$3:$AI$3,$K713:$AI713)/$J$3</f>
        <v>0.26167490518588216</v>
      </c>
      <c r="H713" s="128">
        <f t="shared" ref="H713:H776" si="70">SUMPRODUCT($K$3:$AI$3,$K713:$AI713)</f>
        <v>90109.847000000009</v>
      </c>
      <c r="I713" s="122">
        <f t="shared" ref="I713:I776" si="71">CORREL($K$4:$AI$4,$K713:$AI713)</f>
        <v>0.14915502391812674</v>
      </c>
      <c r="J713" s="128">
        <f t="shared" si="66"/>
        <v>100.49514990690128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0.11984313725490196</v>
      </c>
      <c r="F714" s="128">
        <f t="shared" si="68"/>
        <v>12.224</v>
      </c>
      <c r="G714" s="122">
        <f t="shared" si="69"/>
        <v>0.13033759343473947</v>
      </c>
      <c r="H714" s="128">
        <f t="shared" si="70"/>
        <v>44882.793000000012</v>
      </c>
      <c r="I714" s="122">
        <f t="shared" si="71"/>
        <v>-0.3475454075415188</v>
      </c>
      <c r="J714" s="128">
        <f t="shared" ref="J714:J777" si="72">$E714/$G714*100</f>
        <v>91.948250766888577</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0.32240196078431377</v>
      </c>
      <c r="F715" s="128">
        <f t="shared" si="68"/>
        <v>32.885000000000005</v>
      </c>
      <c r="G715" s="122">
        <f t="shared" si="69"/>
        <v>0.32266527857636534</v>
      </c>
      <c r="H715" s="128">
        <f t="shared" si="70"/>
        <v>111112.37000000001</v>
      </c>
      <c r="I715" s="122">
        <f t="shared" si="71"/>
        <v>-5.7647675307461579E-2</v>
      </c>
      <c r="J715" s="128">
        <f t="shared" si="72"/>
        <v>99.918392895196732</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0.20621568627450984</v>
      </c>
      <c r="F716" s="128">
        <f t="shared" si="68"/>
        <v>21.034000000000002</v>
      </c>
      <c r="G716" s="122">
        <f t="shared" si="69"/>
        <v>0.20440495356576585</v>
      </c>
      <c r="H716" s="128">
        <f t="shared" si="70"/>
        <v>70388.481</v>
      </c>
      <c r="I716" s="122">
        <f t="shared" si="71"/>
        <v>-0.17305653477713862</v>
      </c>
      <c r="J716" s="128">
        <f t="shared" si="72"/>
        <v>100.88585559065788</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0.2970392156862745</v>
      </c>
      <c r="F717" s="128">
        <f t="shared" si="68"/>
        <v>30.298000000000002</v>
      </c>
      <c r="G717" s="122">
        <f t="shared" si="69"/>
        <v>0.29489868392777285</v>
      </c>
      <c r="H717" s="128">
        <f t="shared" si="70"/>
        <v>101550.72100000001</v>
      </c>
      <c r="I717" s="122">
        <f t="shared" si="71"/>
        <v>-9.8535731136194307E-2</v>
      </c>
      <c r="J717" s="128">
        <f t="shared" si="72"/>
        <v>100.72585327611225</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7.0313725490196058E-2</v>
      </c>
      <c r="F718" s="128">
        <f t="shared" si="68"/>
        <v>7.1719999999999979</v>
      </c>
      <c r="G718" s="122">
        <f t="shared" si="69"/>
        <v>7.6902177385163098E-2</v>
      </c>
      <c r="H718" s="128">
        <f t="shared" si="70"/>
        <v>26481.879999999994</v>
      </c>
      <c r="I718" s="122">
        <f t="shared" si="71"/>
        <v>-0.43824922502679542</v>
      </c>
      <c r="J718" s="128">
        <f t="shared" si="72"/>
        <v>91.432684848481074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8.3176470588235296E-2</v>
      </c>
      <c r="F719" s="128">
        <f t="shared" si="68"/>
        <v>8.484</v>
      </c>
      <c r="G719" s="122">
        <f t="shared" si="69"/>
        <v>8.5989235040277848E-2</v>
      </c>
      <c r="H719" s="128">
        <f t="shared" si="70"/>
        <v>29611.080999999998</v>
      </c>
      <c r="I719" s="122">
        <f t="shared" si="71"/>
        <v>-0.23846080341862758</v>
      </c>
      <c r="J719" s="128">
        <f t="shared" si="72"/>
        <v>96.728934208188917</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0.32632352941176473</v>
      </c>
      <c r="F720" s="128">
        <f t="shared" si="68"/>
        <v>33.285000000000004</v>
      </c>
      <c r="G720" s="122">
        <f t="shared" si="69"/>
        <v>0.33239118301302711</v>
      </c>
      <c r="H720" s="128">
        <f t="shared" si="70"/>
        <v>114461.56299999999</v>
      </c>
      <c r="I720" s="122">
        <f t="shared" si="71"/>
        <v>-9.4912520567194306E-2</v>
      </c>
      <c r="J720" s="128">
        <f t="shared" si="72"/>
        <v>98.174544358770021</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0.10730392156862745</v>
      </c>
      <c r="F721" s="128">
        <f t="shared" si="68"/>
        <v>10.945</v>
      </c>
      <c r="G721" s="122">
        <f t="shared" si="69"/>
        <v>0.10871947508116554</v>
      </c>
      <c r="H721" s="128">
        <f t="shared" si="70"/>
        <v>37438.421000000002</v>
      </c>
      <c r="I721" s="122">
        <f t="shared" si="71"/>
        <v>-0.28605617834417491</v>
      </c>
      <c r="J721" s="128">
        <f t="shared" si="72"/>
        <v>98.697976134007916</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0.35123529411764698</v>
      </c>
      <c r="F722" s="128">
        <f t="shared" si="68"/>
        <v>35.825999999999993</v>
      </c>
      <c r="G722" s="122">
        <f t="shared" si="69"/>
        <v>0.34678180556281551</v>
      </c>
      <c r="H722" s="128">
        <f t="shared" si="70"/>
        <v>119417.08900000002</v>
      </c>
      <c r="I722" s="122">
        <f t="shared" si="71"/>
        <v>-2.9731803722222821E-2</v>
      </c>
      <c r="J722" s="128">
        <f t="shared" si="72"/>
        <v>101.28423362569545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0.40537254901960784</v>
      </c>
      <c r="F723" s="128">
        <f t="shared" si="68"/>
        <v>41.347999999999999</v>
      </c>
      <c r="G723" s="122">
        <f t="shared" si="69"/>
        <v>0.40003551246086921</v>
      </c>
      <c r="H723" s="128">
        <f t="shared" si="70"/>
        <v>137755.429</v>
      </c>
      <c r="I723" s="122">
        <f t="shared" si="71"/>
        <v>0.32042577510645154</v>
      </c>
      <c r="J723" s="128">
        <f t="shared" si="72"/>
        <v>101.33414069313676</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0.18275490196078428</v>
      </c>
      <c r="F724" s="128">
        <f t="shared" si="68"/>
        <v>18.640999999999998</v>
      </c>
      <c r="G724" s="122">
        <f t="shared" si="69"/>
        <v>0.19531317117650818</v>
      </c>
      <c r="H724" s="128">
        <f t="shared" si="70"/>
        <v>67257.653000000006</v>
      </c>
      <c r="I724" s="122">
        <f t="shared" si="71"/>
        <v>-0.36823648470484627</v>
      </c>
      <c r="J724" s="128">
        <f t="shared" si="72"/>
        <v>93.570188257106963</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0.1136764705882353</v>
      </c>
      <c r="F725" s="128">
        <f t="shared" si="68"/>
        <v>11.595000000000001</v>
      </c>
      <c r="G725" s="122">
        <f t="shared" si="69"/>
        <v>0.11846041329081942</v>
      </c>
      <c r="H725" s="128">
        <f t="shared" si="70"/>
        <v>40792.790999999997</v>
      </c>
      <c r="I725" s="122">
        <f t="shared" si="71"/>
        <v>-0.25434636003072519</v>
      </c>
      <c r="J725" s="128">
        <f t="shared" si="72"/>
        <v>95.961568451699065</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6.5549019607843137E-2</v>
      </c>
      <c r="F726" s="128">
        <f t="shared" si="68"/>
        <v>6.6859999999999999</v>
      </c>
      <c r="G726" s="122">
        <f t="shared" si="69"/>
        <v>6.4378611793540458E-2</v>
      </c>
      <c r="H726" s="128">
        <f t="shared" si="70"/>
        <v>22169.290000000005</v>
      </c>
      <c r="I726" s="122">
        <f t="shared" si="71"/>
        <v>-0.11731018146489902</v>
      </c>
      <c r="J726" s="128">
        <f t="shared" si="72"/>
        <v>101.81800722584097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0.24916666666666665</v>
      </c>
      <c r="F727" s="128">
        <f t="shared" si="68"/>
        <v>25.414999999999999</v>
      </c>
      <c r="G727" s="122">
        <f t="shared" si="69"/>
        <v>0.249816336487028</v>
      </c>
      <c r="H727" s="128">
        <f t="shared" si="70"/>
        <v>86026.253999999986</v>
      </c>
      <c r="I727" s="122">
        <f t="shared" si="71"/>
        <v>6.729852554534313E-2</v>
      </c>
      <c r="J727" s="128">
        <f t="shared" si="72"/>
        <v>99.739941018470944</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0.13533333333333333</v>
      </c>
      <c r="F728" s="128">
        <f t="shared" si="68"/>
        <v>13.804</v>
      </c>
      <c r="G728" s="122">
        <f t="shared" si="69"/>
        <v>0.14509936461473236</v>
      </c>
      <c r="H728" s="128">
        <f t="shared" si="70"/>
        <v>49966.127000000008</v>
      </c>
      <c r="I728" s="122">
        <f t="shared" si="71"/>
        <v>-0.45427197263343261</v>
      </c>
      <c r="J728" s="128">
        <f t="shared" si="72"/>
        <v>93.269418300121586</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0.1842941176470588</v>
      </c>
      <c r="F729" s="128">
        <f t="shared" si="68"/>
        <v>18.797999999999998</v>
      </c>
      <c r="G729" s="122">
        <f t="shared" si="69"/>
        <v>0.18565456879178069</v>
      </c>
      <c r="H729" s="128">
        <f t="shared" si="70"/>
        <v>63931.636000000013</v>
      </c>
      <c r="I729" s="122">
        <f t="shared" si="71"/>
        <v>-0.26504206197235258</v>
      </c>
      <c r="J729" s="128">
        <f t="shared" si="72"/>
        <v>99.26721375424502</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0.32954901960784311</v>
      </c>
      <c r="F730" s="128">
        <f t="shared" si="68"/>
        <v>33.613999999999997</v>
      </c>
      <c r="G730" s="122">
        <f t="shared" si="69"/>
        <v>0.33010140609481986</v>
      </c>
      <c r="H730" s="128">
        <f t="shared" si="70"/>
        <v>113673.05999999998</v>
      </c>
      <c r="I730" s="122">
        <f t="shared" si="71"/>
        <v>1.5878976557674299E-2</v>
      </c>
      <c r="J730" s="128">
        <f t="shared" si="72"/>
        <v>99.832661577085773</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0.14238235294117646</v>
      </c>
      <c r="F731" s="128">
        <f t="shared" si="68"/>
        <v>14.523</v>
      </c>
      <c r="G731" s="122">
        <f t="shared" si="69"/>
        <v>0.15976067929306126</v>
      </c>
      <c r="H731" s="128">
        <f t="shared" si="70"/>
        <v>55014.867999999988</v>
      </c>
      <c r="I731" s="122">
        <f t="shared" si="71"/>
        <v>-0.45510471076533127</v>
      </c>
      <c r="J731" s="128">
        <f t="shared" si="72"/>
        <v>89.122275625777476</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0.12575490196078432</v>
      </c>
      <c r="F732" s="128">
        <f t="shared" si="68"/>
        <v>12.827</v>
      </c>
      <c r="G732" s="122">
        <f t="shared" si="69"/>
        <v>0.12491124353144115</v>
      </c>
      <c r="H732" s="128">
        <f t="shared" si="70"/>
        <v>43014.186000000009</v>
      </c>
      <c r="I732" s="122">
        <f t="shared" si="71"/>
        <v>-0.14329911592839031</v>
      </c>
      <c r="J732" s="128">
        <f t="shared" si="72"/>
        <v>100.67540631691078</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8.1843137254901971E-2</v>
      </c>
      <c r="F733" s="128">
        <f t="shared" si="68"/>
        <v>8.3480000000000008</v>
      </c>
      <c r="G733" s="122">
        <f t="shared" si="69"/>
        <v>8.393962678375412E-2</v>
      </c>
      <c r="H733" s="128">
        <f t="shared" si="70"/>
        <v>28905.281999999999</v>
      </c>
      <c r="I733" s="122">
        <f t="shared" si="71"/>
        <v>-0.24469603984696203</v>
      </c>
      <c r="J733" s="128">
        <f t="shared" si="72"/>
        <v>97.502384023873319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0.28426470588235297</v>
      </c>
      <c r="F734" s="128">
        <f t="shared" si="68"/>
        <v>28.995000000000005</v>
      </c>
      <c r="G734" s="122">
        <f t="shared" si="69"/>
        <v>0.28311022830891108</v>
      </c>
      <c r="H734" s="128">
        <f t="shared" si="70"/>
        <v>97491.272000000012</v>
      </c>
      <c r="I734" s="122">
        <f t="shared" si="71"/>
        <v>0.12105347919225637</v>
      </c>
      <c r="J734" s="128">
        <f t="shared" si="72"/>
        <v>100.40778377395189</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0.12762745098039216</v>
      </c>
      <c r="F735" s="128">
        <f t="shared" si="68"/>
        <v>13.018000000000001</v>
      </c>
      <c r="G735" s="122">
        <f t="shared" si="69"/>
        <v>0.13266585936728637</v>
      </c>
      <c r="H735" s="128">
        <f t="shared" si="70"/>
        <v>45684.549999999996</v>
      </c>
      <c r="I735" s="122">
        <f t="shared" si="71"/>
        <v>-0.35607630475059998</v>
      </c>
      <c r="J735" s="128">
        <f t="shared" si="72"/>
        <v>96.202181623121788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0.15484313725490195</v>
      </c>
      <c r="F736" s="128">
        <f t="shared" si="68"/>
        <v>15.794</v>
      </c>
      <c r="G736" s="122">
        <f t="shared" si="69"/>
        <v>0.15792262122558501</v>
      </c>
      <c r="H736" s="128">
        <f t="shared" si="70"/>
        <v>54381.918000000005</v>
      </c>
      <c r="I736" s="122">
        <f t="shared" si="71"/>
        <v>-0.22164156633166773</v>
      </c>
      <c r="J736" s="128">
        <f t="shared" si="72"/>
        <v>98.050004523237902</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0.34182352941176469</v>
      </c>
      <c r="F737" s="128">
        <f t="shared" si="68"/>
        <v>34.866</v>
      </c>
      <c r="G737" s="122">
        <f t="shared" si="69"/>
        <v>0.34068084377305013</v>
      </c>
      <c r="H737" s="128">
        <f t="shared" si="70"/>
        <v>117316.174</v>
      </c>
      <c r="I737" s="122">
        <f t="shared" si="71"/>
        <v>-0.11628236212332424</v>
      </c>
      <c r="J737" s="128">
        <f t="shared" si="72"/>
        <v>100.33541235429009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0.13259803921568625</v>
      </c>
      <c r="F738" s="128">
        <f t="shared" si="68"/>
        <v>13.524999999999999</v>
      </c>
      <c r="G738" s="122">
        <f t="shared" si="69"/>
        <v>0.13522699051568426</v>
      </c>
      <c r="H738" s="128">
        <f t="shared" si="70"/>
        <v>46566.495999999999</v>
      </c>
      <c r="I738" s="122">
        <f t="shared" si="71"/>
        <v>-0.20313592345913126</v>
      </c>
      <c r="J738" s="128">
        <f t="shared" si="72"/>
        <v>98.055897502434547</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0.15680392156862744</v>
      </c>
      <c r="F739" s="128">
        <f t="shared" si="68"/>
        <v>15.994</v>
      </c>
      <c r="G739" s="122">
        <f t="shared" si="69"/>
        <v>0.15750277908455737</v>
      </c>
      <c r="H739" s="128">
        <f t="shared" si="70"/>
        <v>54237.342000000004</v>
      </c>
      <c r="I739" s="122">
        <f t="shared" si="71"/>
        <v>-7.6620275769464383E-2</v>
      </c>
      <c r="J739" s="128">
        <f t="shared" si="72"/>
        <v>99.556288771543038</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0.10350980392156864</v>
      </c>
      <c r="F740" s="128">
        <f t="shared" si="68"/>
        <v>10.558000000000002</v>
      </c>
      <c r="G740" s="122">
        <f t="shared" si="69"/>
        <v>0.10502448614523258</v>
      </c>
      <c r="H740" s="128">
        <f t="shared" si="70"/>
        <v>36166.021999999997</v>
      </c>
      <c r="I740" s="122">
        <f t="shared" si="71"/>
        <v>-0.27193032818816726</v>
      </c>
      <c r="J740" s="128">
        <f t="shared" si="72"/>
        <v>98.557781828544861</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0.24572549019607842</v>
      </c>
      <c r="F741" s="128">
        <f t="shared" si="68"/>
        <v>25.064</v>
      </c>
      <c r="G741" s="122">
        <f t="shared" si="69"/>
        <v>0.24550224766086448</v>
      </c>
      <c r="H741" s="128">
        <f t="shared" si="70"/>
        <v>84540.662999999971</v>
      </c>
      <c r="I741" s="122">
        <f t="shared" si="71"/>
        <v>1.8232473735276609E-2</v>
      </c>
      <c r="J741" s="128">
        <f t="shared" si="72"/>
        <v>100.09093299036607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0.11301960784313726</v>
      </c>
      <c r="F742" s="128">
        <f t="shared" si="68"/>
        <v>11.528</v>
      </c>
      <c r="G742" s="122">
        <f t="shared" si="69"/>
        <v>0.12313273105314818</v>
      </c>
      <c r="H742" s="128">
        <f t="shared" si="70"/>
        <v>42401.741000000002</v>
      </c>
      <c r="I742" s="122">
        <f t="shared" si="71"/>
        <v>-0.40092291457206369</v>
      </c>
      <c r="J742" s="128">
        <f t="shared" si="72"/>
        <v>91.786811578437451</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0.16517647058823529</v>
      </c>
      <c r="F743" s="128">
        <f t="shared" si="68"/>
        <v>16.847999999999999</v>
      </c>
      <c r="G743" s="122">
        <f t="shared" si="69"/>
        <v>0.16365345948112139</v>
      </c>
      <c r="H743" s="128">
        <f t="shared" si="70"/>
        <v>56355.377999999997</v>
      </c>
      <c r="I743" s="122">
        <f t="shared" si="71"/>
        <v>-2.151099612786065E-2</v>
      </c>
      <c r="J743" s="128">
        <f t="shared" si="72"/>
        <v>100.93063178251333</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0.24476470588235294</v>
      </c>
      <c r="F744" s="128">
        <f t="shared" si="68"/>
        <v>24.966000000000001</v>
      </c>
      <c r="G744" s="122">
        <f t="shared" si="69"/>
        <v>0.25539419150999837</v>
      </c>
      <c r="H744" s="128">
        <f t="shared" si="70"/>
        <v>87947.033000000025</v>
      </c>
      <c r="I744" s="122">
        <f t="shared" si="71"/>
        <v>-0.55148285403413344</v>
      </c>
      <c r="J744" s="128">
        <f t="shared" si="72"/>
        <v>95.83800807496857</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0.10915686274509805</v>
      </c>
      <c r="F745" s="128">
        <f t="shared" si="68"/>
        <v>11.134</v>
      </c>
      <c r="G745" s="122">
        <f t="shared" si="69"/>
        <v>0.11397156738045872</v>
      </c>
      <c r="H745" s="128">
        <f t="shared" si="70"/>
        <v>39247.021000000001</v>
      </c>
      <c r="I745" s="122">
        <f t="shared" si="71"/>
        <v>-0.37764600433865181</v>
      </c>
      <c r="J745" s="128">
        <f t="shared" si="72"/>
        <v>95.775521258483465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7.6147058823529401E-2</v>
      </c>
      <c r="F746" s="128">
        <f t="shared" si="68"/>
        <v>7.7669999999999995</v>
      </c>
      <c r="G746" s="122">
        <f t="shared" si="69"/>
        <v>7.5809506385796185E-2</v>
      </c>
      <c r="H746" s="128">
        <f t="shared" si="70"/>
        <v>26105.61</v>
      </c>
      <c r="I746" s="122">
        <f t="shared" si="71"/>
        <v>-0.23560636522665016</v>
      </c>
      <c r="J746" s="128">
        <f t="shared" si="72"/>
        <v>100.44526399633233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6.213725490196078E-2</v>
      </c>
      <c r="F747" s="128">
        <f t="shared" si="68"/>
        <v>6.3379999999999992</v>
      </c>
      <c r="G747" s="122">
        <f t="shared" si="69"/>
        <v>6.6339382270776348E-2</v>
      </c>
      <c r="H747" s="128">
        <f t="shared" si="70"/>
        <v>22844.496999999999</v>
      </c>
      <c r="I747" s="122">
        <f t="shared" si="71"/>
        <v>-0.32547129730789287</v>
      </c>
      <c r="J747" s="128">
        <f t="shared" si="72"/>
        <v>93.665712243650674</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0.3071862745098039</v>
      </c>
      <c r="F748" s="128">
        <f t="shared" si="68"/>
        <v>31.332999999999998</v>
      </c>
      <c r="G748" s="122">
        <f t="shared" si="69"/>
        <v>0.31187081757937957</v>
      </c>
      <c r="H748" s="128">
        <f t="shared" si="70"/>
        <v>107395.211</v>
      </c>
      <c r="I748" s="122">
        <f t="shared" si="71"/>
        <v>-0.17207030665467857</v>
      </c>
      <c r="J748" s="128">
        <f t="shared" si="72"/>
        <v>98.497921958221269</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0.13541176470588237</v>
      </c>
      <c r="F749" s="128">
        <f t="shared" si="68"/>
        <v>13.812000000000001</v>
      </c>
      <c r="G749" s="122">
        <f t="shared" si="69"/>
        <v>0.14079967069154778</v>
      </c>
      <c r="H749" s="128">
        <f t="shared" si="70"/>
        <v>48485.493000000009</v>
      </c>
      <c r="I749" s="122">
        <f t="shared" si="71"/>
        <v>-0.25354553635734189</v>
      </c>
      <c r="J749" s="128">
        <f t="shared" si="72"/>
        <v>96.173353276181459</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0.35984313725490191</v>
      </c>
      <c r="F750" s="128">
        <f t="shared" si="68"/>
        <v>36.703999999999994</v>
      </c>
      <c r="G750" s="122">
        <f t="shared" si="69"/>
        <v>0.3586770279766987</v>
      </c>
      <c r="H750" s="128">
        <f t="shared" si="70"/>
        <v>123513.304</v>
      </c>
      <c r="I750" s="122">
        <f t="shared" si="71"/>
        <v>0.1333090008555767</v>
      </c>
      <c r="J750" s="128">
        <f t="shared" si="72"/>
        <v>100.32511401267632</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37.739999999999995</v>
      </c>
      <c r="G751" s="122">
        <f t="shared" si="69"/>
        <v>0.36997343171931535</v>
      </c>
      <c r="H751" s="128">
        <f t="shared" si="70"/>
        <v>127403.31099999999</v>
      </c>
      <c r="I751" s="122">
        <f t="shared" si="71"/>
        <v>0.1403390463036181</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0.20154901960784311</v>
      </c>
      <c r="F752" s="128">
        <f t="shared" si="68"/>
        <v>20.557999999999996</v>
      </c>
      <c r="G752" s="122">
        <f t="shared" si="69"/>
        <v>0.20203560538741661</v>
      </c>
      <c r="H752" s="128">
        <f t="shared" si="70"/>
        <v>69572.577000000005</v>
      </c>
      <c r="I752" s="122">
        <f t="shared" si="71"/>
        <v>-7.300187489166389E-2</v>
      </c>
      <c r="J752" s="128">
        <f t="shared" si="72"/>
        <v>99.759158402480381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0.14120588235294118</v>
      </c>
      <c r="F753" s="128">
        <f t="shared" si="68"/>
        <v>14.403</v>
      </c>
      <c r="G753" s="122">
        <f t="shared" si="69"/>
        <v>0.13717821279017764</v>
      </c>
      <c r="H753" s="128">
        <f t="shared" si="70"/>
        <v>47238.414999999994</v>
      </c>
      <c r="I753" s="122">
        <f t="shared" si="71"/>
        <v>0.37980350735517326</v>
      </c>
      <c r="J753" s="128">
        <f t="shared" si="72"/>
        <v>102.9360854619998</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7.6980392156862754E-2</v>
      </c>
      <c r="F754" s="128">
        <f t="shared" si="68"/>
        <v>7.8520000000000003</v>
      </c>
      <c r="G754" s="122">
        <f t="shared" si="69"/>
        <v>7.4226403916853992E-2</v>
      </c>
      <c r="H754" s="128">
        <f t="shared" si="70"/>
        <v>25560.456000000006</v>
      </c>
      <c r="I754" s="122">
        <f t="shared" si="71"/>
        <v>-8.4214991608002415E-2</v>
      </c>
      <c r="J754" s="128">
        <f t="shared" si="72"/>
        <v>103.71025416116572</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0.29144117647058826</v>
      </c>
      <c r="F755" s="128">
        <f t="shared" si="68"/>
        <v>29.727000000000004</v>
      </c>
      <c r="G755" s="122">
        <f t="shared" si="69"/>
        <v>0.2921212168731378</v>
      </c>
      <c r="H755" s="128">
        <f t="shared" si="70"/>
        <v>100594.27799999999</v>
      </c>
      <c r="I755" s="122">
        <f t="shared" si="71"/>
        <v>-6.6348602245160038E-2</v>
      </c>
      <c r="J755" s="128">
        <f t="shared" si="72"/>
        <v>99.767206090051005</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0.19894117647058826</v>
      </c>
      <c r="F756" s="128">
        <f t="shared" si="68"/>
        <v>20.292000000000002</v>
      </c>
      <c r="G756" s="122">
        <f t="shared" si="69"/>
        <v>0.19378257511078587</v>
      </c>
      <c r="H756" s="128">
        <f t="shared" si="70"/>
        <v>66730.58</v>
      </c>
      <c r="I756" s="122">
        <f t="shared" si="71"/>
        <v>3.5001674260209677E-2</v>
      </c>
      <c r="J756" s="128">
        <f t="shared" si="72"/>
        <v>102.66205635715863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0.26182352941176473</v>
      </c>
      <c r="F757" s="128">
        <f t="shared" si="68"/>
        <v>26.706000000000003</v>
      </c>
      <c r="G757" s="122">
        <f t="shared" si="69"/>
        <v>0.26261995655683912</v>
      </c>
      <c r="H757" s="128">
        <f t="shared" si="70"/>
        <v>90435.28300000001</v>
      </c>
      <c r="I757" s="122">
        <f t="shared" si="71"/>
        <v>-0.13528327715663066</v>
      </c>
      <c r="J757" s="128">
        <f t="shared" si="72"/>
        <v>99.696737766803338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0.287921568627451</v>
      </c>
      <c r="F758" s="128">
        <f t="shared" si="68"/>
        <v>29.368000000000002</v>
      </c>
      <c r="G758" s="122">
        <f t="shared" si="69"/>
        <v>0.28706151737436036</v>
      </c>
      <c r="H758" s="128">
        <f t="shared" si="70"/>
        <v>98851.93</v>
      </c>
      <c r="I758" s="122">
        <f t="shared" si="71"/>
        <v>-0.10131624646619684</v>
      </c>
      <c r="J758" s="128">
        <f t="shared" si="72"/>
        <v>100.29960520691077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0.19458823529411765</v>
      </c>
      <c r="F759" s="128">
        <f t="shared" si="68"/>
        <v>19.847999999999999</v>
      </c>
      <c r="G759" s="122">
        <f t="shared" si="69"/>
        <v>0.19035216838290381</v>
      </c>
      <c r="H759" s="128">
        <f t="shared" si="70"/>
        <v>65549.291999999987</v>
      </c>
      <c r="I759" s="122">
        <f t="shared" si="71"/>
        <v>-3.0858569190665697E-2</v>
      </c>
      <c r="J759" s="128">
        <f t="shared" si="72"/>
        <v>102.22538411156566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0.12377450980392157</v>
      </c>
      <c r="F760" s="128">
        <f t="shared" si="68"/>
        <v>12.625</v>
      </c>
      <c r="G760" s="122">
        <f t="shared" si="69"/>
        <v>0.12405006708135138</v>
      </c>
      <c r="H760" s="128">
        <f t="shared" si="70"/>
        <v>42717.633000000002</v>
      </c>
      <c r="I760" s="122">
        <f t="shared" si="71"/>
        <v>-0.13781263369330626</v>
      </c>
      <c r="J760" s="128">
        <f t="shared" si="72"/>
        <v>99.777866079468453</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8.2852941176470588E-2</v>
      </c>
      <c r="F761" s="128">
        <f t="shared" si="68"/>
        <v>8.4510000000000005</v>
      </c>
      <c r="G761" s="122">
        <f t="shared" si="69"/>
        <v>8.3479776860128127E-2</v>
      </c>
      <c r="H761" s="128">
        <f t="shared" si="70"/>
        <v>28746.929000000004</v>
      </c>
      <c r="I761" s="122">
        <f t="shared" si="71"/>
        <v>-0.27631361288249251</v>
      </c>
      <c r="J761" s="128">
        <f t="shared" si="72"/>
        <v>99.249116723553527</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0.33278431372549017</v>
      </c>
      <c r="F762" s="128">
        <f t="shared" si="68"/>
        <v>33.943999999999996</v>
      </c>
      <c r="G762" s="122">
        <f t="shared" si="69"/>
        <v>0.33017960959234283</v>
      </c>
      <c r="H762" s="128">
        <f t="shared" si="70"/>
        <v>113699.98999999999</v>
      </c>
      <c r="I762" s="122">
        <f t="shared" si="71"/>
        <v>-1.366022880035467E-2</v>
      </c>
      <c r="J762" s="128">
        <f t="shared" si="72"/>
        <v>100.7888749206419</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0.15814705882352942</v>
      </c>
      <c r="F763" s="128">
        <f t="shared" si="68"/>
        <v>16.131</v>
      </c>
      <c r="G763" s="122">
        <f t="shared" si="69"/>
        <v>0.15290134395019137</v>
      </c>
      <c r="H763" s="128">
        <f t="shared" si="70"/>
        <v>52652.800999999999</v>
      </c>
      <c r="I763" s="122">
        <f t="shared" si="71"/>
        <v>-5.3132174580901845E-2</v>
      </c>
      <c r="J763" s="128">
        <f t="shared" si="72"/>
        <v>103.43078401916917</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0.21881372549019609</v>
      </c>
      <c r="F764" s="128">
        <f t="shared" si="68"/>
        <v>22.319000000000003</v>
      </c>
      <c r="G764" s="122">
        <f t="shared" si="69"/>
        <v>0.21602269440524099</v>
      </c>
      <c r="H764" s="128">
        <f t="shared" si="70"/>
        <v>74389.142999999982</v>
      </c>
      <c r="I764" s="122">
        <f t="shared" si="71"/>
        <v>-0.15780595833461553</v>
      </c>
      <c r="J764" s="128">
        <f t="shared" si="72"/>
        <v>101.29200827377855</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0.31953921568627452</v>
      </c>
      <c r="F765" s="128">
        <f t="shared" si="68"/>
        <v>32.593000000000004</v>
      </c>
      <c r="G765" s="122">
        <f t="shared" si="69"/>
        <v>0.32671957962353132</v>
      </c>
      <c r="H765" s="128">
        <f t="shared" si="70"/>
        <v>112508.50099999999</v>
      </c>
      <c r="I765" s="122">
        <f t="shared" si="71"/>
        <v>-0.45014628645272381</v>
      </c>
      <c r="J765" s="128">
        <f t="shared" si="72"/>
        <v>97.802285389345045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0.16695098039215689</v>
      </c>
      <c r="F766" s="128">
        <f t="shared" si="68"/>
        <v>17.029000000000003</v>
      </c>
      <c r="G766" s="122">
        <f t="shared" si="69"/>
        <v>0.16646938941450468</v>
      </c>
      <c r="H766" s="128">
        <f t="shared" si="70"/>
        <v>57325.065999999999</v>
      </c>
      <c r="I766" s="122">
        <f t="shared" si="71"/>
        <v>-7.2818120137438339E-2</v>
      </c>
      <c r="J766" s="128">
        <f t="shared" si="72"/>
        <v>100.28929701691467</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0.19439215686274514</v>
      </c>
      <c r="F767" s="128">
        <f t="shared" si="68"/>
        <v>19.828000000000003</v>
      </c>
      <c r="G767" s="122">
        <f t="shared" si="69"/>
        <v>0.19341597407349329</v>
      </c>
      <c r="H767" s="128">
        <f t="shared" si="70"/>
        <v>66604.338000000003</v>
      </c>
      <c r="I767" s="122">
        <f t="shared" si="71"/>
        <v>1.0132096789614376E-2</v>
      </c>
      <c r="J767" s="128">
        <f t="shared" si="72"/>
        <v>100.50470639456125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8.8735294117647065E-2</v>
      </c>
      <c r="F768" s="128">
        <f t="shared" si="68"/>
        <v>9.0510000000000002</v>
      </c>
      <c r="G768" s="122">
        <f t="shared" si="69"/>
        <v>8.8614203822765844E-2</v>
      </c>
      <c r="H768" s="128">
        <f t="shared" si="70"/>
        <v>30515.01</v>
      </c>
      <c r="I768" s="122">
        <f t="shared" si="71"/>
        <v>-7.4425998585976538E-2</v>
      </c>
      <c r="J768" s="128">
        <f t="shared" si="72"/>
        <v>100.13664885498876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0.31109803921568624</v>
      </c>
      <c r="F769" s="128">
        <f t="shared" si="68"/>
        <v>31.731999999999996</v>
      </c>
      <c r="G769" s="122">
        <f t="shared" si="69"/>
        <v>0.31057015954326606</v>
      </c>
      <c r="H769" s="128">
        <f t="shared" si="70"/>
        <v>106947.319</v>
      </c>
      <c r="I769" s="122">
        <f t="shared" si="71"/>
        <v>-6.9343748746812053E-2</v>
      </c>
      <c r="J769" s="128">
        <f t="shared" si="72"/>
        <v>100.16997115022141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0.13969607843137255</v>
      </c>
      <c r="F770" s="128">
        <f t="shared" si="68"/>
        <v>14.248999999999999</v>
      </c>
      <c r="G770" s="122">
        <f t="shared" si="69"/>
        <v>0.14265029417060157</v>
      </c>
      <c r="H770" s="128">
        <f t="shared" si="70"/>
        <v>49122.770000000011</v>
      </c>
      <c r="I770" s="122">
        <f t="shared" si="71"/>
        <v>-0.3317446788953971</v>
      </c>
      <c r="J770" s="128">
        <f t="shared" si="72"/>
        <v>97.929050370063763</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0.22160784313725487</v>
      </c>
      <c r="F771" s="128">
        <f t="shared" si="68"/>
        <v>22.603999999999996</v>
      </c>
      <c r="G771" s="122">
        <f t="shared" si="69"/>
        <v>0.22431416432898318</v>
      </c>
      <c r="H771" s="128">
        <f t="shared" si="70"/>
        <v>77244.376999999993</v>
      </c>
      <c r="I771" s="122">
        <f t="shared" si="71"/>
        <v>-0.19449985320787783</v>
      </c>
      <c r="J771" s="128">
        <f t="shared" si="72"/>
        <v>98.793513017858658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0.23041176470588234</v>
      </c>
      <c r="F772" s="128">
        <f t="shared" si="68"/>
        <v>23.501999999999999</v>
      </c>
      <c r="G772" s="122">
        <f t="shared" si="69"/>
        <v>0.23077428432038752</v>
      </c>
      <c r="H772" s="128">
        <f t="shared" si="70"/>
        <v>79468.971000000005</v>
      </c>
      <c r="I772" s="122">
        <f t="shared" si="71"/>
        <v>-0.13732851233352406</v>
      </c>
      <c r="J772" s="128">
        <f t="shared" si="72"/>
        <v>99.842911607082755</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0.13247058823529415</v>
      </c>
      <c r="F773" s="128">
        <f t="shared" si="68"/>
        <v>13.512000000000002</v>
      </c>
      <c r="G773" s="122">
        <f t="shared" si="69"/>
        <v>0.13210848012823864</v>
      </c>
      <c r="H773" s="128">
        <f t="shared" si="70"/>
        <v>45492.612000000001</v>
      </c>
      <c r="I773" s="122">
        <f t="shared" si="71"/>
        <v>-0.22942683441335496</v>
      </c>
      <c r="J773" s="128">
        <f t="shared" si="72"/>
        <v>100.27409906366647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7.667647058823529E-2</v>
      </c>
      <c r="F774" s="128">
        <f t="shared" si="68"/>
        <v>7.8209999999999997</v>
      </c>
      <c r="G774" s="122">
        <f t="shared" si="69"/>
        <v>8.2399049826053117E-2</v>
      </c>
      <c r="H774" s="128">
        <f t="shared" si="70"/>
        <v>28374.772000000001</v>
      </c>
      <c r="I774" s="122">
        <f t="shared" si="71"/>
        <v>-0.46348433239316267</v>
      </c>
      <c r="J774" s="128">
        <f t="shared" si="72"/>
        <v>93.055042200245794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7.3156862745098042E-2</v>
      </c>
      <c r="F775" s="128">
        <f t="shared" si="68"/>
        <v>7.4620000000000006</v>
      </c>
      <c r="G775" s="122">
        <f t="shared" si="69"/>
        <v>6.7763051823973894E-2</v>
      </c>
      <c r="H775" s="128">
        <f t="shared" si="70"/>
        <v>23334.749</v>
      </c>
      <c r="I775" s="122">
        <f t="shared" si="71"/>
        <v>-7.2297117081206771E-2</v>
      </c>
      <c r="J775" s="128">
        <f t="shared" si="72"/>
        <v>107.9598111005028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0.41428431372549018</v>
      </c>
      <c r="F776" s="128">
        <f t="shared" si="68"/>
        <v>42.256999999999998</v>
      </c>
      <c r="G776" s="122">
        <f t="shared" si="69"/>
        <v>0.41912293311030968</v>
      </c>
      <c r="H776" s="128">
        <f t="shared" si="70"/>
        <v>144328.33500000002</v>
      </c>
      <c r="I776" s="122">
        <f t="shared" si="71"/>
        <v>5.3389651583988118E-2</v>
      </c>
      <c r="J776" s="128">
        <f t="shared" si="72"/>
        <v>98.845536952866766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0.18772549019607843</v>
      </c>
      <c r="F777" s="128">
        <f t="shared" ref="F777:F803" si="74">SUMPRODUCT($K$2:$AI$2,$K777:$AI777)</f>
        <v>19.148</v>
      </c>
      <c r="G777" s="122">
        <f t="shared" ref="G777:G803" si="75">SUMPRODUCT($K$3:$AI$3,$K777:$AI777)/$J$3</f>
        <v>0.19465673223796168</v>
      </c>
      <c r="H777" s="128">
        <f t="shared" ref="H777:H803" si="76">SUMPRODUCT($K$3:$AI$3,$K777:$AI777)</f>
        <v>67031.603000000003</v>
      </c>
      <c r="I777" s="122">
        <f t="shared" ref="I777:I803" si="77">CORREL($K$4:$AI$4,$K777:$AI777)</f>
        <v>-0.37547116497075667</v>
      </c>
      <c r="J777" s="128">
        <f t="shared" si="72"/>
        <v>96.43924874203168</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0.40263725490196073</v>
      </c>
      <c r="F778" s="128">
        <f t="shared" si="74"/>
        <v>41.068999999999996</v>
      </c>
      <c r="G778" s="122">
        <f t="shared" si="75"/>
        <v>0.39943902276119625</v>
      </c>
      <c r="H778" s="128">
        <f t="shared" si="76"/>
        <v>137550.02300000002</v>
      </c>
      <c r="I778" s="122">
        <f t="shared" si="77"/>
        <v>7.1450518289291456E-2</v>
      </c>
      <c r="J778" s="128">
        <f t="shared" ref="J778:J803" si="78">$E778/$G778*100</f>
        <v>100.80068094465486</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0.46165686274509804</v>
      </c>
      <c r="F779" s="128">
        <f t="shared" si="74"/>
        <v>47.088999999999999</v>
      </c>
      <c r="G779" s="122">
        <f t="shared" si="75"/>
        <v>0.46212393787860301</v>
      </c>
      <c r="H779" s="128">
        <f t="shared" si="76"/>
        <v>159136.07499999998</v>
      </c>
      <c r="I779" s="122">
        <f t="shared" si="77"/>
        <v>-3.8575865542949686E-2</v>
      </c>
      <c r="J779" s="128">
        <f t="shared" si="78"/>
        <v>99.898928600052812</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0.38373529411764695</v>
      </c>
      <c r="F780" s="128">
        <f t="shared" si="74"/>
        <v>39.140999999999991</v>
      </c>
      <c r="G780" s="122">
        <f t="shared" si="75"/>
        <v>0.38344459254612928</v>
      </c>
      <c r="H780" s="128">
        <f t="shared" si="76"/>
        <v>132042.21299999999</v>
      </c>
      <c r="I780" s="122">
        <f t="shared" si="77"/>
        <v>-7.8912816829388777E-2</v>
      </c>
      <c r="J780" s="128">
        <f t="shared" si="78"/>
        <v>100.07581318844201</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0.15739215686274508</v>
      </c>
      <c r="F781" s="128">
        <f t="shared" si="74"/>
        <v>16.053999999999998</v>
      </c>
      <c r="G781" s="122">
        <f t="shared" si="75"/>
        <v>0.16460955459144261</v>
      </c>
      <c r="H781" s="128">
        <f t="shared" si="76"/>
        <v>56684.616999999991</v>
      </c>
      <c r="I781" s="122">
        <f t="shared" si="77"/>
        <v>-0.31717481197547603</v>
      </c>
      <c r="J781" s="128">
        <f t="shared" si="78"/>
        <v>95.615444227031077</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0.10562745098039217</v>
      </c>
      <c r="F782" s="128">
        <f t="shared" si="74"/>
        <v>10.774000000000001</v>
      </c>
      <c r="G782" s="122">
        <f t="shared" si="75"/>
        <v>0.11289886687691299</v>
      </c>
      <c r="H782" s="128">
        <f t="shared" si="76"/>
        <v>38877.628000000004</v>
      </c>
      <c r="I782" s="122">
        <f t="shared" si="77"/>
        <v>-0.31410570661287535</v>
      </c>
      <c r="J782" s="128">
        <f t="shared" si="78"/>
        <v>93.55935440481575</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0.38538235294117645</v>
      </c>
      <c r="F783" s="128">
        <f t="shared" si="74"/>
        <v>39.308999999999997</v>
      </c>
      <c r="G783" s="122">
        <f t="shared" si="75"/>
        <v>0.38827859669297654</v>
      </c>
      <c r="H783" s="128">
        <f t="shared" si="76"/>
        <v>133706.84100000001</v>
      </c>
      <c r="I783" s="122">
        <f t="shared" si="77"/>
        <v>-1.1219587468471501E-2</v>
      </c>
      <c r="J783" s="128">
        <f t="shared" si="78"/>
        <v>99.254081019024028</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0.25165686274509802</v>
      </c>
      <c r="F784" s="128">
        <f t="shared" si="74"/>
        <v>25.668999999999997</v>
      </c>
      <c r="G784" s="122">
        <f t="shared" si="75"/>
        <v>0.25858963055889511</v>
      </c>
      <c r="H784" s="128">
        <f t="shared" si="76"/>
        <v>89047.40800000001</v>
      </c>
      <c r="I784" s="122">
        <f t="shared" si="77"/>
        <v>-0.35808715816865166</v>
      </c>
      <c r="J784" s="128">
        <f t="shared" si="78"/>
        <v>97.319007804445533</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0.38097058823529412</v>
      </c>
      <c r="F785" s="128">
        <f t="shared" si="74"/>
        <v>38.859000000000002</v>
      </c>
      <c r="G785" s="122">
        <f t="shared" si="75"/>
        <v>0.37364267419371699</v>
      </c>
      <c r="H785" s="128">
        <f t="shared" si="76"/>
        <v>128666.844</v>
      </c>
      <c r="I785" s="122">
        <f t="shared" si="77"/>
        <v>0.11105379404935292</v>
      </c>
      <c r="J785" s="128">
        <f t="shared" si="78"/>
        <v>101.9612090769316</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0.37132352941176466</v>
      </c>
      <c r="F786" s="128">
        <f t="shared" si="74"/>
        <v>37.874999999999993</v>
      </c>
      <c r="G786" s="122">
        <f t="shared" si="75"/>
        <v>0.3685558517589253</v>
      </c>
      <c r="H786" s="128">
        <f t="shared" si="76"/>
        <v>126915.156</v>
      </c>
      <c r="I786" s="122">
        <f t="shared" si="77"/>
        <v>0.12741481701988927</v>
      </c>
      <c r="J786" s="128">
        <f t="shared" si="78"/>
        <v>100.75095203064357</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0.39114705882352935</v>
      </c>
      <c r="F787" s="128">
        <f t="shared" si="74"/>
        <v>39.896999999999991</v>
      </c>
      <c r="G787" s="122">
        <f t="shared" si="75"/>
        <v>0.39290110292195912</v>
      </c>
      <c r="H787" s="128">
        <f t="shared" si="76"/>
        <v>135298.63800000001</v>
      </c>
      <c r="I787" s="122">
        <f t="shared" si="77"/>
        <v>-0.13411789562413387</v>
      </c>
      <c r="J787" s="128">
        <f t="shared" si="78"/>
        <v>99.553566002898648</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0.11988235294117647</v>
      </c>
      <c r="F788" s="128">
        <f t="shared" si="74"/>
        <v>12.228</v>
      </c>
      <c r="G788" s="122">
        <f t="shared" si="75"/>
        <v>0.12711017894168281</v>
      </c>
      <c r="H788" s="128">
        <f t="shared" si="76"/>
        <v>43771.407000000007</v>
      </c>
      <c r="I788" s="122">
        <f t="shared" si="77"/>
        <v>-0.32321830104992422</v>
      </c>
      <c r="J788" s="128">
        <f t="shared" si="78"/>
        <v>94.313731551095998</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0.11139215686274508</v>
      </c>
      <c r="F789" s="128">
        <f t="shared" si="74"/>
        <v>11.361999999999998</v>
      </c>
      <c r="G789" s="122">
        <f t="shared" si="75"/>
        <v>0.11673594921564188</v>
      </c>
      <c r="H789" s="128">
        <f t="shared" si="76"/>
        <v>40198.958000000006</v>
      </c>
      <c r="I789" s="122">
        <f t="shared" si="77"/>
        <v>-0.25830174780377163</v>
      </c>
      <c r="J789" s="128">
        <f t="shared" si="78"/>
        <v>95.422325008875006</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0.43718627450980391</v>
      </c>
      <c r="F790" s="128">
        <f t="shared" si="74"/>
        <v>44.592999999999996</v>
      </c>
      <c r="G790" s="122">
        <f t="shared" si="75"/>
        <v>0.43871547343171929</v>
      </c>
      <c r="H790" s="128">
        <f t="shared" si="76"/>
        <v>151075.18299999999</v>
      </c>
      <c r="I790" s="122">
        <f t="shared" si="77"/>
        <v>0.13645119619384274</v>
      </c>
      <c r="J790" s="128">
        <f t="shared" si="78"/>
        <v>99.651437203718004</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0.20517647058823529</v>
      </c>
      <c r="F791" s="128">
        <f t="shared" si="74"/>
        <v>20.928000000000001</v>
      </c>
      <c r="G791" s="122">
        <f t="shared" si="75"/>
        <v>0.2178966424476852</v>
      </c>
      <c r="H791" s="128">
        <f t="shared" si="76"/>
        <v>75034.451999999976</v>
      </c>
      <c r="I791" s="122">
        <f t="shared" si="77"/>
        <v>-0.27966954348748274</v>
      </c>
      <c r="J791" s="128">
        <f t="shared" si="78"/>
        <v>94.162291021760979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0.22364705882352942</v>
      </c>
      <c r="F792" s="128">
        <f t="shared" si="74"/>
        <v>22.812000000000001</v>
      </c>
      <c r="G792" s="122">
        <f t="shared" si="75"/>
        <v>0.21916697158190021</v>
      </c>
      <c r="H792" s="128">
        <f t="shared" si="76"/>
        <v>75471.899999999994</v>
      </c>
      <c r="I792" s="122">
        <f t="shared" si="77"/>
        <v>-8.4371997252637804E-2</v>
      </c>
      <c r="J792" s="128">
        <f t="shared" si="78"/>
        <v>102.04414342603401</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0.37387254901960787</v>
      </c>
      <c r="F793" s="128">
        <f t="shared" si="74"/>
        <v>38.135000000000005</v>
      </c>
      <c r="G793" s="122">
        <f t="shared" si="75"/>
        <v>0.38223842628892019</v>
      </c>
      <c r="H793" s="128">
        <f t="shared" si="76"/>
        <v>131626.85999999999</v>
      </c>
      <c r="I793" s="122">
        <f t="shared" si="77"/>
        <v>-0.41364100640855711</v>
      </c>
      <c r="J793" s="128">
        <f t="shared" si="78"/>
        <v>97.811345826599634</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0.30511764705882355</v>
      </c>
      <c r="F794" s="128">
        <f t="shared" si="74"/>
        <v>31.122</v>
      </c>
      <c r="G794" s="122">
        <f t="shared" si="75"/>
        <v>0.3048715958392138</v>
      </c>
      <c r="H794" s="128">
        <f t="shared" si="76"/>
        <v>104984.97299999998</v>
      </c>
      <c r="I794" s="122">
        <f t="shared" si="77"/>
        <v>-0.15443669926283587</v>
      </c>
      <c r="J794" s="128">
        <f t="shared" si="78"/>
        <v>100.08070650823748</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0.20227450980392156</v>
      </c>
      <c r="F795" s="128">
        <f t="shared" si="74"/>
        <v>20.631999999999998</v>
      </c>
      <c r="G795" s="122">
        <f t="shared" si="75"/>
        <v>0.20333243891531488</v>
      </c>
      <c r="H795" s="128">
        <f t="shared" si="76"/>
        <v>70019.152000000002</v>
      </c>
      <c r="I795" s="122">
        <f t="shared" si="77"/>
        <v>-5.119353087534094E-2</v>
      </c>
      <c r="J795" s="128">
        <f t="shared" si="78"/>
        <v>99.479704705733681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0.11907843137254903</v>
      </c>
      <c r="F796" s="128">
        <f t="shared" si="74"/>
        <v>12.146000000000001</v>
      </c>
      <c r="G796" s="122">
        <f t="shared" si="75"/>
        <v>0.1228028389060222</v>
      </c>
      <c r="H796" s="128">
        <f t="shared" si="76"/>
        <v>42288.139999999992</v>
      </c>
      <c r="I796" s="122">
        <f t="shared" si="77"/>
        <v>-0.26713809845649539</v>
      </c>
      <c r="J796" s="128">
        <f t="shared" si="78"/>
        <v>96.967164955914939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0.3755</v>
      </c>
      <c r="F797" s="128">
        <f t="shared" si="74"/>
        <v>38.301000000000002</v>
      </c>
      <c r="G797" s="122">
        <f t="shared" si="75"/>
        <v>0.37634847745660038</v>
      </c>
      <c r="H797" s="128">
        <f t="shared" si="76"/>
        <v>129598.609</v>
      </c>
      <c r="I797" s="122">
        <f t="shared" si="77"/>
        <v>-7.9419120833606624E-2</v>
      </c>
      <c r="J797" s="128">
        <f t="shared" si="78"/>
        <v>99.774550049375918</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0.22431372549019607</v>
      </c>
      <c r="F798" s="128">
        <f t="shared" si="74"/>
        <v>22.88</v>
      </c>
      <c r="G798" s="122">
        <f t="shared" si="75"/>
        <v>0.23345694596902064</v>
      </c>
      <c r="H798" s="128">
        <f t="shared" si="76"/>
        <v>80392.767000000007</v>
      </c>
      <c r="I798" s="122">
        <f t="shared" si="77"/>
        <v>-0.37512904323232343</v>
      </c>
      <c r="J798" s="128">
        <f t="shared" si="78"/>
        <v>96.083551748321995</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0.23407843137254908</v>
      </c>
      <c r="F799" s="128">
        <f t="shared" si="74"/>
        <v>23.876000000000005</v>
      </c>
      <c r="G799" s="122">
        <f t="shared" si="75"/>
        <v>0.22566008049762165</v>
      </c>
      <c r="H799" s="128">
        <f t="shared" si="76"/>
        <v>77707.853999999992</v>
      </c>
      <c r="I799" s="122">
        <f t="shared" si="77"/>
        <v>-5.7097609610305806E-2</v>
      </c>
      <c r="J799" s="128">
        <f t="shared" si="78"/>
        <v>103.73054501104646</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0.25720588235294123</v>
      </c>
      <c r="F800" s="128">
        <f t="shared" si="74"/>
        <v>26.235000000000007</v>
      </c>
      <c r="G800" s="122">
        <f t="shared" si="75"/>
        <v>0.2558706143025572</v>
      </c>
      <c r="H800" s="128">
        <f t="shared" si="76"/>
        <v>88111.092999999993</v>
      </c>
      <c r="I800" s="122">
        <f t="shared" si="77"/>
        <v>-3.0369622596564044E-2</v>
      </c>
      <c r="J800" s="128">
        <f t="shared" si="78"/>
        <v>100.52185283332503</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0.38499019607843143</v>
      </c>
      <c r="F801" s="128">
        <f t="shared" si="74"/>
        <v>39.269000000000005</v>
      </c>
      <c r="G801" s="122">
        <f t="shared" si="75"/>
        <v>0.38206877726087385</v>
      </c>
      <c r="H801" s="128">
        <f t="shared" si="76"/>
        <v>131568.44</v>
      </c>
      <c r="I801" s="122">
        <f t="shared" si="77"/>
        <v>-4.4475800243201982E-2</v>
      </c>
      <c r="J801" s="128">
        <f t="shared" si="78"/>
        <v>100.76463165571963</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9.2088235294117651E-2</v>
      </c>
      <c r="F802" s="128">
        <f t="shared" si="74"/>
        <v>9.3930000000000007</v>
      </c>
      <c r="G802" s="122">
        <f t="shared" si="75"/>
        <v>0.10107587742988401</v>
      </c>
      <c r="H802" s="128">
        <f t="shared" si="76"/>
        <v>34806.286999999997</v>
      </c>
      <c r="I802" s="122">
        <f t="shared" si="77"/>
        <v>-0.35342108599933886</v>
      </c>
      <c r="J802" s="128">
        <f t="shared" si="78"/>
        <v>91.10802462041346</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8.1029411764705891E-2</v>
      </c>
      <c r="F803" s="128">
        <f t="shared" si="74"/>
        <v>8.2650000000000006</v>
      </c>
      <c r="G803" s="122">
        <f t="shared" si="75"/>
        <v>8.448585483711718E-2</v>
      </c>
      <c r="H803" s="128">
        <f t="shared" si="76"/>
        <v>29093.379999999997</v>
      </c>
      <c r="I803" s="122">
        <f t="shared" si="77"/>
        <v>-0.32255604914442593</v>
      </c>
      <c r="J803" s="128">
        <f t="shared" si="78"/>
        <v>95.908849973673028</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0.50269607843137265</v>
      </c>
      <c r="F804" s="128">
        <f>SUMPRODUCT($K$2:$AI$2,$K804:$AI804)</f>
        <v>51.275000000000006</v>
      </c>
      <c r="G804" s="122">
        <f>SUMPRODUCT($K$3:$AI$3,$K804:$AI804)/$J$3</f>
        <v>0.51269301134284673</v>
      </c>
      <c r="H804" s="128">
        <f>SUMPRODUCT($K$3:$AI$3,$K804:$AI804)</f>
        <v>176549.94</v>
      </c>
      <c r="I804" s="122">
        <f>CORREL($K$4:$AI$4,$K804:$AI804)</f>
        <v>5.4655902426876631E-2</v>
      </c>
      <c r="J804" s="128">
        <f>$E804/$G804*100</f>
        <v>98.050113286059798</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B1AE6-F351-4D24-B72F-E3FD7244371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126A2-A5F3-48A9-A1CA-DEF6B5AB6E52}">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624.93314567206198</v>
      </c>
    </row>
    <row r="20" spans="13:16" ht="21" customHeight="1" thickBot="1">
      <c r="M20" s="141" t="s">
        <v>1709</v>
      </c>
      <c r="N20" s="142"/>
      <c r="O20" s="142"/>
      <c r="P20" s="143">
        <f t="shared" si="0"/>
        <v>28.231939163498097</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20.906531186876414</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78.187714612743221</v>
      </c>
    </row>
    <row r="30" spans="13:16" ht="21" customHeight="1">
      <c r="M30" s="149" t="s">
        <v>1719</v>
      </c>
      <c r="N30" s="22"/>
      <c r="O30" s="22"/>
      <c r="P30" s="150">
        <f t="shared" si="0"/>
        <v>22.59376860488192</v>
      </c>
    </row>
    <row r="31" spans="13:16" ht="21" customHeight="1">
      <c r="M31" s="149" t="s">
        <v>1720</v>
      </c>
      <c r="N31" s="22"/>
      <c r="O31" s="22"/>
      <c r="P31" s="150">
        <f t="shared" si="0"/>
        <v>45.708613998304855</v>
      </c>
    </row>
    <row r="32" spans="13:16" ht="21" customHeight="1">
      <c r="M32" s="149" t="s">
        <v>1721</v>
      </c>
      <c r="N32" s="22"/>
      <c r="O32" s="22"/>
      <c r="P32" s="150">
        <f t="shared" si="0"/>
        <v>129.11579026953464</v>
      </c>
    </row>
    <row r="33" spans="1:16" ht="21" customHeight="1" thickBot="1">
      <c r="M33" s="151" t="s">
        <v>1722</v>
      </c>
      <c r="N33" s="152"/>
      <c r="O33" s="152"/>
      <c r="P33" s="153">
        <f t="shared" si="0"/>
        <v>0</v>
      </c>
    </row>
    <row r="34" spans="1:16" ht="21" customHeight="1" thickTop="1">
      <c r="M34" s="154" t="s">
        <v>1723</v>
      </c>
      <c r="N34" s="29"/>
      <c r="O34" s="29"/>
      <c r="P34" s="155">
        <f t="shared" si="0"/>
        <v>6.9913823101958945</v>
      </c>
    </row>
    <row r="35" spans="1:16" ht="21" customHeight="1">
      <c r="M35" s="154" t="s">
        <v>1724</v>
      </c>
      <c r="N35" s="29"/>
      <c r="O35" s="29"/>
      <c r="P35" s="155">
        <f t="shared" si="0"/>
        <v>245.0924892361665</v>
      </c>
    </row>
    <row r="36" spans="1:16" ht="21" customHeight="1">
      <c r="M36" s="154" t="s">
        <v>1725</v>
      </c>
      <c r="N36" s="29"/>
      <c r="O36" s="29"/>
      <c r="P36" s="155">
        <f t="shared" si="0"/>
        <v>195.05996573386636</v>
      </c>
    </row>
    <row r="37" spans="1:16" ht="21" customHeight="1">
      <c r="M37" s="154" t="s">
        <v>1726</v>
      </c>
      <c r="N37" s="29"/>
      <c r="O37" s="29"/>
      <c r="P37" s="155">
        <f t="shared" si="0"/>
        <v>0</v>
      </c>
    </row>
    <row r="38" spans="1:16" ht="21" customHeight="1">
      <c r="M38" s="154" t="s">
        <v>1727</v>
      </c>
      <c r="N38" s="29"/>
      <c r="O38" s="29"/>
      <c r="P38" s="155">
        <f t="shared" si="0"/>
        <v>201.38561320754721</v>
      </c>
    </row>
    <row r="39" spans="1:16" ht="21" customHeight="1">
      <c r="M39" s="154" t="s">
        <v>1728</v>
      </c>
      <c r="N39" s="29"/>
      <c r="O39" s="29"/>
      <c r="P39" s="155">
        <f t="shared" si="0"/>
        <v>22.483707458363504</v>
      </c>
    </row>
    <row r="40" spans="1:16" ht="21" customHeight="1">
      <c r="M40" s="154" t="s">
        <v>1729</v>
      </c>
      <c r="N40" s="29"/>
      <c r="O40" s="29"/>
      <c r="P40" s="155">
        <f t="shared" si="0"/>
        <v>352.64357926435792</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26</v>
      </c>
      <c r="C52" s="158">
        <f>'Wellbeing Acorn Type'!F17</f>
        <v>0.25490196078431371</v>
      </c>
      <c r="D52" s="159">
        <f>'Wellbeing Acorn Type'!K17</f>
        <v>624.93314567206198</v>
      </c>
      <c r="E52" s="158">
        <f t="shared" si="1"/>
        <v>0.1</v>
      </c>
      <c r="F52" s="159">
        <f t="shared" si="2"/>
        <v>200</v>
      </c>
      <c r="G52" s="156">
        <v>1.4</v>
      </c>
      <c r="H52" s="38"/>
    </row>
    <row r="53" spans="1:9" ht="14.5">
      <c r="A53" s="156">
        <v>1.5</v>
      </c>
      <c r="B53" s="157">
        <f>'Wellbeing Acorn Type'!E18</f>
        <v>1</v>
      </c>
      <c r="C53" s="158">
        <f>'Wellbeing Acorn Type'!F18</f>
        <v>9.8039215686274508E-3</v>
      </c>
      <c r="D53" s="159">
        <f>'Wellbeing Acorn Type'!K18</f>
        <v>28.231939163498097</v>
      </c>
      <c r="E53" s="158">
        <f t="shared" si="1"/>
        <v>9.8039215686274508E-3</v>
      </c>
      <c r="F53" s="159">
        <f t="shared" si="2"/>
        <v>28.231939163498097</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9.8039215686274508E-3</v>
      </c>
      <c r="D57" s="159">
        <f>'Wellbeing Acorn Type'!K24</f>
        <v>20.906531186876414</v>
      </c>
      <c r="E57" s="158">
        <f t="shared" si="1"/>
        <v>9.8039215686274508E-3</v>
      </c>
      <c r="F57" s="159">
        <f t="shared" si="2"/>
        <v>20.906531186876414</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3</v>
      </c>
      <c r="C62" s="158">
        <f>'Wellbeing Acorn Type'!F31</f>
        <v>2.9411764705882353E-2</v>
      </c>
      <c r="D62" s="159">
        <f>'Wellbeing Acorn Type'!K31</f>
        <v>78.187714612743221</v>
      </c>
      <c r="E62" s="158">
        <f t="shared" si="1"/>
        <v>2.9411764705882353E-2</v>
      </c>
      <c r="F62" s="159">
        <f t="shared" si="2"/>
        <v>78.187714612743221</v>
      </c>
      <c r="G62" s="156">
        <v>3.14</v>
      </c>
      <c r="H62" s="38"/>
      <c r="I62" s="48"/>
    </row>
    <row r="63" spans="1:9" ht="14.5">
      <c r="A63" s="156">
        <v>3.15</v>
      </c>
      <c r="B63" s="157">
        <f>'Wellbeing Acorn Type'!E32</f>
        <v>1</v>
      </c>
      <c r="C63" s="158">
        <f>'Wellbeing Acorn Type'!F32</f>
        <v>9.8039215686274508E-3</v>
      </c>
      <c r="D63" s="159">
        <f>'Wellbeing Acorn Type'!K32</f>
        <v>22.59376860488192</v>
      </c>
      <c r="E63" s="158">
        <f t="shared" si="1"/>
        <v>9.8039215686274508E-3</v>
      </c>
      <c r="F63" s="159">
        <f t="shared" si="2"/>
        <v>22.59376860488192</v>
      </c>
      <c r="G63" s="156">
        <v>3.15</v>
      </c>
      <c r="H63" s="38"/>
      <c r="I63" s="48"/>
    </row>
    <row r="64" spans="1:9" ht="14.5">
      <c r="A64" s="156">
        <v>3.16</v>
      </c>
      <c r="B64" s="157">
        <f>'Wellbeing Acorn Type'!E33</f>
        <v>3</v>
      </c>
      <c r="C64" s="158">
        <f>'Wellbeing Acorn Type'!F33</f>
        <v>2.9411764705882353E-2</v>
      </c>
      <c r="D64" s="159">
        <f>'Wellbeing Acorn Type'!K33</f>
        <v>45.708613998304855</v>
      </c>
      <c r="E64" s="158">
        <f t="shared" si="1"/>
        <v>2.9411764705882353E-2</v>
      </c>
      <c r="F64" s="159">
        <f t="shared" si="2"/>
        <v>45.708613998304855</v>
      </c>
      <c r="G64" s="156">
        <v>3.16</v>
      </c>
      <c r="H64" s="38"/>
      <c r="I64" s="48"/>
    </row>
    <row r="65" spans="1:9" ht="15" customHeight="1">
      <c r="A65" s="156">
        <v>3.17</v>
      </c>
      <c r="B65" s="157">
        <f>'Wellbeing Acorn Type'!E34</f>
        <v>10</v>
      </c>
      <c r="C65" s="158">
        <f>'Wellbeing Acorn Type'!F34</f>
        <v>9.8039215686274508E-2</v>
      </c>
      <c r="D65" s="159">
        <f>'Wellbeing Acorn Type'!K34</f>
        <v>129.11579026953464</v>
      </c>
      <c r="E65" s="158">
        <f t="shared" si="1"/>
        <v>9.8039215686274508E-2</v>
      </c>
      <c r="F65" s="159">
        <f t="shared" si="2"/>
        <v>129.11579026953464</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1</v>
      </c>
      <c r="C67" s="158">
        <f>'Wellbeing Acorn Type'!F38</f>
        <v>9.8039215686274508E-3</v>
      </c>
      <c r="D67" s="159">
        <f>'Wellbeing Acorn Type'!K38</f>
        <v>6.9913823101958945</v>
      </c>
      <c r="E67" s="158">
        <f t="shared" si="1"/>
        <v>9.8039215686274508E-3</v>
      </c>
      <c r="F67" s="159">
        <f t="shared" si="2"/>
        <v>6.9913823101958945</v>
      </c>
      <c r="G67" s="156">
        <v>4.1900000000000004</v>
      </c>
      <c r="H67" s="38"/>
      <c r="I67" s="48"/>
    </row>
    <row r="68" spans="1:9" ht="15" customHeight="1">
      <c r="A68" s="160">
        <v>4.2</v>
      </c>
      <c r="B68" s="157">
        <f>'Wellbeing Acorn Type'!E39</f>
        <v>18</v>
      </c>
      <c r="C68" s="158">
        <f>'Wellbeing Acorn Type'!F39</f>
        <v>0.17647058823529413</v>
      </c>
      <c r="D68" s="159">
        <f>'Wellbeing Acorn Type'!K39</f>
        <v>245.0924892361665</v>
      </c>
      <c r="E68" s="158">
        <f t="shared" si="1"/>
        <v>0.1</v>
      </c>
      <c r="F68" s="159">
        <f t="shared" si="2"/>
        <v>200</v>
      </c>
      <c r="G68" s="160">
        <v>4.2</v>
      </c>
      <c r="H68" s="38"/>
      <c r="I68" s="48"/>
    </row>
    <row r="69" spans="1:9" ht="15" customHeight="1">
      <c r="A69" s="156">
        <v>4.21</v>
      </c>
      <c r="B69" s="157">
        <f>'Wellbeing Acorn Type'!E40</f>
        <v>3</v>
      </c>
      <c r="C69" s="158">
        <f>'Wellbeing Acorn Type'!F40</f>
        <v>2.9411764705882353E-2</v>
      </c>
      <c r="D69" s="159">
        <f>'Wellbeing Acorn Type'!K40</f>
        <v>195.05996573386636</v>
      </c>
      <c r="E69" s="158">
        <f t="shared" si="1"/>
        <v>2.9411764705882353E-2</v>
      </c>
      <c r="F69" s="159">
        <f t="shared" si="2"/>
        <v>195.05996573386636</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9</v>
      </c>
      <c r="C71" s="158">
        <f>'Wellbeing Acorn Type'!F42</f>
        <v>8.8235294117647065E-2</v>
      </c>
      <c r="D71" s="159">
        <f>'Wellbeing Acorn Type'!K42</f>
        <v>201.38561320754721</v>
      </c>
      <c r="E71" s="158">
        <f t="shared" si="1"/>
        <v>8.8235294117647065E-2</v>
      </c>
      <c r="F71" s="159">
        <f t="shared" si="2"/>
        <v>200</v>
      </c>
      <c r="G71" s="156">
        <v>4.2300000000000004</v>
      </c>
      <c r="H71" s="38"/>
      <c r="I71" s="48"/>
    </row>
    <row r="72" spans="1:9" ht="15" customHeight="1">
      <c r="A72" s="156">
        <v>4.24</v>
      </c>
      <c r="B72" s="157">
        <f>'Wellbeing Acorn Type'!E43</f>
        <v>2</v>
      </c>
      <c r="C72" s="158">
        <f>'Wellbeing Acorn Type'!F43</f>
        <v>1.9607843137254902E-2</v>
      </c>
      <c r="D72" s="159">
        <f>'Wellbeing Acorn Type'!K43</f>
        <v>22.483707458363504</v>
      </c>
      <c r="E72" s="158">
        <f t="shared" si="1"/>
        <v>1.9607843137254902E-2</v>
      </c>
      <c r="F72" s="159">
        <f t="shared" si="2"/>
        <v>22.483707458363504</v>
      </c>
      <c r="G72" s="156">
        <v>4.24</v>
      </c>
      <c r="H72" s="38"/>
      <c r="I72" s="48"/>
    </row>
    <row r="73" spans="1:9" ht="15" customHeight="1">
      <c r="A73" s="156">
        <v>4.25</v>
      </c>
      <c r="B73" s="157">
        <f>'Wellbeing Acorn Type'!E44</f>
        <v>24</v>
      </c>
      <c r="C73" s="158">
        <f>'Wellbeing Acorn Type'!F44</f>
        <v>0.23529411764705882</v>
      </c>
      <c r="D73" s="159">
        <f>'Wellbeing Acorn Type'!K44</f>
        <v>352.64357926435792</v>
      </c>
      <c r="E73" s="158">
        <f t="shared" si="1"/>
        <v>0.1</v>
      </c>
      <c r="F73" s="159">
        <f t="shared" si="2"/>
        <v>200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50EBB-AE62-4B18-BDCA-33748FA571BF}">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95.399238339773035</v>
      </c>
      <c r="B19" s="40" t="str">
        <f>'Features Data'!AD18</f>
        <v>Asthma</v>
      </c>
      <c r="C19" s="173"/>
      <c r="D19" s="173"/>
      <c r="E19" s="173"/>
      <c r="F19" s="173"/>
      <c r="G19" s="173"/>
      <c r="H19" s="173"/>
      <c r="K19" s="174">
        <f>'Features Data'!AE18</f>
        <v>95.399238339773035</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91.25476591686656</v>
      </c>
      <c r="B20" s="40" t="str">
        <f>'Features Data'!AD19</f>
        <v>Congestive heart failure</v>
      </c>
      <c r="C20" s="173"/>
      <c r="D20" s="173"/>
      <c r="E20" s="173"/>
      <c r="F20" s="173"/>
      <c r="G20" s="173"/>
      <c r="H20" s="173"/>
      <c r="K20" s="174">
        <f>'Features Data'!AE19</f>
        <v>91.25476591686656</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98.534377931940767</v>
      </c>
      <c r="B21" s="40" t="str">
        <f>'Features Data'!AD20</f>
        <v>Coronary heart disease</v>
      </c>
      <c r="C21" s="173"/>
      <c r="D21" s="173"/>
      <c r="E21" s="173"/>
      <c r="F21" s="173"/>
      <c r="G21" s="173"/>
      <c r="H21" s="173"/>
      <c r="K21" s="174">
        <f>'Features Data'!AE20</f>
        <v>98.534377931940767</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99.558216350890234</v>
      </c>
      <c r="B22" s="40" t="str">
        <f>'Features Data'!AD21</f>
        <v>Angina</v>
      </c>
      <c r="C22" s="173"/>
      <c r="D22" s="173"/>
      <c r="E22" s="173"/>
      <c r="F22" s="173"/>
      <c r="G22" s="173"/>
      <c r="H22" s="173"/>
      <c r="K22" s="174">
        <f>'Features Data'!AE21</f>
        <v>99.558216350890234</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98.271618471604128</v>
      </c>
      <c r="B23" s="40" t="str">
        <f>'Features Data'!AD22</f>
        <v>Heart attack or myocardial infarction</v>
      </c>
      <c r="C23" s="173"/>
      <c r="D23" s="173"/>
      <c r="E23" s="173"/>
      <c r="F23" s="173"/>
      <c r="G23" s="173"/>
      <c r="H23" s="173"/>
      <c r="K23" s="174">
        <f>'Features Data'!AE22</f>
        <v>98.271618471604128</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103.26661427472339</v>
      </c>
      <c r="B24" s="40" t="str">
        <f>'Features Data'!AD23</f>
        <v>Stroke</v>
      </c>
      <c r="C24" s="173"/>
      <c r="D24" s="173"/>
      <c r="E24" s="173"/>
      <c r="F24" s="173"/>
      <c r="G24" s="173"/>
      <c r="H24" s="173"/>
      <c r="K24" s="174">
        <f>'Features Data'!AE23</f>
        <v>103.26661427472339</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98.563639518660366</v>
      </c>
      <c r="B25" s="40" t="str">
        <f>'Features Data'!AD24</f>
        <v>Emphysema</v>
      </c>
      <c r="C25" s="173"/>
      <c r="D25" s="173"/>
      <c r="E25" s="173"/>
      <c r="F25" s="173"/>
      <c r="G25" s="173"/>
      <c r="H25" s="173"/>
      <c r="K25" s="174">
        <f>'Features Data'!AE24</f>
        <v>98.563639518660366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107.0459180138534</v>
      </c>
      <c r="B26" s="40" t="str">
        <f>'Features Data'!AD25</f>
        <v>Hypothyroidism or an under-active thyroid</v>
      </c>
      <c r="C26" s="173"/>
      <c r="D26" s="173"/>
      <c r="E26" s="173"/>
      <c r="F26" s="173"/>
      <c r="G26" s="173"/>
      <c r="H26" s="173"/>
      <c r="K26" s="174">
        <f>'Features Data'!AE25</f>
        <v>107.0459180138534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103.44044088618874</v>
      </c>
      <c r="B27" s="40" t="str">
        <f>'Features Data'!AD26</f>
        <v>Chronic bronchitis</v>
      </c>
      <c r="C27" s="173"/>
      <c r="D27" s="173"/>
      <c r="E27" s="173"/>
      <c r="F27" s="173"/>
      <c r="G27" s="173"/>
      <c r="H27" s="173"/>
      <c r="K27" s="174">
        <f>'Features Data'!AE26</f>
        <v>103.44044088618874</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102.19032900967076</v>
      </c>
      <c r="B28" s="40" t="str">
        <f>'Features Data'!AD27</f>
        <v>Any kind of liver condition</v>
      </c>
      <c r="C28" s="173"/>
      <c r="D28" s="173"/>
      <c r="E28" s="173"/>
      <c r="F28" s="173"/>
      <c r="G28" s="173"/>
      <c r="H28" s="173"/>
      <c r="K28" s="174">
        <f>'Features Data'!AE27</f>
        <v>102.19032900967076</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98.657031502140583</v>
      </c>
      <c r="B29" s="40" t="str">
        <f>'Features Data'!AD28</f>
        <v>Epilepsy</v>
      </c>
      <c r="C29" s="173"/>
      <c r="D29" s="173"/>
      <c r="E29" s="173"/>
      <c r="F29" s="173"/>
      <c r="G29" s="173"/>
      <c r="H29" s="173"/>
      <c r="K29" s="174">
        <f>'Features Data'!AE28</f>
        <v>98.657031502140583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104.93553276290089</v>
      </c>
      <c r="B30" s="40" t="str">
        <f>'Features Data'!AD29</f>
        <v>High blood pressure/hypertension</v>
      </c>
      <c r="C30" s="173"/>
      <c r="D30" s="173"/>
      <c r="E30" s="173"/>
      <c r="F30" s="173"/>
      <c r="G30" s="173"/>
      <c r="H30" s="173"/>
      <c r="K30" s="174">
        <f>'Features Data'!AE29</f>
        <v>104.93553276290089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98.807489980402437</v>
      </c>
      <c r="B31" s="40" t="str">
        <f>'Features Data'!AD30</f>
        <v>Multiple Sclerosis</v>
      </c>
      <c r="C31" s="173"/>
      <c r="D31" s="173"/>
      <c r="E31" s="173"/>
      <c r="F31" s="173"/>
      <c r="G31" s="173"/>
      <c r="H31" s="173"/>
      <c r="K31" s="174">
        <f>'Features Data'!AE30</f>
        <v>98.807489980402437</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91.64088995161147</v>
      </c>
      <c r="B32" s="40" t="str">
        <f>'Features Data'!AD31</f>
        <v>COPD (Chronic Obstructive Pulmonary Disease)</v>
      </c>
      <c r="C32" s="173"/>
      <c r="D32" s="173"/>
      <c r="E32" s="173"/>
      <c r="F32" s="173"/>
      <c r="G32" s="173"/>
      <c r="H32" s="173"/>
      <c r="K32" s="174">
        <f>'Features Data'!AE31</f>
        <v>91.64088995161147</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103.58589314003777</v>
      </c>
      <c r="B33" s="40" t="str">
        <f>'Features Data'!AD32</f>
        <v>Osteoarthritis</v>
      </c>
      <c r="C33" s="173"/>
      <c r="D33" s="173"/>
      <c r="E33" s="173"/>
      <c r="F33" s="173"/>
      <c r="G33" s="173"/>
      <c r="H33" s="173"/>
      <c r="K33" s="174">
        <f>'Features Data'!AE32</f>
        <v>103.58589314003777</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99.612105308514415</v>
      </c>
      <c r="B34" s="40" t="str">
        <f>'Features Data'!AD33</f>
        <v>Rheumatoid arthritis</v>
      </c>
      <c r="C34" s="173"/>
      <c r="D34" s="173"/>
      <c r="E34" s="173"/>
      <c r="F34" s="173"/>
      <c r="G34" s="173"/>
      <c r="H34" s="173"/>
      <c r="K34" s="174">
        <f>'Features Data'!AE33</f>
        <v>99.612105308514415</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108.36870926195652</v>
      </c>
      <c r="B35" s="40" t="str">
        <f>'Features Data'!AD34</f>
        <v>Other arthritis</v>
      </c>
      <c r="C35" s="173"/>
      <c r="D35" s="173"/>
      <c r="E35" s="173"/>
      <c r="F35" s="173"/>
      <c r="G35" s="173"/>
      <c r="H35" s="173"/>
      <c r="K35" s="174">
        <f>'Features Data'!AE34</f>
        <v>108.36870926195652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114.59891775318096</v>
      </c>
      <c r="B36" s="40" t="str">
        <f>'Features Data'!AD35</f>
        <v>Bowel/colorectal cancer</v>
      </c>
      <c r="C36" s="173"/>
      <c r="D36" s="173"/>
      <c r="E36" s="173"/>
      <c r="F36" s="173"/>
      <c r="G36" s="173"/>
      <c r="H36" s="173"/>
      <c r="K36" s="174">
        <f>'Features Data'!AE35</f>
        <v>114.59891775318096</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97.84787970403373</v>
      </c>
      <c r="B37" s="40" t="str">
        <f>'Features Data'!AD36</f>
        <v>Lung cancer</v>
      </c>
      <c r="C37" s="173"/>
      <c r="D37" s="173"/>
      <c r="E37" s="173"/>
      <c r="F37" s="173"/>
      <c r="G37" s="173"/>
      <c r="H37" s="173"/>
      <c r="K37" s="174">
        <f>'Features Data'!AE36</f>
        <v>97.84787970403373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102.41554555761132</v>
      </c>
      <c r="B38" s="40" t="str">
        <f>'Features Data'!AD37</f>
        <v>Breast cancer</v>
      </c>
      <c r="C38" s="173"/>
      <c r="D38" s="173"/>
      <c r="E38" s="173"/>
      <c r="F38" s="173"/>
      <c r="G38" s="173"/>
      <c r="H38" s="173"/>
      <c r="K38" s="174">
        <f>'Features Data'!AE37</f>
        <v>102.41554555761132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102.9569166934333</v>
      </c>
      <c r="B39" s="40" t="str">
        <f>'Features Data'!AD38</f>
        <v>Prostate cancer</v>
      </c>
      <c r="C39" s="173"/>
      <c r="D39" s="173"/>
      <c r="E39" s="173"/>
      <c r="F39" s="173"/>
      <c r="G39" s="173"/>
      <c r="H39" s="173"/>
      <c r="K39" s="174">
        <f>'Features Data'!AE38</f>
        <v>102.9569166934333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106.15730833051123</v>
      </c>
      <c r="B41" s="40" t="str">
        <f>'Features Data'!AD40</f>
        <v>Skin cancer or melanoma</v>
      </c>
      <c r="C41" s="173"/>
      <c r="D41" s="173"/>
      <c r="E41" s="173"/>
      <c r="F41" s="173"/>
      <c r="G41" s="173"/>
      <c r="H41" s="173"/>
      <c r="K41" s="174">
        <f>'Features Data'!AE40</f>
        <v>106.15730833051123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97.129479459009701</v>
      </c>
      <c r="B42" s="40" t="str">
        <f>'Features Data'!AD41</f>
        <v>Other cancer</v>
      </c>
      <c r="C42" s="173"/>
      <c r="D42" s="173"/>
      <c r="E42" s="173"/>
      <c r="F42" s="173"/>
      <c r="G42" s="173"/>
      <c r="H42" s="173"/>
      <c r="K42" s="174">
        <f>'Features Data'!AE41</f>
        <v>97.129479459009701</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99.942062813815312</v>
      </c>
      <c r="B43" s="40" t="str">
        <f>'Features Data'!AD42</f>
        <v>Type 1 diabetes</v>
      </c>
      <c r="C43" s="173"/>
      <c r="D43" s="173"/>
      <c r="E43" s="173"/>
      <c r="F43" s="173"/>
      <c r="G43" s="173"/>
      <c r="H43" s="173"/>
      <c r="K43" s="174">
        <f>'Features Data'!AE42</f>
        <v>99.942062813815312</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102.32155564883574</v>
      </c>
      <c r="B44" s="40" t="str">
        <f>'Features Data'!AD43</f>
        <v>Type 2 diabetes</v>
      </c>
      <c r="C44" s="173"/>
      <c r="D44" s="173"/>
      <c r="E44" s="173"/>
      <c r="F44" s="173"/>
      <c r="G44" s="173"/>
      <c r="H44" s="173"/>
      <c r="K44" s="174">
        <f>'Features Data'!AE43</f>
        <v>102.32155564883574</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96.733864336471072</v>
      </c>
      <c r="B45" s="40" t="str">
        <f>'Features Data'!AD44</f>
        <v>Gestational diabetes/during pregnancy</v>
      </c>
      <c r="C45" s="173"/>
      <c r="D45" s="173"/>
      <c r="E45" s="173"/>
      <c r="F45" s="173"/>
      <c r="G45" s="173"/>
      <c r="H45" s="173"/>
      <c r="K45" s="174">
        <f>'Features Data'!AE44</f>
        <v>96.733864336471072</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89.790138902157295</v>
      </c>
      <c r="B47" s="40" t="str">
        <f>'Features Data'!AD46</f>
        <v>Anxiety</v>
      </c>
      <c r="C47" s="173"/>
      <c r="D47" s="173"/>
      <c r="E47" s="173"/>
      <c r="F47" s="173"/>
      <c r="G47" s="173"/>
      <c r="H47" s="173"/>
      <c r="K47" s="174">
        <f>'Features Data'!AE46</f>
        <v>89.790138902157295</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89.454761660475384</v>
      </c>
      <c r="B48" s="40" t="str">
        <f>'Features Data'!AD47</f>
        <v>Depression</v>
      </c>
      <c r="C48" s="173"/>
      <c r="D48" s="173"/>
      <c r="E48" s="173"/>
      <c r="F48" s="173"/>
      <c r="G48" s="173"/>
      <c r="H48" s="173"/>
      <c r="K48" s="174">
        <f>'Features Data'!AE47</f>
        <v>89.454761660475384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80.014183455979776</v>
      </c>
      <c r="B49" s="40" t="str">
        <f>'Features Data'!AD48</f>
        <v>Psychosis or schizophrenia</v>
      </c>
      <c r="C49" s="173"/>
      <c r="D49" s="173"/>
      <c r="E49" s="173"/>
      <c r="F49" s="173"/>
      <c r="G49" s="173"/>
      <c r="H49" s="173"/>
      <c r="K49" s="174">
        <f>'Features Data'!AE48</f>
        <v>80.014183455979776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85.452347212773233</v>
      </c>
      <c r="B50" s="40" t="str">
        <f>'Features Data'!AD49</f>
        <v>Bipolar disorder or manic depression</v>
      </c>
      <c r="C50" s="173"/>
      <c r="D50" s="173"/>
      <c r="E50" s="173"/>
      <c r="F50" s="173"/>
      <c r="G50" s="173"/>
      <c r="H50" s="173"/>
      <c r="K50" s="174">
        <f>'Features Data'!AE49</f>
        <v>85.452347212773233</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90.989900318887706</v>
      </c>
      <c r="B51" s="40" t="str">
        <f>'Features Data'!AD50</f>
        <v>An eating disorder</v>
      </c>
      <c r="C51" s="173"/>
      <c r="D51" s="173"/>
      <c r="E51" s="173"/>
      <c r="F51" s="173"/>
      <c r="G51" s="173"/>
      <c r="H51" s="173"/>
      <c r="K51" s="174">
        <f>'Features Data'!AE50</f>
        <v>90.989900318887706</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80.66928007400675</v>
      </c>
      <c r="B52" s="40" t="str">
        <f>'Features Data'!AD51</f>
        <v>Post-traumatic stress disorder</v>
      </c>
      <c r="C52" s="173"/>
      <c r="D52" s="173"/>
      <c r="E52" s="173"/>
      <c r="F52" s="173"/>
      <c r="G52" s="173"/>
      <c r="H52" s="173"/>
      <c r="K52" s="174">
        <f>'Features Data'!AE51</f>
        <v>80.66928007400675</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103.00325138436743</v>
      </c>
      <c r="B53" s="40" t="str">
        <f>'Features Data'!AD52</f>
        <v>Other emotional, nervous or psychiatric problem</v>
      </c>
      <c r="C53" s="173"/>
      <c r="D53" s="173"/>
      <c r="E53" s="173"/>
      <c r="F53" s="173"/>
      <c r="G53" s="173"/>
      <c r="H53" s="173"/>
      <c r="K53" s="174">
        <f>'Features Data'!AE52</f>
        <v>103.00325138436743</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D132B06-42BF-4115-8EC3-8C70DB936C71}">
          <x14:formula1>
            <xm:f>'Features Data'!$R$2:$R$17</xm:f>
          </x14:formula1>
          <xm:sqref>B14:O14</xm:sqref>
        </x14:dataValidation>
        <x14:dataValidation type="list" allowBlank="1" showInputMessage="1" showErrorMessage="1" xr:uid="{5B3CB5FF-AFEE-4A6F-BBDE-BC15316FB55C}">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C450-13DB-41CD-8AD8-E6AF1166BB79}">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27</v>
      </c>
      <c r="F13" s="189">
        <f>IF($E$19&lt;&gt;0,E13/$E$19,0)</f>
        <v>0.26470588235294118</v>
      </c>
      <c r="G13" s="188">
        <f>SUM('Wellbeing Acorn Type'!$G$14:$G$18)</f>
        <v>58330</v>
      </c>
      <c r="H13" s="189">
        <f>IF($G$19=0,0,G13/$G$19)</f>
        <v>0.16743163375729445</v>
      </c>
      <c r="I13" s="189">
        <f>IF(G13&gt;0,E13/G13,0)</f>
        <v>4.6288359334819131E-4</v>
      </c>
      <c r="J13" s="190">
        <f>IF(AND((SQRT((H13*(1-H13))/$E$19))&gt;0, $E$19&gt;0),(F13-H13)/(SQRT((H13*(1-H13))/$E$19)),0)</f>
        <v>2.6312933023443019</v>
      </c>
      <c r="K13" s="191">
        <f>IF(AND(I13&gt;0,$I$19&gt;0),F13/H13*100,0)</f>
        <v>158.09789130807476</v>
      </c>
      <c r="L13" s="161"/>
      <c r="M13" s="161"/>
      <c r="N13" s="161"/>
    </row>
    <row r="14" spans="1:17" ht="18.75" customHeight="1">
      <c r="B14" s="186" t="s">
        <v>1746</v>
      </c>
      <c r="C14" s="192"/>
      <c r="D14" s="176"/>
      <c r="E14" s="188">
        <f>SUM('Wellbeing Acorn Type'!$E$21:$E$28)</f>
        <v>1</v>
      </c>
      <c r="F14" s="189">
        <f>IF($E$19&lt;&gt;0,E14/$E$19,0)</f>
        <v>9.8039215686274508E-3</v>
      </c>
      <c r="G14" s="188">
        <f>SUM('Wellbeing Acorn Type'!$G$21:$G$28)</f>
        <v>59442</v>
      </c>
      <c r="H14" s="189">
        <f>IF($G$19=0,0,G14/$G$19)</f>
        <v>0.17062354146753123</v>
      </c>
      <c r="I14" s="189">
        <f t="shared" ref="I14:I19" si="0">IF(G14&gt;0,E14/G14,0)</f>
        <v>1.6823121698462368E-5</v>
      </c>
      <c r="J14" s="190">
        <f>IF(AND((SQRT((H14*(1-H14))/$E$19))&gt;0, $E$19&gt;0),(F14-H14)/(SQRT((H14*(1-H14))/$E$19)),0)</f>
        <v>-4.3176137611461964</v>
      </c>
      <c r="K14" s="191">
        <f>IF(AND(I14&gt;0,$I$19&gt;0),F14/H14*100,0)</f>
        <v>5.7459372161098221</v>
      </c>
      <c r="L14" s="161"/>
      <c r="M14" s="161"/>
      <c r="N14" s="161"/>
      <c r="Q14" s="176"/>
    </row>
    <row r="15" spans="1:17" ht="18.75" customHeight="1">
      <c r="B15" s="186" t="s">
        <v>1747</v>
      </c>
      <c r="C15" s="192"/>
      <c r="D15" s="176"/>
      <c r="E15" s="188">
        <f>SUM('Wellbeing Acorn Type'!$E$31:$E$35)</f>
        <v>17</v>
      </c>
      <c r="F15" s="189">
        <f>IF($E$19&lt;&gt;0,E15/$E$19,0)</f>
        <v>0.16666666666666666</v>
      </c>
      <c r="G15" s="188">
        <f>SUM('Wellbeing Acorn Type'!$G$31:$G$35)</f>
        <v>77198</v>
      </c>
      <c r="H15" s="189">
        <f>IF($G$19=0,0,G15/$G$19)</f>
        <v>0.22159072968962143</v>
      </c>
      <c r="I15" s="189">
        <f t="shared" si="0"/>
        <v>2.202129588849452E-4</v>
      </c>
      <c r="J15" s="190">
        <f>IF(AND((SQRT((H15*(1-H15))/$E$19))&gt;0, $E$19&gt;0),(F15-H15)/(SQRT((H15*(1-H15))/$E$19)),0)</f>
        <v>-1.3356201090991782</v>
      </c>
      <c r="K15" s="191">
        <f>IF(AND(I15&gt;0,$I$19&gt;0),F15/H15*100,0)</f>
        <v>75.213736107153025</v>
      </c>
      <c r="L15" s="161"/>
      <c r="M15" s="161"/>
      <c r="N15" s="161"/>
      <c r="Q15" s="176"/>
    </row>
    <row r="16" spans="1:17" ht="18.75" customHeight="1">
      <c r="B16" s="186" t="s">
        <v>1748</v>
      </c>
      <c r="C16" s="192"/>
      <c r="D16" s="176"/>
      <c r="E16" s="188">
        <f>SUM('Wellbeing Acorn Type'!$E$38:$E$44)</f>
        <v>57</v>
      </c>
      <c r="F16" s="189">
        <f>IF($E$19&lt;&gt;0,E16/$E$19,0)</f>
        <v>0.55882352941176472</v>
      </c>
      <c r="G16" s="188">
        <f>SUM('Wellbeing Acorn Type'!$G$38:$G$44)</f>
        <v>149388</v>
      </c>
      <c r="H16" s="189">
        <f>IF($G$19=0,0,G16/$G$19)</f>
        <v>0.42880639300076639</v>
      </c>
      <c r="I16" s="189">
        <f t="shared" si="0"/>
        <v>3.8155675154630893E-4</v>
      </c>
      <c r="J16" s="190">
        <f>IF(AND((SQRT((H16*(1-H16))/$E$19))&gt;0, $E$19&gt;0),(F16-H16)/(SQRT((H16*(1-H16))/$E$19)),0)</f>
        <v>2.6532513122490466</v>
      </c>
      <c r="K16" s="191">
        <f>IF(AND(I16&gt;0,$I$19&gt;0),F16/H16*100,0)</f>
        <v>130.32070849064183</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-1.0916163046143648</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102</v>
      </c>
      <c r="F19" s="198"/>
      <c r="G19" s="197">
        <f>SUM(G13:G18)</f>
        <v>348381</v>
      </c>
      <c r="H19" s="199"/>
      <c r="I19" s="200">
        <f t="shared" si="0"/>
        <v>2.9278290147855365E-4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0.26470588235294118</v>
      </c>
      <c r="C24" s="38">
        <f>IF($A$23,D24,"")</f>
        <v>0.16743163375729445</v>
      </c>
      <c r="D24" s="39">
        <f>H13</f>
        <v>0.16743163375729445</v>
      </c>
    </row>
    <row r="25" spans="1:17" ht="15" customHeight="1">
      <c r="A25" s="38" t="s">
        <v>1752</v>
      </c>
      <c r="B25" s="39">
        <f>F14</f>
        <v>9.8039215686274508E-3</v>
      </c>
      <c r="C25" s="38">
        <f>IF($A$23,D25,"")</f>
        <v>0.17062354146753123</v>
      </c>
      <c r="D25" s="39">
        <f>H14</f>
        <v>0.17062354146753123</v>
      </c>
    </row>
    <row r="26" spans="1:17" ht="15" customHeight="1">
      <c r="A26" s="38" t="s">
        <v>1753</v>
      </c>
      <c r="B26" s="39">
        <f>F15</f>
        <v>0.16666666666666666</v>
      </c>
      <c r="C26" s="38">
        <f>IF($A$23,D26,"")</f>
        <v>0.22159072968962143</v>
      </c>
      <c r="D26" s="39">
        <f>H15</f>
        <v>0.22159072968962143</v>
      </c>
    </row>
    <row r="27" spans="1:17" ht="15" customHeight="1">
      <c r="A27" s="38" t="s">
        <v>1754</v>
      </c>
      <c r="B27" s="39">
        <f>F16</f>
        <v>0.55882352941176472</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1823-F317-47B6-8F38-B16370B0C191}">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-1.058751120044283</v>
      </c>
      <c r="K14" s="208">
        <f>IF(AND(I14&gt;0,$I$51&gt;0),F14/H14*100,0)</f>
        <v>0</v>
      </c>
      <c r="P14" s="1">
        <f ca="1">IF(K14="",0,IF($P$11=2,K14+RAND()/1000,F14+RAND()/1000))</f>
        <v>5.5247450127440345E-4</v>
      </c>
      <c r="Q14" s="176">
        <f ca="1">RANK(P14,$P$14:$P$48)+COUNTIF($P14:P$14,P14)-1</f>
        <v>21</v>
      </c>
      <c r="R14" s="40">
        <v>1</v>
      </c>
    </row>
    <row r="15" spans="1:18" ht="14.5">
      <c r="C15" s="205" t="s">
        <v>1757</v>
      </c>
      <c r="D15" s="40" t="s">
        <v>2</v>
      </c>
      <c r="E15" s="206">
        <f>'Input Sheet'!B9</f>
        <v>0</v>
      </c>
      <c r="F15" s="207">
        <f>IF($E$51=0,0,E15/$E$51)</f>
        <v>0</v>
      </c>
      <c r="G15" s="206">
        <f>'Input Sheet'!C9</f>
        <v>11136</v>
      </c>
      <c r="H15" s="207">
        <f>IF($G$51=0,0,G15/$G$51)</f>
        <v>3.1965003832011507E-2</v>
      </c>
      <c r="I15" s="207">
        <f>IF(G15&gt;0,E15/G15,0)</f>
        <v>0</v>
      </c>
      <c r="J15" s="190">
        <f>IF(AND((SQRT((H15*(1-H15))/$E$51))&gt;0, $E$51&gt;0),(F15-H15)/(SQRT((H15*(1-H15))/$E$51)),0)</f>
        <v>-1.8352360738801341</v>
      </c>
      <c r="K15" s="208">
        <f>IF(AND(I15&gt;0,$I$51&gt;0),F15/H15*100,0)</f>
        <v>0</v>
      </c>
      <c r="P15" s="1">
        <f t="shared" ref="P15:P48" ca="1" si="0">IF(K15="",0,IF($P$11=2,K15+RAND()/1000,F15+RAND()/1000))</f>
        <v>7.7747544938605129E-4</v>
      </c>
      <c r="Q15" s="176">
        <f ca="1">RANK(P15,$P$14:$P$48)+COUNTIF($P$14:P15,P15)-1</f>
        <v>18</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-2.2944918653660777</v>
      </c>
      <c r="K16" s="208">
        <f>IF(AND(I16&gt;0,$I$51&gt;0),F16/H16*100,0)</f>
        <v>0</v>
      </c>
      <c r="P16" s="1">
        <f t="shared" ca="1" si="0"/>
        <v>5.9953932184150587E-4</v>
      </c>
      <c r="Q16" s="176">
        <f ca="1">RANK(P16,$P$14:$P$48)+COUNTIF($P$14:P16,P16)-1</f>
        <v>20</v>
      </c>
      <c r="R16" s="40">
        <v>3</v>
      </c>
    </row>
    <row r="17" spans="1:18" ht="14.5">
      <c r="C17" s="205" t="s">
        <v>1759</v>
      </c>
      <c r="D17" s="40" t="s">
        <v>4</v>
      </c>
      <c r="E17" s="206">
        <f>'Input Sheet'!B11</f>
        <v>26</v>
      </c>
      <c r="F17" s="207">
        <f>IF($E$51=0,0,E17/$E$51)</f>
        <v>0.25490196078431371</v>
      </c>
      <c r="G17" s="206">
        <f>'Input Sheet'!C11</f>
        <v>14210</v>
      </c>
      <c r="H17" s="207">
        <f>IF($G$51=0,0,G17/$G$51)</f>
        <v>4.0788676764806346E-2</v>
      </c>
      <c r="I17" s="207">
        <f>IF(G17&gt;0,E17/G17,0)</f>
        <v>1.8296973961998593E-3</v>
      </c>
      <c r="J17" s="190">
        <f>IF(AND((SQRT((H17*(1-H17))/$E$51))&gt;0, $E$51&gt;0),(F17-H17)/(SQRT((H17*(1-H17))/$E$51)),0)</f>
        <v>10.932430921082863</v>
      </c>
      <c r="K17" s="208">
        <f>IF(AND(I17&gt;0,$I$51&gt;0),F17/H17*100,0)</f>
        <v>624.93314567206198</v>
      </c>
      <c r="P17" s="1">
        <f t="shared" ca="1" si="0"/>
        <v>624.93332133717047</v>
      </c>
      <c r="Q17" s="176">
        <f ca="1">RANK(P17,$P$14:$P$48)+COUNTIF($P$14:P17,P17)-1</f>
        <v>1</v>
      </c>
      <c r="R17" s="40">
        <v>4</v>
      </c>
    </row>
    <row r="18" spans="1:18" ht="14.5">
      <c r="C18" s="205" t="s">
        <v>1760</v>
      </c>
      <c r="D18" s="40" t="s">
        <v>5</v>
      </c>
      <c r="E18" s="206">
        <f>'Input Sheet'!B12</f>
        <v>1</v>
      </c>
      <c r="F18" s="207">
        <f>IF($E$51=0,0,E18/$E$51)</f>
        <v>9.8039215686274508E-3</v>
      </c>
      <c r="G18" s="206">
        <f>'Input Sheet'!C12</f>
        <v>12098</v>
      </c>
      <c r="H18" s="207">
        <f>IF($G$51=0,0,G18/$G$51)</f>
        <v>3.4726348451838647E-2</v>
      </c>
      <c r="I18" s="207">
        <f>IF(G18&gt;0,E18/G18,0)</f>
        <v>8.2658290626549838E-5</v>
      </c>
      <c r="J18" s="190">
        <f>IF(AND((SQRT((H18*(1-H18))/$E$51))&gt;0, $E$51&gt;0),(F18-H18)/(SQRT((H18*(1-H18))/$E$51)),0)</f>
        <v>-1.3747876787677973</v>
      </c>
      <c r="K18" s="208">
        <f>IF(AND(I18&gt;0,$I$51&gt;0),F18/H18*100,0)</f>
        <v>28.231939163498097</v>
      </c>
      <c r="P18" s="1">
        <f t="shared" ca="1" si="0"/>
        <v>28.232094403854255</v>
      </c>
      <c r="Q18" s="176">
        <f ca="1">RANK(P18,$P$14:$P$48)+COUNTIF($P$14:P18,P18)-1</f>
        <v>9</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-0.99665984203811164</v>
      </c>
      <c r="K21" s="208">
        <f t="shared" ref="K21:K28" si="5">IF(AND(I21&gt;0,$I$51&gt;0),F21/H21*100,0)</f>
        <v>0</v>
      </c>
      <c r="P21" s="1">
        <f t="shared" ca="1" si="0"/>
        <v>8.6774676724707067E-5</v>
      </c>
      <c r="Q21" s="176">
        <f ca="1">RANK(P21,$P$14:$P$48)+COUNTIF($P$14:P21,P21)-1</f>
        <v>25</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-1.4542999681772688</v>
      </c>
      <c r="K22" s="208">
        <f t="shared" si="5"/>
        <v>0</v>
      </c>
      <c r="P22" s="1">
        <f t="shared" ca="1" si="0"/>
        <v>9.9566891685351047E-5</v>
      </c>
      <c r="Q22" s="176">
        <f ca="1">RANK(P22,$P$14:$P$48)+COUNTIF($P$14:P22,P22)-1</f>
        <v>24</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1.1425723071251781E-5</v>
      </c>
      <c r="Q23" s="176">
        <f ca="1">RANK(P23,$P$14:$P$48)+COUNTIF($P$14:P23,P23)-1</f>
        <v>27</v>
      </c>
      <c r="R23" s="40">
        <v>8</v>
      </c>
    </row>
    <row r="24" spans="1:18" ht="14.5">
      <c r="C24" s="205" t="s">
        <v>1764</v>
      </c>
      <c r="D24" s="40" t="s">
        <v>10</v>
      </c>
      <c r="E24" s="206">
        <f>'Input Sheet'!B16</f>
        <v>1</v>
      </c>
      <c r="F24" s="207">
        <f t="shared" si="1"/>
        <v>9.8039215686274508E-3</v>
      </c>
      <c r="G24" s="206">
        <f>'Input Sheet'!C16</f>
        <v>16337</v>
      </c>
      <c r="H24" s="207">
        <f t="shared" si="2"/>
        <v>4.6894061386815011E-2</v>
      </c>
      <c r="I24" s="207">
        <f t="shared" si="3"/>
        <v>6.1210748607455463E-5</v>
      </c>
      <c r="J24" s="190">
        <f t="shared" si="4"/>
        <v>-1.7718585344759608</v>
      </c>
      <c r="K24" s="208">
        <f t="shared" si="5"/>
        <v>20.906531186876414</v>
      </c>
      <c r="P24" s="1">
        <f t="shared" ca="1" si="0"/>
        <v>20.906566471886681</v>
      </c>
      <c r="Q24" s="176">
        <f ca="1">RANK(P24,$P$14:$P$48)+COUNTIF($P$14:P24,P24)-1</f>
        <v>12</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-1.9114934965417731</v>
      </c>
      <c r="K25" s="208">
        <f t="shared" si="5"/>
        <v>0</v>
      </c>
      <c r="P25" s="1">
        <f t="shared" ca="1" si="0"/>
        <v>8.9390863771271608E-4</v>
      </c>
      <c r="Q25" s="176">
        <f ca="1">RANK(P25,$P$14:$P$48)+COUNTIF($P$14:P25,P25)-1</f>
        <v>16</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-1.438383164390143</v>
      </c>
      <c r="K26" s="208">
        <f t="shared" si="5"/>
        <v>0</v>
      </c>
      <c r="P26" s="1">
        <f t="shared" ca="1" si="0"/>
        <v>6.4460325388473235E-5</v>
      </c>
      <c r="Q26" s="176">
        <f ca="1">RANK(P26,$P$14:$P$48)+COUNTIF($P$14:P26,P26)-1</f>
        <v>26</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-1.3685893293895754</v>
      </c>
      <c r="K27" s="208">
        <f t="shared" si="5"/>
        <v>0</v>
      </c>
      <c r="P27" s="1">
        <f t="shared" ca="1" si="0"/>
        <v>1.1936325773435552E-4</v>
      </c>
      <c r="Q27" s="176">
        <f ca="1">RANK(P27,$P$14:$P$48)+COUNTIF($P$14:P27,P27)-1</f>
        <v>23</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-1.4890536423725276</v>
      </c>
      <c r="K28" s="208">
        <f t="shared" si="5"/>
        <v>0</v>
      </c>
      <c r="P28" s="1">
        <f t="shared" ca="1" si="0"/>
        <v>8.9413810996202012E-4</v>
      </c>
      <c r="Q28" s="176">
        <f ca="1">RANK(P28,$P$14:$P$48)+COUNTIF($P$14:P28,P28)-1</f>
        <v>15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3</v>
      </c>
      <c r="F31" s="207">
        <f>IF($E$51=0,0,E31/$E$51)</f>
        <v>2.9411764705882353E-2</v>
      </c>
      <c r="G31" s="206">
        <f>'Input Sheet'!C21</f>
        <v>13105</v>
      </c>
      <c r="H31" s="207">
        <f>IF($G$51=0,0,G31/$G$51)</f>
        <v>3.7616861998788685E-2</v>
      </c>
      <c r="I31" s="207">
        <f>IF(G31&gt;0,E31/G31,0)</f>
        <v>2.2892025944296071E-4</v>
      </c>
      <c r="J31" s="190">
        <f>IF(AND((SQRT((H31*(1-H31))/$E$51))&gt;0, $E$51&gt;0),(F31-H31)/(SQRT((H31*(1-H31))/$E$51)),0)</f>
        <v>-0.43553046257297939</v>
      </c>
      <c r="K31" s="208">
        <f>IF(AND(I31&gt;0,$I$51&gt;0),F31/H31*100,0)</f>
        <v>78.187714612743221</v>
      </c>
      <c r="P31" s="1">
        <f t="shared" ca="1" si="0"/>
        <v>78.18803630214866</v>
      </c>
      <c r="Q31" s="176">
        <f ca="1">RANK(P31,$P$14:$P$48)+COUNTIF($P$14:P31,P31)-1</f>
        <v>7</v>
      </c>
      <c r="R31" s="40">
        <v>14</v>
      </c>
    </row>
    <row r="32" spans="1:18" ht="14.5">
      <c r="C32" s="213" t="s">
        <v>1771</v>
      </c>
      <c r="D32" s="40" t="s">
        <v>17</v>
      </c>
      <c r="E32" s="206">
        <f>'Input Sheet'!B22</f>
        <v>1</v>
      </c>
      <c r="F32" s="207">
        <f>IF($E$51=0,0,E32/$E$51)</f>
        <v>9.8039215686274508E-3</v>
      </c>
      <c r="G32" s="206">
        <f>'Input Sheet'!C22</f>
        <v>15117</v>
      </c>
      <c r="H32" s="207">
        <f>IF($G$51=0,0,G32/$G$51)</f>
        <v>4.3392148251483291E-2</v>
      </c>
      <c r="I32" s="207">
        <f>IF(G32&gt;0,E32/G32,0)</f>
        <v>6.6150691274723819E-5</v>
      </c>
      <c r="J32" s="190">
        <f>IF(AND((SQRT((H32*(1-H32))/$E$51))&gt;0, $E$51&gt;0),(F32-H32)/(SQRT((H32*(1-H32))/$E$51)),0)</f>
        <v>-1.6650014458887421</v>
      </c>
      <c r="K32" s="208">
        <f>IF(AND(I32&gt;0,$I$51&gt;0),F32/H32*100,0)</f>
        <v>22.59376860488192</v>
      </c>
      <c r="P32" s="1">
        <f t="shared" ca="1" si="0"/>
        <v>22.593832511525445</v>
      </c>
      <c r="Q32" s="176">
        <f ca="1">RANK(P32,$P$14:$P$48)+COUNTIF($P$14:P32,P32)-1</f>
        <v>10</v>
      </c>
      <c r="R32" s="40">
        <v>15</v>
      </c>
    </row>
    <row r="33" spans="1:18" ht="14.5">
      <c r="C33" s="213" t="s">
        <v>1772</v>
      </c>
      <c r="D33" s="40" t="s">
        <v>18</v>
      </c>
      <c r="E33" s="206">
        <f>'Input Sheet'!B23</f>
        <v>3</v>
      </c>
      <c r="F33" s="207">
        <f>IF($E$51=0,0,E33/$E$51)</f>
        <v>2.9411764705882353E-2</v>
      </c>
      <c r="G33" s="206">
        <f>'Input Sheet'!C23</f>
        <v>22417</v>
      </c>
      <c r="H33" s="207">
        <f>IF($G$51=0,0,G33/$G$51)</f>
        <v>6.4346218651418999E-2</v>
      </c>
      <c r="I33" s="207">
        <f>IF(G33&gt;0,E33/G33,0)</f>
        <v>1.3382700628986931E-4</v>
      </c>
      <c r="J33" s="190">
        <f>IF(AND((SQRT((H33*(1-H33))/$E$51))&gt;0, $E$51&gt;0),(F33-H33)/(SQRT((H33*(1-H33))/$E$51)),0)</f>
        <v>-1.4379207186691803</v>
      </c>
      <c r="K33" s="208">
        <f>IF(AND(I33&gt;0,$I$51&gt;0),F33/H33*100,0)</f>
        <v>45.708613998304855</v>
      </c>
      <c r="P33" s="1">
        <f t="shared" ca="1" si="0"/>
        <v>45.709510783483523</v>
      </c>
      <c r="Q33" s="176">
        <f ca="1">RANK(P33,$P$14:$P$48)+COUNTIF($P$14:P33,P33)-1</f>
        <v>8</v>
      </c>
      <c r="R33" s="40">
        <v>16</v>
      </c>
    </row>
    <row r="34" spans="1:18" ht="14.5">
      <c r="C34" s="213" t="s">
        <v>1773</v>
      </c>
      <c r="D34" s="40" t="s">
        <v>19</v>
      </c>
      <c r="E34" s="206">
        <f>'Input Sheet'!B24</f>
        <v>10</v>
      </c>
      <c r="F34" s="207">
        <f>IF($E$51=0,0,E34/$E$51)</f>
        <v>9.8039215686274508E-2</v>
      </c>
      <c r="G34" s="206">
        <f>'Input Sheet'!C24</f>
        <v>26453</v>
      </c>
      <c r="H34" s="207">
        <f>IF($G$51=0,0,G34/$G$51)</f>
        <v>7.5931236204040978E-2</v>
      </c>
      <c r="I34" s="207">
        <f>IF(G34&gt;0,E34/G34,0)</f>
        <v>3.7802895701810759E-4</v>
      </c>
      <c r="J34" s="190">
        <f>IF(AND((SQRT((H34*(1-H34))/$E$51))&gt;0, $E$51&gt;0),(F34-H34)/(SQRT((H34*(1-H34))/$E$51)),0)</f>
        <v>0.84292077628589479</v>
      </c>
      <c r="K34" s="208">
        <f>IF(AND(I34&gt;0,$I$51&gt;0),F34/H34*100,0)</f>
        <v>129.11579026953464</v>
      </c>
      <c r="P34" s="1">
        <f t="shared" ca="1" si="0"/>
        <v>129.11621034857427</v>
      </c>
      <c r="Q34" s="176">
        <f ca="1">RANK(P34,$P$14:$P$48)+COUNTIF($P$14:P34,P34)-1</f>
        <v>6</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-0.17619430546501835</v>
      </c>
      <c r="K35" s="208">
        <f>IF(AND(I35&gt;0,$I$51&gt;0),F35/H35*100,0)</f>
        <v>0</v>
      </c>
      <c r="P35" s="1">
        <f t="shared" ca="1" si="0"/>
        <v>7.2178478050533338E-4</v>
      </c>
      <c r="Q35" s="176">
        <f ca="1">RANK(P35,$P$14:$P$48)+COUNTIF($P$14:P35,P35)-1</f>
        <v>19</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1</v>
      </c>
      <c r="F38" s="207">
        <f t="shared" ref="F38:F44" si="6">IF($E$51=0,0,E38/$E$51)</f>
        <v>9.8039215686274508E-3</v>
      </c>
      <c r="G38" s="206">
        <f>'Input Sheet'!C26</f>
        <v>48853</v>
      </c>
      <c r="H38" s="207">
        <f t="shared" ref="H38:H44" si="7">IF($G$51=0,0,G38/$G$51)</f>
        <v>0.14022865770521353</v>
      </c>
      <c r="I38" s="207">
        <f t="shared" ref="I38:I44" si="8">IF(G38&gt;0,E38/G38,0)</f>
        <v>2.0469571981249873E-5</v>
      </c>
      <c r="J38" s="190">
        <f t="shared" ref="J38:J44" si="9">IF(AND((SQRT((H38*(1-H38))/$E$51))&gt;0, $E$51&gt;0),(F38-H38)/(SQRT((H38*(1-H38))/$E$51)),0)</f>
        <v>-3.7935881635865525</v>
      </c>
      <c r="K38" s="208">
        <f t="shared" ref="K38:K44" si="10">IF(AND(I38&gt;0,$I$51&gt;0),F38/H38*100,0)</f>
        <v>6.9913823101958945</v>
      </c>
      <c r="P38" s="1">
        <f t="shared" ca="1" si="0"/>
        <v>6.9918456193991805</v>
      </c>
      <c r="Q38" s="176">
        <f ca="1">RANK(P38,$P$14:$P$48)+COUNTIF($P$14:P38,P38)-1</f>
        <v>13</v>
      </c>
      <c r="R38" s="40">
        <v>19</v>
      </c>
    </row>
    <row r="39" spans="1:18" ht="14.5">
      <c r="C39" s="213" t="s">
        <v>1777</v>
      </c>
      <c r="D39" s="40" t="s">
        <v>23</v>
      </c>
      <c r="E39" s="206">
        <f>'Input Sheet'!B27</f>
        <v>18</v>
      </c>
      <c r="F39" s="207">
        <f t="shared" si="6"/>
        <v>0.17647058823529413</v>
      </c>
      <c r="G39" s="206">
        <f>'Input Sheet'!C27</f>
        <v>25084</v>
      </c>
      <c r="H39" s="207">
        <f t="shared" si="7"/>
        <v>7.2001630398902353E-2</v>
      </c>
      <c r="I39" s="207">
        <f t="shared" si="8"/>
        <v>7.1758890129166003E-4</v>
      </c>
      <c r="J39" s="190">
        <f t="shared" si="9"/>
        <v>4.081714048746135</v>
      </c>
      <c r="K39" s="208">
        <f t="shared" si="10"/>
        <v>245.0924892361665</v>
      </c>
      <c r="P39" s="1">
        <f t="shared" ca="1" si="0"/>
        <v>245.09317976706038</v>
      </c>
      <c r="Q39" s="176">
        <f ca="1">RANK(P39,$P$14:$P$48)+COUNTIF($P$14:P39,P39)-1</f>
        <v>3</v>
      </c>
      <c r="R39" s="40">
        <v>20</v>
      </c>
    </row>
    <row r="40" spans="1:18" ht="14.5">
      <c r="C40" s="213" t="s">
        <v>1778</v>
      </c>
      <c r="D40" s="40" t="s">
        <v>24</v>
      </c>
      <c r="E40" s="206">
        <f>'Input Sheet'!B28</f>
        <v>3</v>
      </c>
      <c r="F40" s="207">
        <f t="shared" si="6"/>
        <v>2.9411764705882353E-2</v>
      </c>
      <c r="G40" s="206">
        <f>'Input Sheet'!C28</f>
        <v>5253</v>
      </c>
      <c r="H40" s="207">
        <f t="shared" si="7"/>
        <v>1.5078319426145513E-2</v>
      </c>
      <c r="I40" s="207">
        <f t="shared" si="8"/>
        <v>5.7110222729868647E-4</v>
      </c>
      <c r="J40" s="190">
        <f t="shared" si="9"/>
        <v>1.1878821606632797</v>
      </c>
      <c r="K40" s="208">
        <f t="shared" si="10"/>
        <v>195.05996573386636</v>
      </c>
      <c r="P40" s="1">
        <f t="shared" ca="1" si="0"/>
        <v>195.06054955904699</v>
      </c>
      <c r="Q40" s="176">
        <f ca="1">RANK(P40,$P$14:$P$48)+COUNTIF($P$14:P40,P40)-1</f>
        <v>5</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-0.61976470385626492</v>
      </c>
      <c r="K41" s="208">
        <f t="shared" si="10"/>
        <v>0</v>
      </c>
      <c r="P41" s="1">
        <f t="shared" ca="1" si="0"/>
        <v>2.4259196582895802E-4</v>
      </c>
      <c r="Q41" s="176">
        <f ca="1">RANK(P41,$P$14:$P$48)+COUNTIF($P$14:P41,P41)-1</f>
        <v>22</v>
      </c>
      <c r="R41" s="40">
        <v>22</v>
      </c>
    </row>
    <row r="42" spans="1:18" ht="14.5">
      <c r="C42" s="213" t="s">
        <v>1780</v>
      </c>
      <c r="D42" s="40" t="s">
        <v>26</v>
      </c>
      <c r="E42" s="206">
        <f>'Input Sheet'!B30</f>
        <v>9</v>
      </c>
      <c r="F42" s="207">
        <f t="shared" si="6"/>
        <v>8.8235294117647065E-2</v>
      </c>
      <c r="G42" s="206">
        <f>'Input Sheet'!C30</f>
        <v>15264</v>
      </c>
      <c r="H42" s="207">
        <f t="shared" si="7"/>
        <v>4.3814100080084732E-2</v>
      </c>
      <c r="I42" s="207">
        <f t="shared" si="8"/>
        <v>5.8962264150943394E-4</v>
      </c>
      <c r="J42" s="190">
        <f t="shared" si="9"/>
        <v>2.1918569078826975</v>
      </c>
      <c r="K42" s="208">
        <f t="shared" si="10"/>
        <v>201.38561320754721</v>
      </c>
      <c r="P42" s="1">
        <f t="shared" ca="1" si="0"/>
        <v>201.38628621772813</v>
      </c>
      <c r="Q42" s="176">
        <f ca="1">RANK(P42,$P$14:$P$48)+COUNTIF($P$14:P42,P42)-1</f>
        <v>4</v>
      </c>
      <c r="R42" s="40">
        <v>23</v>
      </c>
    </row>
    <row r="43" spans="1:18" ht="14.5">
      <c r="C43" s="213" t="s">
        <v>1781</v>
      </c>
      <c r="D43" s="40" t="s">
        <v>27</v>
      </c>
      <c r="E43" s="206">
        <f>'Input Sheet'!B31</f>
        <v>2</v>
      </c>
      <c r="F43" s="207">
        <f t="shared" si="6"/>
        <v>1.9607843137254902E-2</v>
      </c>
      <c r="G43" s="206">
        <f>'Input Sheet'!C31</f>
        <v>30382</v>
      </c>
      <c r="H43" s="207">
        <f t="shared" si="7"/>
        <v>8.7209118752170758E-2</v>
      </c>
      <c r="I43" s="207">
        <f t="shared" si="8"/>
        <v>6.582845105654664E-5</v>
      </c>
      <c r="J43" s="190">
        <f t="shared" si="9"/>
        <v>-2.4198496402125622</v>
      </c>
      <c r="K43" s="208">
        <f t="shared" si="10"/>
        <v>22.483707458363504</v>
      </c>
      <c r="P43" s="1">
        <f t="shared" ca="1" si="0"/>
        <v>22.484366552199152</v>
      </c>
      <c r="Q43" s="176">
        <f ca="1">RANK(P43,$P$14:$P$48)+COUNTIF($P$14:P43,P43)-1</f>
        <v>11</v>
      </c>
      <c r="R43" s="40">
        <v>24</v>
      </c>
    </row>
    <row r="44" spans="1:18" ht="14.5">
      <c r="C44" s="213" t="s">
        <v>1782</v>
      </c>
      <c r="D44" s="40" t="s">
        <v>28</v>
      </c>
      <c r="E44" s="206">
        <f>'Input Sheet'!B32</f>
        <v>24</v>
      </c>
      <c r="F44" s="207">
        <f t="shared" si="6"/>
        <v>0.23529411764705882</v>
      </c>
      <c r="G44" s="206">
        <f>'Input Sheet'!C32</f>
        <v>23245</v>
      </c>
      <c r="H44" s="207">
        <f t="shared" si="7"/>
        <v>6.6722926910480193E-2</v>
      </c>
      <c r="I44" s="207">
        <f t="shared" si="8"/>
        <v>1.0324801032480103E-3</v>
      </c>
      <c r="J44" s="190">
        <f t="shared" si="9"/>
        <v>6.8224537048028147</v>
      </c>
      <c r="K44" s="208">
        <f t="shared" si="10"/>
        <v>352.64357926435792</v>
      </c>
      <c r="P44" s="1">
        <f t="shared" ca="1" si="0"/>
        <v>352.6443780865456</v>
      </c>
      <c r="Q44" s="176">
        <f ca="1">RANK(P44,$P$14:$P$48)+COUNTIF($P$14:P44,P44)-1</f>
        <v>2</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-0.26350860475269544</v>
      </c>
      <c r="K47" s="208">
        <f>IF(AND(I47&gt;0,$I$51&gt;0),F47/H47*100,0)</f>
        <v>0</v>
      </c>
      <c r="P47" s="1">
        <f t="shared" ca="1" si="0"/>
        <v>9.2601300168016268E-4</v>
      </c>
      <c r="Q47" s="176">
        <f ca="1">RANK(P47,$P$14:$P$48)+COUNTIF($P$14:P47,P47)-1</f>
        <v>14</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-1.0586097872127989</v>
      </c>
      <c r="K48" s="208">
        <f>IF(AND(I48&gt;0,$I$51&gt;0),F48/H48*100,0)</f>
        <v>0</v>
      </c>
      <c r="P48" s="1">
        <f t="shared" ca="1" si="0"/>
        <v>8.2838696612168349E-4</v>
      </c>
      <c r="Q48" s="176">
        <f ca="1">RANK(P48,$P$14:$P$48)+COUNTIF($P$14:P48,P48)-1</f>
        <v>17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102</v>
      </c>
      <c r="F51" s="42"/>
      <c r="G51" s="220">
        <f>SUM(G14:G48)</f>
        <v>348381</v>
      </c>
      <c r="H51" s="17"/>
      <c r="I51" s="221">
        <f>IF(G51&gt;0,E51/G51,0)</f>
        <v>2.9278290147855365E-4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4834-0986-4DA5-A979-3000A29DD070}">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4</v>
      </c>
      <c r="C13" s="226" t="str">
        <f ca="1">INDEX('Wellbeing Acorn Type'!$C$14:$C$48,'Type Sorted'!B13)</f>
        <v>1.4</v>
      </c>
      <c r="D13" s="40" t="str">
        <f ca="1">INDEX('Wellbeing Acorn Type'!D$14:D$48,'Type Sorted'!$B13)</f>
        <v>Elderly Ailments</v>
      </c>
      <c r="E13" s="40"/>
      <c r="F13" s="40"/>
      <c r="G13" s="40"/>
      <c r="H13" s="40"/>
      <c r="I13" s="40"/>
      <c r="J13" s="40"/>
      <c r="K13" s="40"/>
      <c r="L13" s="40"/>
      <c r="M13" s="40"/>
      <c r="N13" s="40"/>
      <c r="O13" s="40"/>
      <c r="P13" s="206">
        <f ca="1">INDEX('Wellbeing Acorn Type'!E$14:E$48,'Type Sorted'!$B13)</f>
        <v>26</v>
      </c>
      <c r="Q13" s="207">
        <f ca="1">INDEX('Wellbeing Acorn Type'!F$14:F$48,'Type Sorted'!$B13)</f>
        <v>0.25490196078431371</v>
      </c>
      <c r="R13" s="206">
        <f ca="1">INDEX('Wellbeing Acorn Type'!G$14:G$48,'Type Sorted'!$B13)</f>
        <v>14210</v>
      </c>
      <c r="S13" s="207">
        <f ca="1">INDEX('Wellbeing Acorn Type'!H$14:H$48,'Type Sorted'!$B13)</f>
        <v>4.0788676764806346E-2</v>
      </c>
      <c r="T13" s="207">
        <f ca="1">INDEX('Wellbeing Acorn Type'!I$14:I$48,'Type Sorted'!$B13)</f>
        <v>1.8296973961998593E-3</v>
      </c>
      <c r="U13" s="227">
        <f ca="1">INDEX('Wellbeing Acorn Type'!J$14:J$48,'Type Sorted'!$B13)</f>
        <v>10.932430921082863</v>
      </c>
      <c r="V13" s="208">
        <f ca="1">INDEX('Wellbeing Acorn Type'!K$14:K$48,'Type Sorted'!$B13)</f>
        <v>624.93314567206198</v>
      </c>
      <c r="W13" s="208"/>
    </row>
    <row r="14" spans="1:28" ht="20.149999999999999" customHeight="1">
      <c r="A14" s="225">
        <v>2</v>
      </c>
      <c r="B14" s="225">
        <f ca="1">MATCH(A14,'Wellbeing Acorn Type'!$Q$14:$Q$48,0)</f>
        <v>31</v>
      </c>
      <c r="C14" s="226" t="str">
        <f ca="1">INDEX('Wellbeing Acorn Type'!$C$14:$C$48,'Type Sorted'!B14)</f>
        <v>4.25</v>
      </c>
      <c r="D14" s="40" t="str">
        <f ca="1">INDEX('Wellbeing Acorn Type'!D$14:D$48,'Type Sorted'!$B14)</f>
        <v>Healthy, Wealthy &amp; Wine</v>
      </c>
      <c r="E14" s="40"/>
      <c r="F14" s="40"/>
      <c r="G14" s="40"/>
      <c r="H14" s="40"/>
      <c r="I14" s="40"/>
      <c r="J14" s="40"/>
      <c r="K14" s="40"/>
      <c r="L14" s="40"/>
      <c r="M14" s="40"/>
      <c r="N14" s="40"/>
      <c r="O14" s="40"/>
      <c r="P14" s="206">
        <f ca="1">INDEX('Wellbeing Acorn Type'!E$14:E$48,'Type Sorted'!$B14)</f>
        <v>24</v>
      </c>
      <c r="Q14" s="207">
        <f ca="1">INDEX('Wellbeing Acorn Type'!F$14:F$48,'Type Sorted'!$B14)</f>
        <v>0.23529411764705882</v>
      </c>
      <c r="R14" s="206">
        <f ca="1">INDEX('Wellbeing Acorn Type'!G$14:G$48,'Type Sorted'!$B14)</f>
        <v>23245</v>
      </c>
      <c r="S14" s="207">
        <f ca="1">INDEX('Wellbeing Acorn Type'!H$14:H$48,'Type Sorted'!$B14)</f>
        <v>6.6722926910480193E-2</v>
      </c>
      <c r="T14" s="207">
        <f ca="1">INDEX('Wellbeing Acorn Type'!I$14:I$48,'Type Sorted'!$B14)</f>
        <v>1.0324801032480103E-3</v>
      </c>
      <c r="U14" s="227">
        <f ca="1">INDEX('Wellbeing Acorn Type'!J$14:J$48,'Type Sorted'!$B14)</f>
        <v>6.8224537048028147</v>
      </c>
      <c r="V14" s="208">
        <f ca="1">INDEX('Wellbeing Acorn Type'!K$14:K$48,'Type Sorted'!$B14)</f>
        <v>352.64357926435792</v>
      </c>
      <c r="W14" s="208"/>
    </row>
    <row r="15" spans="1:28" ht="20.149999999999999" customHeight="1">
      <c r="A15" s="225">
        <v>3</v>
      </c>
      <c r="B15" s="225">
        <f ca="1">MATCH(A15,'Wellbeing Acorn Type'!$Q$14:$Q$48,0)</f>
        <v>26</v>
      </c>
      <c r="C15" s="226" t="str">
        <f ca="1">INDEX('Wellbeing Acorn Type'!$C$14:$C$48,'Type Sorted'!B15)</f>
        <v>4.20</v>
      </c>
      <c r="D15" s="40" t="str">
        <f ca="1">INDEX('Wellbeing Acorn Type'!D$14:D$48,'Type Sorted'!$B15)</f>
        <v>Perky Pensioners</v>
      </c>
      <c r="E15" s="40"/>
      <c r="F15" s="40"/>
      <c r="G15" s="40"/>
      <c r="H15" s="40"/>
      <c r="I15" s="40"/>
      <c r="J15" s="40"/>
      <c r="K15" s="40"/>
      <c r="L15" s="40"/>
      <c r="M15" s="40"/>
      <c r="N15" s="40"/>
      <c r="O15" s="40"/>
      <c r="P15" s="206">
        <f ca="1">INDEX('Wellbeing Acorn Type'!E$14:E$48,'Type Sorted'!$B15)</f>
        <v>18</v>
      </c>
      <c r="Q15" s="207">
        <f ca="1">INDEX('Wellbeing Acorn Type'!F$14:F$48,'Type Sorted'!$B15)</f>
        <v>0.17647058823529413</v>
      </c>
      <c r="R15" s="206">
        <f ca="1">INDEX('Wellbeing Acorn Type'!G$14:G$48,'Type Sorted'!$B15)</f>
        <v>25084</v>
      </c>
      <c r="S15" s="207">
        <f ca="1">INDEX('Wellbeing Acorn Type'!H$14:H$48,'Type Sorted'!$B15)</f>
        <v>7.2001630398902353E-2</v>
      </c>
      <c r="T15" s="207">
        <f ca="1">INDEX('Wellbeing Acorn Type'!I$14:I$48,'Type Sorted'!$B15)</f>
        <v>7.1758890129166003E-4</v>
      </c>
      <c r="U15" s="227">
        <f ca="1">INDEX('Wellbeing Acorn Type'!J$14:J$48,'Type Sorted'!$B15)</f>
        <v>4.081714048746135</v>
      </c>
      <c r="V15" s="208">
        <f ca="1">INDEX('Wellbeing Acorn Type'!K$14:K$48,'Type Sorted'!$B15)</f>
        <v>245.0924892361665</v>
      </c>
      <c r="W15" s="208"/>
    </row>
    <row r="16" spans="1:28" ht="20.149999999999999" customHeight="1">
      <c r="A16" s="225">
        <v>4</v>
      </c>
      <c r="B16" s="225">
        <f ca="1">MATCH(A16,'Wellbeing Acorn Type'!$Q$14:$Q$48,0)</f>
        <v>29</v>
      </c>
      <c r="C16" s="226" t="str">
        <f ca="1">INDEX('Wellbeing Acorn Type'!$C$14:$C$48,'Type Sorted'!B16)</f>
        <v>4.23</v>
      </c>
      <c r="D16" s="40" t="str">
        <f ca="1">INDEX('Wellbeing Acorn Type'!D$14:D$48,'Type Sorted'!$B16)</f>
        <v>Happy Families</v>
      </c>
      <c r="E16" s="40"/>
      <c r="F16" s="40"/>
      <c r="G16" s="40"/>
      <c r="H16" s="40"/>
      <c r="I16" s="40"/>
      <c r="J16" s="40"/>
      <c r="K16" s="40"/>
      <c r="L16" s="40"/>
      <c r="M16" s="40"/>
      <c r="N16" s="40"/>
      <c r="O16" s="40"/>
      <c r="P16" s="206">
        <f ca="1">INDEX('Wellbeing Acorn Type'!E$14:E$48,'Type Sorted'!$B16)</f>
        <v>9</v>
      </c>
      <c r="Q16" s="207">
        <f ca="1">INDEX('Wellbeing Acorn Type'!F$14:F$48,'Type Sorted'!$B16)</f>
        <v>8.8235294117647065E-2</v>
      </c>
      <c r="R16" s="206">
        <f ca="1">INDEX('Wellbeing Acorn Type'!G$14:G$48,'Type Sorted'!$B16)</f>
        <v>15264</v>
      </c>
      <c r="S16" s="207">
        <f ca="1">INDEX('Wellbeing Acorn Type'!H$14:H$48,'Type Sorted'!$B16)</f>
        <v>4.3814100080084732E-2</v>
      </c>
      <c r="T16" s="207">
        <f ca="1">INDEX('Wellbeing Acorn Type'!I$14:I$48,'Type Sorted'!$B16)</f>
        <v>5.8962264150943394E-4</v>
      </c>
      <c r="U16" s="227">
        <f ca="1">INDEX('Wellbeing Acorn Type'!J$14:J$48,'Type Sorted'!$B16)</f>
        <v>2.1918569078826975</v>
      </c>
      <c r="V16" s="208">
        <f ca="1">INDEX('Wellbeing Acorn Type'!K$14:K$48,'Type Sorted'!$B16)</f>
        <v>201.38561320754721</v>
      </c>
      <c r="W16" s="208"/>
    </row>
    <row r="17" spans="1:23" ht="20.149999999999999" customHeight="1">
      <c r="A17" s="225">
        <v>5</v>
      </c>
      <c r="B17" s="225">
        <f ca="1">MATCH(A17,'Wellbeing Acorn Type'!$Q$14:$Q$48,0)</f>
        <v>27</v>
      </c>
      <c r="C17" s="226" t="str">
        <f ca="1">INDEX('Wellbeing Acorn Type'!$C$14:$C$48,'Type Sorted'!B17)</f>
        <v>4.21</v>
      </c>
      <c r="D17" s="40" t="str">
        <f ca="1">INDEX('Wellbeing Acorn Type'!D$14:D$48,'Type Sorted'!$B17)</f>
        <v>Sensible Seniors</v>
      </c>
      <c r="E17" s="40"/>
      <c r="F17" s="40"/>
      <c r="G17" s="40"/>
      <c r="H17" s="40"/>
      <c r="I17" s="40"/>
      <c r="J17" s="40"/>
      <c r="K17" s="40"/>
      <c r="L17" s="40"/>
      <c r="M17" s="40"/>
      <c r="N17" s="40"/>
      <c r="O17" s="40"/>
      <c r="P17" s="206">
        <f ca="1">INDEX('Wellbeing Acorn Type'!E$14:E$48,'Type Sorted'!$B17)</f>
        <v>3</v>
      </c>
      <c r="Q17" s="207">
        <f ca="1">INDEX('Wellbeing Acorn Type'!F$14:F$48,'Type Sorted'!$B17)</f>
        <v>2.9411764705882353E-2</v>
      </c>
      <c r="R17" s="206">
        <f ca="1">INDEX('Wellbeing Acorn Type'!G$14:G$48,'Type Sorted'!$B17)</f>
        <v>5253</v>
      </c>
      <c r="S17" s="207">
        <f ca="1">INDEX('Wellbeing Acorn Type'!H$14:H$48,'Type Sorted'!$B17)</f>
        <v>1.5078319426145513E-2</v>
      </c>
      <c r="T17" s="207">
        <f ca="1">INDEX('Wellbeing Acorn Type'!I$14:I$48,'Type Sorted'!$B17)</f>
        <v>5.7110222729868647E-4</v>
      </c>
      <c r="U17" s="227">
        <f ca="1">INDEX('Wellbeing Acorn Type'!J$14:J$48,'Type Sorted'!$B17)</f>
        <v>1.1878821606632797</v>
      </c>
      <c r="V17" s="208">
        <f ca="1">INDEX('Wellbeing Acorn Type'!K$14:K$48,'Type Sorted'!$B17)</f>
        <v>195.05996573386636</v>
      </c>
      <c r="W17" s="208"/>
    </row>
    <row r="18" spans="1:23" ht="20.149999999999999" customHeight="1">
      <c r="A18" s="225">
        <v>6</v>
      </c>
      <c r="B18" s="225">
        <f ca="1">MATCH(A18,'Wellbeing Acorn Type'!$Q$14:$Q$48,0)</f>
        <v>21</v>
      </c>
      <c r="C18" s="226" t="str">
        <f ca="1">INDEX('Wellbeing Acorn Type'!$C$14:$C$48,'Type Sorted'!B18)</f>
        <v>3.17</v>
      </c>
      <c r="D18" s="40" t="str">
        <f ca="1">INDEX('Wellbeing Acorn Type'!D$14:D$48,'Type Sorted'!$B18)</f>
        <v>Everthing in Moderation</v>
      </c>
      <c r="E18" s="40"/>
      <c r="F18" s="40"/>
      <c r="G18" s="40"/>
      <c r="H18" s="40"/>
      <c r="I18" s="40"/>
      <c r="J18" s="40"/>
      <c r="K18" s="40"/>
      <c r="L18" s="40"/>
      <c r="M18" s="40"/>
      <c r="N18" s="40"/>
      <c r="O18" s="40"/>
      <c r="P18" s="206">
        <f ca="1">INDEX('Wellbeing Acorn Type'!E$14:E$48,'Type Sorted'!$B18)</f>
        <v>10</v>
      </c>
      <c r="Q18" s="207">
        <f ca="1">INDEX('Wellbeing Acorn Type'!F$14:F$48,'Type Sorted'!$B18)</f>
        <v>9.8039215686274508E-2</v>
      </c>
      <c r="R18" s="206">
        <f ca="1">INDEX('Wellbeing Acorn Type'!G$14:G$48,'Type Sorted'!$B18)</f>
        <v>26453</v>
      </c>
      <c r="S18" s="207">
        <f ca="1">INDEX('Wellbeing Acorn Type'!H$14:H$48,'Type Sorted'!$B18)</f>
        <v>7.5931236204040978E-2</v>
      </c>
      <c r="T18" s="207">
        <f ca="1">INDEX('Wellbeing Acorn Type'!I$14:I$48,'Type Sorted'!$B18)</f>
        <v>3.7802895701810759E-4</v>
      </c>
      <c r="U18" s="227">
        <f ca="1">INDEX('Wellbeing Acorn Type'!J$14:J$48,'Type Sorted'!$B18)</f>
        <v>0.84292077628589479</v>
      </c>
      <c r="V18" s="208">
        <f ca="1">INDEX('Wellbeing Acorn Type'!K$14:K$48,'Type Sorted'!$B18)</f>
        <v>129.11579026953464</v>
      </c>
      <c r="W18" s="208"/>
    </row>
    <row r="19" spans="1:23" ht="20.149999999999999" customHeight="1">
      <c r="A19" s="225">
        <v>7</v>
      </c>
      <c r="B19" s="225">
        <f ca="1">MATCH(A19,'Wellbeing Acorn Type'!$Q$14:$Q$48,0)</f>
        <v>18</v>
      </c>
      <c r="C19" s="226" t="str">
        <f ca="1">INDEX('Wellbeing Acorn Type'!$C$14:$C$48,'Type Sorted'!B19)</f>
        <v>3.14</v>
      </c>
      <c r="D19" s="40" t="str">
        <f ca="1">INDEX('Wellbeing Acorn Type'!D$14:D$48,'Type Sorted'!$B19)</f>
        <v>Rooted Routines</v>
      </c>
      <c r="E19" s="40"/>
      <c r="F19" s="40"/>
      <c r="G19" s="40"/>
      <c r="H19" s="40"/>
      <c r="I19" s="40"/>
      <c r="J19" s="40"/>
      <c r="K19" s="40"/>
      <c r="L19" s="40"/>
      <c r="M19" s="40"/>
      <c r="N19" s="40"/>
      <c r="O19" s="40"/>
      <c r="P19" s="206">
        <f ca="1">INDEX('Wellbeing Acorn Type'!E$14:E$48,'Type Sorted'!$B19)</f>
        <v>3</v>
      </c>
      <c r="Q19" s="207">
        <f ca="1">INDEX('Wellbeing Acorn Type'!F$14:F$48,'Type Sorted'!$B19)</f>
        <v>2.9411764705882353E-2</v>
      </c>
      <c r="R19" s="206">
        <f ca="1">INDEX('Wellbeing Acorn Type'!G$14:G$48,'Type Sorted'!$B19)</f>
        <v>13105</v>
      </c>
      <c r="S19" s="207">
        <f ca="1">INDEX('Wellbeing Acorn Type'!H$14:H$48,'Type Sorted'!$B19)</f>
        <v>3.7616861998788685E-2</v>
      </c>
      <c r="T19" s="207">
        <f ca="1">INDEX('Wellbeing Acorn Type'!I$14:I$48,'Type Sorted'!$B19)</f>
        <v>2.2892025944296071E-4</v>
      </c>
      <c r="U19" s="227">
        <f ca="1">INDEX('Wellbeing Acorn Type'!J$14:J$48,'Type Sorted'!$B19)</f>
        <v>-0.43553046257297939</v>
      </c>
      <c r="V19" s="208">
        <f ca="1">INDEX('Wellbeing Acorn Type'!K$14:K$48,'Type Sorted'!$B19)</f>
        <v>78.187714612743221</v>
      </c>
      <c r="W19" s="208"/>
    </row>
    <row r="20" spans="1:23" ht="20.149999999999999" customHeight="1">
      <c r="A20" s="225">
        <v>8</v>
      </c>
      <c r="B20" s="225">
        <f ca="1">MATCH(A20,'Wellbeing Acorn Type'!$Q$14:$Q$48,0)</f>
        <v>20</v>
      </c>
      <c r="C20" s="226" t="str">
        <f ca="1">INDEX('Wellbeing Acorn Type'!$C$14:$C$48,'Type Sorted'!B20)</f>
        <v>3.16</v>
      </c>
      <c r="D20" s="40" t="str">
        <f ca="1">INDEX('Wellbeing Acorn Type'!D$14:D$48,'Type Sorted'!$B20)</f>
        <v>Countryside Concerns</v>
      </c>
      <c r="E20" s="40"/>
      <c r="F20" s="40"/>
      <c r="G20" s="40"/>
      <c r="H20" s="40"/>
      <c r="I20" s="40"/>
      <c r="J20" s="40"/>
      <c r="K20" s="40"/>
      <c r="L20" s="40"/>
      <c r="M20" s="40"/>
      <c r="N20" s="40"/>
      <c r="O20" s="40"/>
      <c r="P20" s="206">
        <f ca="1">INDEX('Wellbeing Acorn Type'!E$14:E$48,'Type Sorted'!$B20)</f>
        <v>3</v>
      </c>
      <c r="Q20" s="207">
        <f ca="1">INDEX('Wellbeing Acorn Type'!F$14:F$48,'Type Sorted'!$B20)</f>
        <v>2.9411764705882353E-2</v>
      </c>
      <c r="R20" s="206">
        <f ca="1">INDEX('Wellbeing Acorn Type'!G$14:G$48,'Type Sorted'!$B20)</f>
        <v>22417</v>
      </c>
      <c r="S20" s="207">
        <f ca="1">INDEX('Wellbeing Acorn Type'!H$14:H$48,'Type Sorted'!$B20)</f>
        <v>6.4346218651418999E-2</v>
      </c>
      <c r="T20" s="207">
        <f ca="1">INDEX('Wellbeing Acorn Type'!I$14:I$48,'Type Sorted'!$B20)</f>
        <v>1.3382700628986931E-4</v>
      </c>
      <c r="U20" s="227">
        <f ca="1">INDEX('Wellbeing Acorn Type'!J$14:J$48,'Type Sorted'!$B20)</f>
        <v>-1.4379207186691803</v>
      </c>
      <c r="V20" s="208">
        <f ca="1">INDEX('Wellbeing Acorn Type'!K$14:K$48,'Type Sorted'!$B20)</f>
        <v>45.708613998304855</v>
      </c>
      <c r="W20" s="208"/>
    </row>
    <row r="21" spans="1:23" ht="20.149999999999999" customHeight="1">
      <c r="A21" s="225">
        <v>9</v>
      </c>
      <c r="B21" s="225">
        <f ca="1">MATCH(A21,'Wellbeing Acorn Type'!$Q$14:$Q$48,0)</f>
        <v>5</v>
      </c>
      <c r="C21" s="226" t="str">
        <f ca="1">INDEX('Wellbeing Acorn Type'!$C$14:$C$48,'Type Sorted'!B21)</f>
        <v>1.5</v>
      </c>
      <c r="D21" s="40" t="str">
        <f ca="1">INDEX('Wellbeing Acorn Type'!D$14:D$48,'Type Sorted'!$B21)</f>
        <v>Countryside Complacency</v>
      </c>
      <c r="E21" s="40"/>
      <c r="F21" s="40"/>
      <c r="G21" s="40"/>
      <c r="H21" s="40"/>
      <c r="I21" s="40"/>
      <c r="J21" s="40"/>
      <c r="K21" s="40"/>
      <c r="L21" s="40"/>
      <c r="M21" s="40"/>
      <c r="N21" s="40"/>
      <c r="O21" s="40"/>
      <c r="P21" s="206">
        <f ca="1">INDEX('Wellbeing Acorn Type'!E$14:E$48,'Type Sorted'!$B21)</f>
        <v>1</v>
      </c>
      <c r="Q21" s="207">
        <f ca="1">INDEX('Wellbeing Acorn Type'!F$14:F$48,'Type Sorted'!$B21)</f>
        <v>9.8039215686274508E-3</v>
      </c>
      <c r="R21" s="206">
        <f ca="1">INDEX('Wellbeing Acorn Type'!G$14:G$48,'Type Sorted'!$B21)</f>
        <v>12098</v>
      </c>
      <c r="S21" s="207">
        <f ca="1">INDEX('Wellbeing Acorn Type'!H$14:H$48,'Type Sorted'!$B21)</f>
        <v>3.4726348451838647E-2</v>
      </c>
      <c r="T21" s="207">
        <f ca="1">INDEX('Wellbeing Acorn Type'!I$14:I$48,'Type Sorted'!$B21)</f>
        <v>8.2658290626549838E-5</v>
      </c>
      <c r="U21" s="227">
        <f ca="1">INDEX('Wellbeing Acorn Type'!J$14:J$48,'Type Sorted'!$B21)</f>
        <v>-1.3747876787677973</v>
      </c>
      <c r="V21" s="208">
        <f ca="1">INDEX('Wellbeing Acorn Type'!K$14:K$48,'Type Sorted'!$B21)</f>
        <v>28.231939163498097</v>
      </c>
      <c r="W21" s="208"/>
    </row>
    <row r="22" spans="1:23" ht="20.149999999999999" customHeight="1">
      <c r="A22" s="225">
        <v>10</v>
      </c>
      <c r="B22" s="225">
        <f ca="1">MATCH(A22,'Wellbeing Acorn Type'!$Q$14:$Q$48,0)</f>
        <v>19</v>
      </c>
      <c r="C22" s="226" t="str">
        <f ca="1">INDEX('Wellbeing Acorn Type'!$C$14:$C$48,'Type Sorted'!B22)</f>
        <v>3.15</v>
      </c>
      <c r="D22" s="40" t="str">
        <f ca="1">INDEX('Wellbeing Acorn Type'!D$14:D$48,'Type Sorted'!$B22)</f>
        <v>Borderline Behaviours</v>
      </c>
      <c r="E22" s="40"/>
      <c r="F22" s="40"/>
      <c r="G22" s="40"/>
      <c r="H22" s="40"/>
      <c r="I22" s="40"/>
      <c r="J22" s="40"/>
      <c r="K22" s="40"/>
      <c r="L22" s="40"/>
      <c r="M22" s="40"/>
      <c r="N22" s="40"/>
      <c r="O22" s="40"/>
      <c r="P22" s="206">
        <f ca="1">INDEX('Wellbeing Acorn Type'!E$14:E$48,'Type Sorted'!$B22)</f>
        <v>1</v>
      </c>
      <c r="Q22" s="207">
        <f ca="1">INDEX('Wellbeing Acorn Type'!F$14:F$48,'Type Sorted'!$B22)</f>
        <v>9.8039215686274508E-3</v>
      </c>
      <c r="R22" s="206">
        <f ca="1">INDEX('Wellbeing Acorn Type'!G$14:G$48,'Type Sorted'!$B22)</f>
        <v>15117</v>
      </c>
      <c r="S22" s="207">
        <f ca="1">INDEX('Wellbeing Acorn Type'!H$14:H$48,'Type Sorted'!$B22)</f>
        <v>4.3392148251483291E-2</v>
      </c>
      <c r="T22" s="207">
        <f ca="1">INDEX('Wellbeing Acorn Type'!I$14:I$48,'Type Sorted'!$B22)</f>
        <v>6.6150691274723819E-5</v>
      </c>
      <c r="U22" s="227">
        <f ca="1">INDEX('Wellbeing Acorn Type'!J$14:J$48,'Type Sorted'!$B22)</f>
        <v>-1.6650014458887421</v>
      </c>
      <c r="V22" s="208">
        <f ca="1">INDEX('Wellbeing Acorn Type'!K$14:K$48,'Type Sorted'!$B22)</f>
        <v>22.59376860488192</v>
      </c>
      <c r="W22" s="208"/>
    </row>
    <row r="23" spans="1:23" ht="20.149999999999999" customHeight="1">
      <c r="A23" s="225">
        <v>11</v>
      </c>
      <c r="B23" s="225">
        <f ca="1">MATCH(A23,'Wellbeing Acorn Type'!$Q$14:$Q$48,0)</f>
        <v>30</v>
      </c>
      <c r="C23" s="226" t="str">
        <f ca="1">INDEX('Wellbeing Acorn Type'!$C$14:$C$48,'Type Sorted'!B23)</f>
        <v>4.24</v>
      </c>
      <c r="D23" s="40" t="str">
        <f ca="1">INDEX('Wellbeing Acorn Type'!D$14:D$48,'Type Sorted'!$B23)</f>
        <v>Five-A-Day Greys</v>
      </c>
      <c r="E23" s="40"/>
      <c r="F23" s="40"/>
      <c r="G23" s="40"/>
      <c r="H23" s="40"/>
      <c r="I23" s="40"/>
      <c r="J23" s="40"/>
      <c r="K23" s="40"/>
      <c r="L23" s="40"/>
      <c r="M23" s="40"/>
      <c r="N23" s="40"/>
      <c r="O23" s="40"/>
      <c r="P23" s="206">
        <f ca="1">INDEX('Wellbeing Acorn Type'!E$14:E$48,'Type Sorted'!$B23)</f>
        <v>2</v>
      </c>
      <c r="Q23" s="207">
        <f ca="1">INDEX('Wellbeing Acorn Type'!F$14:F$48,'Type Sorted'!$B23)</f>
        <v>1.9607843137254902E-2</v>
      </c>
      <c r="R23" s="206">
        <f ca="1">INDEX('Wellbeing Acorn Type'!G$14:G$48,'Type Sorted'!$B23)</f>
        <v>30382</v>
      </c>
      <c r="S23" s="207">
        <f ca="1">INDEX('Wellbeing Acorn Type'!H$14:H$48,'Type Sorted'!$B23)</f>
        <v>8.7209118752170758E-2</v>
      </c>
      <c r="T23" s="207">
        <f ca="1">INDEX('Wellbeing Acorn Type'!I$14:I$48,'Type Sorted'!$B23)</f>
        <v>6.582845105654664E-5</v>
      </c>
      <c r="U23" s="227">
        <f ca="1">INDEX('Wellbeing Acorn Type'!J$14:J$48,'Type Sorted'!$B23)</f>
        <v>-2.4198496402125622</v>
      </c>
      <c r="V23" s="208">
        <f ca="1">INDEX('Wellbeing Acorn Type'!K$14:K$48,'Type Sorted'!$B23)</f>
        <v>22.483707458363504</v>
      </c>
      <c r="W23" s="208"/>
    </row>
    <row r="24" spans="1:23" ht="20.149999999999999" customHeight="1">
      <c r="A24" s="225">
        <v>12</v>
      </c>
      <c r="B24" s="225">
        <f ca="1">MATCH(A24,'Wellbeing Acorn Type'!$Q$14:$Q$48,0)</f>
        <v>11</v>
      </c>
      <c r="C24" s="226" t="str">
        <f ca="1">INDEX('Wellbeing Acorn Type'!$C$14:$C$48,'Type Sorted'!B24)</f>
        <v>2.9</v>
      </c>
      <c r="D24" s="40" t="str">
        <f ca="1">INDEX('Wellbeing Acorn Type'!D$14:D$48,'Type Sorted'!$B24)</f>
        <v>Everyday Excesses</v>
      </c>
      <c r="E24" s="40"/>
      <c r="F24" s="40"/>
      <c r="G24" s="40"/>
      <c r="H24" s="40"/>
      <c r="I24" s="40"/>
      <c r="J24" s="40"/>
      <c r="K24" s="40"/>
      <c r="L24" s="40"/>
      <c r="M24" s="40"/>
      <c r="N24" s="40"/>
      <c r="O24" s="40"/>
      <c r="P24" s="206">
        <f ca="1">INDEX('Wellbeing Acorn Type'!E$14:E$48,'Type Sorted'!$B24)</f>
        <v>1</v>
      </c>
      <c r="Q24" s="207">
        <f ca="1">INDEX('Wellbeing Acorn Type'!F$14:F$48,'Type Sorted'!$B24)</f>
        <v>9.8039215686274508E-3</v>
      </c>
      <c r="R24" s="206">
        <f ca="1">INDEX('Wellbeing Acorn Type'!G$14:G$48,'Type Sorted'!$B24)</f>
        <v>16337</v>
      </c>
      <c r="S24" s="207">
        <f ca="1">INDEX('Wellbeing Acorn Type'!H$14:H$48,'Type Sorted'!$B24)</f>
        <v>4.6894061386815011E-2</v>
      </c>
      <c r="T24" s="207">
        <f ca="1">INDEX('Wellbeing Acorn Type'!I$14:I$48,'Type Sorted'!$B24)</f>
        <v>6.1210748607455463E-5</v>
      </c>
      <c r="U24" s="227">
        <f ca="1">INDEX('Wellbeing Acorn Type'!J$14:J$48,'Type Sorted'!$B24)</f>
        <v>-1.7718585344759608</v>
      </c>
      <c r="V24" s="208">
        <f ca="1">INDEX('Wellbeing Acorn Type'!K$14:K$48,'Type Sorted'!$B24)</f>
        <v>20.906531186876414</v>
      </c>
      <c r="W24" s="208"/>
    </row>
    <row r="25" spans="1:23" ht="20.149999999999999" customHeight="1">
      <c r="A25" s="225">
        <v>13</v>
      </c>
      <c r="B25" s="225">
        <f ca="1">MATCH(A25,'Wellbeing Acorn Type'!$Q$14:$Q$48,0)</f>
        <v>25</v>
      </c>
      <c r="C25" s="226" t="str">
        <f ca="1">INDEX('Wellbeing Acorn Type'!$C$14:$C$48,'Type Sorted'!B25)</f>
        <v>4.19</v>
      </c>
      <c r="D25" s="40" t="str">
        <f ca="1">INDEX('Wellbeing Acorn Type'!D$14:D$48,'Type Sorted'!$B25)</f>
        <v>Relishing Retirement</v>
      </c>
      <c r="E25" s="40"/>
      <c r="F25" s="40"/>
      <c r="G25" s="40"/>
      <c r="H25" s="40"/>
      <c r="I25" s="40"/>
      <c r="J25" s="40"/>
      <c r="K25" s="40"/>
      <c r="L25" s="40"/>
      <c r="M25" s="40"/>
      <c r="N25" s="40"/>
      <c r="O25" s="40"/>
      <c r="P25" s="206">
        <f ca="1">INDEX('Wellbeing Acorn Type'!E$14:E$48,'Type Sorted'!$B25)</f>
        <v>1</v>
      </c>
      <c r="Q25" s="207">
        <f ca="1">INDEX('Wellbeing Acorn Type'!F$14:F$48,'Type Sorted'!$B25)</f>
        <v>9.8039215686274508E-3</v>
      </c>
      <c r="R25" s="206">
        <f ca="1">INDEX('Wellbeing Acorn Type'!G$14:G$48,'Type Sorted'!$B25)</f>
        <v>48853</v>
      </c>
      <c r="S25" s="207">
        <f ca="1">INDEX('Wellbeing Acorn Type'!H$14:H$48,'Type Sorted'!$B25)</f>
        <v>0.14022865770521353</v>
      </c>
      <c r="T25" s="207">
        <f ca="1">INDEX('Wellbeing Acorn Type'!I$14:I$48,'Type Sorted'!$B25)</f>
        <v>2.0469571981249873E-5</v>
      </c>
      <c r="U25" s="227">
        <f ca="1">INDEX('Wellbeing Acorn Type'!J$14:J$48,'Type Sorted'!$B25)</f>
        <v>-3.7935881635865525</v>
      </c>
      <c r="V25" s="208">
        <f ca="1">INDEX('Wellbeing Acorn Type'!K$14:K$48,'Type Sorted'!$B25)</f>
        <v>6.9913823101958945</v>
      </c>
      <c r="W25" s="208"/>
    </row>
    <row r="26" spans="1:23" ht="20.149999999999999" customHeight="1">
      <c r="A26" s="225">
        <v>14</v>
      </c>
      <c r="B26" s="225">
        <f ca="1">MATCH(A26,'Wellbeing Acorn Type'!$Q$14:$Q$48,0)</f>
        <v>34</v>
      </c>
      <c r="C26" s="226" t="str">
        <f ca="1">INDEX('Wellbeing Acorn Type'!$C$14:$C$48,'Type Sorted'!B26)</f>
        <v>60</v>
      </c>
      <c r="D26" s="40" t="str">
        <f ca="1">INDEX('Wellbeing Acorn Type'!D$14:D$48,'Type Sorted'!$B26)</f>
        <v>Active Communal Population</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237</v>
      </c>
      <c r="S26" s="207">
        <f ca="1">INDEX('Wellbeing Acorn Type'!H$14:H$48,'Type Sorted'!$B26)</f>
        <v>6.8028968284722759E-4</v>
      </c>
      <c r="T26" s="207">
        <f ca="1">INDEX('Wellbeing Acorn Type'!I$14:I$48,'Type Sorted'!$B26)</f>
        <v>0</v>
      </c>
      <c r="U26" s="227">
        <f ca="1">INDEX('Wellbeing Acorn Type'!J$14:J$48,'Type Sorted'!$B26)</f>
        <v>-0.26350860475269544</v>
      </c>
      <c r="V26" s="208">
        <f ca="1">INDEX('Wellbeing Acorn Type'!K$14:K$48,'Type Sorted'!$B26)</f>
        <v>0</v>
      </c>
      <c r="W26" s="208"/>
    </row>
    <row r="27" spans="1:23" ht="20.149999999999999" customHeight="1">
      <c r="A27" s="225">
        <v>15</v>
      </c>
      <c r="B27" s="225">
        <f ca="1">MATCH(A27,'Wellbeing Acorn Type'!$Q$14:$Q$48,0)</f>
        <v>15</v>
      </c>
      <c r="C27" s="226" t="str">
        <f ca="1">INDEX('Wellbeing Acorn Type'!$C$14:$C$48,'Type Sorted'!B27)</f>
        <v>2.13</v>
      </c>
      <c r="D27" s="40" t="str">
        <f ca="1">INDEX('Wellbeing Acorn Type'!D$14:D$48,'Type Sorted'!$B27)</f>
        <v>Regular Revellers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7412</v>
      </c>
      <c r="S27" s="207">
        <f ca="1">INDEX('Wellbeing Acorn Type'!H$14:H$48,'Type Sorted'!$B27)</f>
        <v>2.1275557507441565E-2</v>
      </c>
      <c r="T27" s="207">
        <f ca="1">INDEX('Wellbeing Acorn Type'!I$14:I$48,'Type Sorted'!$B27)</f>
        <v>0</v>
      </c>
      <c r="U27" s="227">
        <f ca="1">INDEX('Wellbeing Acorn Type'!J$14:J$48,'Type Sorted'!$B27)</f>
        <v>-1.4890536423725276</v>
      </c>
      <c r="V27" s="208">
        <f ca="1">INDEX('Wellbeing Acorn Type'!K$14:K$48,'Type Sorted'!$B27)</f>
        <v>0</v>
      </c>
      <c r="W27" s="208"/>
    </row>
    <row r="28" spans="1:23" ht="20.149999999999999" customHeight="1">
      <c r="A28" s="225">
        <v>16</v>
      </c>
      <c r="B28" s="225">
        <f ca="1">MATCH(A28,'Wellbeing Acorn Type'!$Q$14:$Q$48,0)</f>
        <v>12</v>
      </c>
      <c r="C28" s="226" t="str">
        <f ca="1">INDEX('Wellbeing Acorn Type'!$C$14:$C$48,'Type Sorted'!B28)</f>
        <v>2.10</v>
      </c>
      <c r="D28" s="40" t="str">
        <f ca="1">INDEX('Wellbeing Acorn Type'!D$14:D$48,'Type Sorted'!$B28)</f>
        <v>Respiratory Risks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12048</v>
      </c>
      <c r="S28" s="207">
        <f ca="1">INDEX('Wellbeing Acorn Type'!H$14:H$48,'Type Sorted'!$B28)</f>
        <v>3.45828274217021E-2</v>
      </c>
      <c r="T28" s="207">
        <f ca="1">INDEX('Wellbeing Acorn Type'!I$14:I$48,'Type Sorted'!$B28)</f>
        <v>0</v>
      </c>
      <c r="U28" s="227">
        <f ca="1">INDEX('Wellbeing Acorn Type'!J$14:J$48,'Type Sorted'!$B28)</f>
        <v>-1.9114934965417731</v>
      </c>
      <c r="V28" s="208">
        <f ca="1">INDEX('Wellbeing Acorn Type'!K$14:K$48,'Type Sorted'!$B28)</f>
        <v>0</v>
      </c>
      <c r="W28" s="208"/>
    </row>
    <row r="29" spans="1:23" ht="20.149999999999999" customHeight="1">
      <c r="A29" s="225">
        <v>17</v>
      </c>
      <c r="B29" s="225">
        <f ca="1">MATCH(A29,'Wellbeing Acorn Type'!$Q$14:$Q$48,0)</f>
        <v>35</v>
      </c>
      <c r="C29" s="226" t="str">
        <f ca="1">INDEX('Wellbeing Acorn Type'!$C$14:$C$48,'Type Sorted'!B29)</f>
        <v>61</v>
      </c>
      <c r="D29" s="40" t="str">
        <f ca="1">INDEX('Wellbeing Acorn Type'!D$14:D$48,'Type Sorted'!$B29)</f>
        <v>Inactive Communal Population</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3786</v>
      </c>
      <c r="S29" s="207">
        <f ca="1">INDEX('Wellbeing Acorn Type'!H$14:H$48,'Type Sorted'!$B29)</f>
        <v>1.0867412401939256E-2</v>
      </c>
      <c r="T29" s="207">
        <f ca="1">INDEX('Wellbeing Acorn Type'!I$14:I$48,'Type Sorted'!$B29)</f>
        <v>0</v>
      </c>
      <c r="U29" s="227">
        <f ca="1">INDEX('Wellbeing Acorn Type'!J$14:J$48,'Type Sorted'!$B29)</f>
        <v>-1.0586097872127989</v>
      </c>
      <c r="V29" s="208">
        <f ca="1">INDEX('Wellbeing Acorn Type'!K$14:K$48,'Type Sorted'!$B29)</f>
        <v>0</v>
      </c>
      <c r="W29" s="208"/>
    </row>
    <row r="30" spans="1:23" ht="20.149999999999999" customHeight="1">
      <c r="A30" s="225">
        <v>18</v>
      </c>
      <c r="B30" s="225">
        <f ca="1">MATCH(A30,'Wellbeing Acorn Type'!$Q$14:$Q$48,0)</f>
        <v>2</v>
      </c>
      <c r="C30" s="226" t="str">
        <f ca="1">INDEX('Wellbeing Acorn Type'!$C$14:$C$48,'Type Sorted'!B30)</f>
        <v>1.2</v>
      </c>
      <c r="D30" s="40" t="str">
        <f ca="1">INDEX('Wellbeing Acorn Type'!D$14:D$48,'Type Sorted'!$B30)</f>
        <v>Poorly Pensioners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11136</v>
      </c>
      <c r="S30" s="207">
        <f ca="1">INDEX('Wellbeing Acorn Type'!H$14:H$48,'Type Sorted'!$B30)</f>
        <v>3.1965003832011507E-2</v>
      </c>
      <c r="T30" s="207">
        <f ca="1">INDEX('Wellbeing Acorn Type'!I$14:I$48,'Type Sorted'!$B30)</f>
        <v>0</v>
      </c>
      <c r="U30" s="227">
        <f ca="1">INDEX('Wellbeing Acorn Type'!J$14:J$48,'Type Sorted'!$B30)</f>
        <v>-1.8352360738801341</v>
      </c>
      <c r="V30" s="208">
        <f ca="1">INDEX('Wellbeing Acorn Type'!K$14:K$48,'Type Sorted'!$B30)</f>
        <v>0</v>
      </c>
      <c r="W30" s="208"/>
    </row>
    <row r="31" spans="1:23" ht="20.149999999999999" customHeight="1">
      <c r="A31" s="225">
        <v>19</v>
      </c>
      <c r="B31" s="225">
        <f ca="1">MATCH(A31,'Wellbeing Acorn Type'!$Q$14:$Q$48,0)</f>
        <v>22</v>
      </c>
      <c r="C31" s="226" t="str">
        <f ca="1">INDEX('Wellbeing Acorn Type'!$C$14:$C$48,'Type Sorted'!B31)</f>
        <v>3.18</v>
      </c>
      <c r="D31" s="40" t="str">
        <f ca="1">INDEX('Wellbeing Acorn Type'!D$14:D$48,'Type Sorted'!$B31)</f>
        <v>Cultural Concerns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106</v>
      </c>
      <c r="S31" s="207">
        <f ca="1">INDEX('Wellbeing Acorn Type'!H$14:H$48,'Type Sorted'!$B31)</f>
        <v>3.0426458388947735E-4</v>
      </c>
      <c r="T31" s="207">
        <f ca="1">INDEX('Wellbeing Acorn Type'!I$14:I$48,'Type Sorted'!$B31)</f>
        <v>0</v>
      </c>
      <c r="U31" s="227">
        <f ca="1">INDEX('Wellbeing Acorn Type'!J$14:J$48,'Type Sorted'!$B31)</f>
        <v>-0.17619430546501835</v>
      </c>
      <c r="V31" s="208">
        <f ca="1">INDEX('Wellbeing Acorn Type'!K$14:K$48,'Type Sorted'!$B31)</f>
        <v>0</v>
      </c>
      <c r="W31" s="208"/>
    </row>
    <row r="32" spans="1:23" ht="20.149999999999999" customHeight="1">
      <c r="A32" s="225">
        <v>20</v>
      </c>
      <c r="B32" s="225">
        <f ca="1">MATCH(A32,'Wellbeing Acorn Type'!$Q$14:$Q$48,0)</f>
        <v>3</v>
      </c>
      <c r="C32" s="226" t="str">
        <f ca="1">INDEX('Wellbeing Acorn Type'!$C$14:$C$48,'Type Sorted'!B32)</f>
        <v>1.3</v>
      </c>
      <c r="D32" s="40" t="str">
        <f ca="1">INDEX('Wellbeing Acorn Type'!D$14:D$48,'Type Sorted'!$B32)</f>
        <v>Hardship Heartlands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17099</v>
      </c>
      <c r="S32" s="207">
        <f ca="1">INDEX('Wellbeing Acorn Type'!H$14:H$48,'Type Sorted'!$B32)</f>
        <v>4.9081321886095972E-2</v>
      </c>
      <c r="T32" s="207">
        <f ca="1">INDEX('Wellbeing Acorn Type'!I$14:I$48,'Type Sorted'!$B32)</f>
        <v>0</v>
      </c>
      <c r="U32" s="227">
        <f ca="1">INDEX('Wellbeing Acorn Type'!J$14:J$48,'Type Sorted'!$B32)</f>
        <v>-2.2944918653660777</v>
      </c>
      <c r="V32" s="208">
        <f ca="1">INDEX('Wellbeing Acorn Type'!K$14:K$48,'Type Sorted'!$B32)</f>
        <v>0</v>
      </c>
      <c r="W32" s="208"/>
    </row>
    <row r="33" spans="1:28" ht="20.149999999999999" customHeight="1">
      <c r="A33" s="225">
        <v>21</v>
      </c>
      <c r="B33" s="225">
        <f ca="1">MATCH(A33,'Wellbeing Acorn Type'!$Q$14:$Q$48,0)</f>
        <v>1</v>
      </c>
      <c r="C33" s="226" t="str">
        <f ca="1">INDEX('Wellbeing Acorn Type'!$C$14:$C$48,'Type Sorted'!B33)</f>
        <v>1.1</v>
      </c>
      <c r="D33" s="40" t="str">
        <f ca="1">INDEX('Wellbeing Acorn Type'!D$14:D$48,'Type Sorted'!$B33)</f>
        <v>Limited Living</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3787</v>
      </c>
      <c r="S33" s="207">
        <f ca="1">INDEX('Wellbeing Acorn Type'!H$14:H$48,'Type Sorted'!$B33)</f>
        <v>1.0870282822541988E-2</v>
      </c>
      <c r="T33" s="207">
        <f ca="1">INDEX('Wellbeing Acorn Type'!I$14:I$48,'Type Sorted'!$B33)</f>
        <v>0</v>
      </c>
      <c r="U33" s="227">
        <f ca="1">INDEX('Wellbeing Acorn Type'!J$14:J$48,'Type Sorted'!$B33)</f>
        <v>-1.058751120044283</v>
      </c>
      <c r="V33" s="208">
        <f ca="1">INDEX('Wellbeing Acorn Type'!K$14:K$48,'Type Sorted'!$B33)</f>
        <v>0</v>
      </c>
      <c r="W33" s="208"/>
    </row>
    <row r="34" spans="1:28" ht="20.149999999999999" customHeight="1">
      <c r="A34" s="225">
        <v>22</v>
      </c>
      <c r="B34" s="225">
        <f ca="1">MATCH(A34,'Wellbeing Acorn Type'!$Q$14:$Q$48,0)</f>
        <v>28</v>
      </c>
      <c r="C34" s="226" t="str">
        <f ca="1">INDEX('Wellbeing Acorn Type'!$C$14:$C$48,'Type Sorted'!B34)</f>
        <v>4.22</v>
      </c>
      <c r="D34" s="40" t="str">
        <f ca="1">INDEX('Wellbeing Acorn Type'!D$14:D$48,'Type Sorted'!$B34)</f>
        <v>Gym &amp; Juices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1307</v>
      </c>
      <c r="S34" s="207">
        <f ca="1">INDEX('Wellbeing Acorn Type'!H$14:H$48,'Type Sorted'!$B34)</f>
        <v>3.7516397277693098E-3</v>
      </c>
      <c r="T34" s="207">
        <f ca="1">INDEX('Wellbeing Acorn Type'!I$14:I$48,'Type Sorted'!$B34)</f>
        <v>0</v>
      </c>
      <c r="U34" s="227">
        <f ca="1">INDEX('Wellbeing Acorn Type'!J$14:J$48,'Type Sorted'!$B34)</f>
        <v>-0.61976470385626492</v>
      </c>
      <c r="V34" s="208">
        <f ca="1">INDEX('Wellbeing Acorn Type'!K$14:K$48,'Type Sorted'!$B34)</f>
        <v>0</v>
      </c>
      <c r="W34" s="208"/>
    </row>
    <row r="35" spans="1:28" ht="20.149999999999999" customHeight="1">
      <c r="A35" s="225">
        <v>23</v>
      </c>
      <c r="B35" s="225">
        <f ca="1">MATCH(A35,'Wellbeing Acorn Type'!$Q$14:$Q$48,0)</f>
        <v>14</v>
      </c>
      <c r="C35" s="226" t="str">
        <f ca="1">INDEX('Wellbeing Acorn Type'!$C$14:$C$48,'Type Sorted'!B35)</f>
        <v>2.12</v>
      </c>
      <c r="D35" s="40" t="str">
        <f ca="1">INDEX('Wellbeing Acorn Type'!D$14:D$48,'Type Sorted'!$B35)</f>
        <v>Perilous Futures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6282</v>
      </c>
      <c r="S35" s="207">
        <f ca="1">INDEX('Wellbeing Acorn Type'!H$14:H$48,'Type Sorted'!$B35)</f>
        <v>1.8031982226355627E-2</v>
      </c>
      <c r="T35" s="207">
        <f ca="1">INDEX('Wellbeing Acorn Type'!I$14:I$48,'Type Sorted'!$B35)</f>
        <v>0</v>
      </c>
      <c r="U35" s="227">
        <f ca="1">INDEX('Wellbeing Acorn Type'!J$14:J$48,'Type Sorted'!$B35)</f>
        <v>-1.3685893293895754</v>
      </c>
      <c r="V35" s="208">
        <f ca="1">INDEX('Wellbeing Acorn Type'!K$14:K$48,'Type Sorted'!$B35)</f>
        <v>0</v>
      </c>
      <c r="W35" s="208"/>
    </row>
    <row r="36" spans="1:28" ht="20.149999999999999" customHeight="1">
      <c r="A36" s="225">
        <v>24</v>
      </c>
      <c r="B36" s="225">
        <f ca="1">MATCH(A36,'Wellbeing Acorn Type'!$Q$14:$Q$48,0)</f>
        <v>9</v>
      </c>
      <c r="C36" s="226" t="str">
        <f ca="1">INDEX('Wellbeing Acorn Type'!$C$14:$C$48,'Type Sorted'!B36)</f>
        <v>2.7</v>
      </c>
      <c r="D36" s="40" t="str">
        <f ca="1">INDEX('Wellbeing Acorn Type'!D$14:D$48,'Type Sorted'!$B36)</f>
        <v>Struggling Smokers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7077</v>
      </c>
      <c r="S36" s="207">
        <f ca="1">INDEX('Wellbeing Acorn Type'!H$14:H$48,'Type Sorted'!$B36)</f>
        <v>2.0313966605526708E-2</v>
      </c>
      <c r="T36" s="207">
        <f ca="1">INDEX('Wellbeing Acorn Type'!I$14:I$48,'Type Sorted'!$B36)</f>
        <v>0</v>
      </c>
      <c r="U36" s="227">
        <f ca="1">INDEX('Wellbeing Acorn Type'!J$14:J$48,'Type Sorted'!$B36)</f>
        <v>-1.4542999681772688</v>
      </c>
      <c r="V36" s="208">
        <f ca="1">INDEX('Wellbeing Acorn Type'!K$14:K$48,'Type Sorted'!$B36)</f>
        <v>0</v>
      </c>
      <c r="W36" s="208"/>
    </row>
    <row r="37" spans="1:28" ht="20.149999999999999" customHeight="1">
      <c r="A37" s="225">
        <v>25</v>
      </c>
      <c r="B37" s="225">
        <f ca="1">MATCH(A37,'Wellbeing Acorn Type'!$Q$14:$Q$48,0)</f>
        <v>8</v>
      </c>
      <c r="C37" s="226" t="str">
        <f ca="1">INDEX('Wellbeing Acorn Type'!$C$14:$C$48,'Type Sorted'!B37)</f>
        <v>2.6</v>
      </c>
      <c r="D37" s="40" t="str">
        <f ca="1">INDEX('Wellbeing Acorn Type'!D$14:D$48,'Type Sorted'!$B37)</f>
        <v>Dangerous Dependencies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3360</v>
      </c>
      <c r="S37" s="207">
        <f ca="1">INDEX('Wellbeing Acorn Type'!H$14:H$48,'Type Sorted'!$B37)</f>
        <v>9.6446132251758847E-3</v>
      </c>
      <c r="T37" s="207">
        <f ca="1">INDEX('Wellbeing Acorn Type'!I$14:I$48,'Type Sorted'!$B37)</f>
        <v>0</v>
      </c>
      <c r="U37" s="227">
        <f ca="1">INDEX('Wellbeing Acorn Type'!J$14:J$48,'Type Sorted'!$B37)</f>
        <v>-0.99665984203811164</v>
      </c>
      <c r="V37" s="208">
        <f ca="1">INDEX('Wellbeing Acorn Type'!K$14:K$48,'Type Sorted'!$B37)</f>
        <v>0</v>
      </c>
      <c r="W37" s="208"/>
    </row>
    <row r="38" spans="1:28" ht="20.149999999999999" customHeight="1">
      <c r="A38" s="225">
        <v>26</v>
      </c>
      <c r="B38" s="225">
        <f ca="1">MATCH(A38,'Wellbeing Acorn Type'!$Q$14:$Q$48,0)</f>
        <v>13</v>
      </c>
      <c r="C38" s="226" t="str">
        <f ca="1">INDEX('Wellbeing Acorn Type'!$C$14:$C$48,'Type Sorted'!B38)</f>
        <v>2.11</v>
      </c>
      <c r="D38" s="40" t="str">
        <f ca="1">INDEX('Wellbeing Acorn Type'!D$14:D$48,'Type Sorted'!$B38)</f>
        <v>Anxious Adversity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6926</v>
      </c>
      <c r="S38" s="207">
        <f ca="1">INDEX('Wellbeing Acorn Type'!H$14:H$48,'Type Sorted'!$B38)</f>
        <v>1.988053309451434E-2</v>
      </c>
      <c r="T38" s="207">
        <f ca="1">INDEX('Wellbeing Acorn Type'!I$14:I$48,'Type Sorted'!$B38)</f>
        <v>0</v>
      </c>
      <c r="U38" s="227">
        <f ca="1">INDEX('Wellbeing Acorn Type'!J$14:J$48,'Type Sorted'!$B38)</f>
        <v>-1.438383164390143</v>
      </c>
      <c r="V38" s="208">
        <f ca="1">INDEX('Wellbeing Acorn Type'!K$14:K$48,'Type Sorted'!$B38)</f>
        <v>0</v>
      </c>
      <c r="W38" s="208"/>
    </row>
    <row r="39" spans="1:28" ht="20.149999999999999" customHeight="1">
      <c r="A39" s="225">
        <v>27</v>
      </c>
      <c r="B39" s="225">
        <f ca="1">MATCH(A39,'Wellbeing Acorn Type'!$Q$14:$Q$48,0)</f>
        <v>10</v>
      </c>
      <c r="C39" s="226" t="str">
        <f ca="1">INDEX('Wellbeing Acorn Type'!$C$14:$C$48,'Type Sorted'!B39)</f>
        <v>2.8</v>
      </c>
      <c r="D39" s="40" t="str">
        <f ca="1">INDEX('Wellbeing Acorn Type'!D$14:D$48,'Type Sorted'!$B39)</f>
        <v>Despondent Diversity</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0</v>
      </c>
      <c r="S39" s="207">
        <f ca="1">INDEX('Wellbeing Acorn Type'!H$14:H$48,'Type Sorted'!$B39)</f>
        <v>0</v>
      </c>
      <c r="T39" s="207">
        <f ca="1">INDEX('Wellbeing Acorn Type'!I$14:I$48,'Type Sorted'!$B39)</f>
        <v>0</v>
      </c>
      <c r="U39" s="227">
        <f ca="1">INDEX('Wellbeing Acorn Type'!J$14:J$48,'Type Sorted'!$B39)</f>
        <v>0</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102</v>
      </c>
      <c r="Q41" s="230"/>
      <c r="R41" s="229">
        <f ca="1">SUM(R13:R40)</f>
        <v>348381</v>
      </c>
      <c r="S41" s="17"/>
      <c r="T41" s="221">
        <f ca="1">IF(R41&gt;0,P41/R41,0)</f>
        <v>2.9278290147855365E-4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4</v>
      </c>
      <c r="B53" s="231">
        <f ca="1">IF($A53=B$52,$V13,100)</f>
        <v>100</v>
      </c>
      <c r="C53" s="231">
        <f t="shared" ref="C53:AB53" ca="1" si="0">IF($A53=C$52,$V13,100)</f>
        <v>100</v>
      </c>
      <c r="D53" s="231">
        <f t="shared" ca="1" si="0"/>
        <v>100</v>
      </c>
      <c r="E53" s="231">
        <f t="shared" ca="1" si="0"/>
        <v>624.93314567206198</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25</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352.64357926435792</v>
      </c>
      <c r="AA54" s="231">
        <f t="shared" ca="1" si="1"/>
        <v>100</v>
      </c>
      <c r="AB54" s="231">
        <f t="shared" ca="1" si="1"/>
        <v>100</v>
      </c>
    </row>
    <row r="55" spans="1:28" ht="15" hidden="1" customHeight="1">
      <c r="A55" s="231">
        <f ca="1">INDEX('Wellbeing Acorn Type'!$R$14:$R$48,'Type Sorted'!B15)</f>
        <v>20</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245.0924892361665</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23</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201.38561320754721</v>
      </c>
      <c r="Y56" s="231">
        <f t="shared" ca="1" si="1"/>
        <v>100</v>
      </c>
      <c r="Z56" s="231">
        <f t="shared" ca="1" si="1"/>
        <v>100</v>
      </c>
      <c r="AA56" s="231">
        <f t="shared" ca="1" si="1"/>
        <v>100</v>
      </c>
      <c r="AB56" s="231">
        <f t="shared" ca="1" si="1"/>
        <v>100</v>
      </c>
    </row>
    <row r="57" spans="1:28" ht="15" hidden="1" customHeight="1">
      <c r="A57" s="231">
        <f ca="1">INDEX('Wellbeing Acorn Type'!$R$14:$R$48,'Type Sorted'!B17)</f>
        <v>21</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195.05996573386636</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17</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129.11579026953464</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14</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78.187714612743221</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16</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45.708613998304855</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5</v>
      </c>
      <c r="B61" s="231">
        <f t="shared" ca="1" si="1"/>
        <v>100</v>
      </c>
      <c r="C61" s="231">
        <f t="shared" ca="1" si="1"/>
        <v>100</v>
      </c>
      <c r="D61" s="231">
        <f t="shared" ca="1" si="1"/>
        <v>100</v>
      </c>
      <c r="E61" s="231">
        <f t="shared" ca="1" si="1"/>
        <v>100</v>
      </c>
      <c r="F61" s="231">
        <f t="shared" ca="1" si="1"/>
        <v>28.231939163498097</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22.59376860488192</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24</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22.483707458363504</v>
      </c>
      <c r="Z63" s="231">
        <f t="shared" ca="1" si="2"/>
        <v>100</v>
      </c>
      <c r="AA63" s="231">
        <f t="shared" ca="1" si="2"/>
        <v>100</v>
      </c>
      <c r="AB63" s="231">
        <f t="shared" ca="1" si="2"/>
        <v>100</v>
      </c>
    </row>
    <row r="64" spans="1:28" ht="15" hidden="1" customHeight="1">
      <c r="A64" s="231">
        <f ca="1">INDEX('Wellbeing Acorn Type'!$R$14:$R$48,'Type Sorted'!B24)</f>
        <v>9</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20.906531186876414</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19</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6.9913823101958945</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60</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0</v>
      </c>
      <c r="AB66" s="231">
        <f t="shared" ca="1" si="3"/>
        <v>100</v>
      </c>
    </row>
    <row r="67" spans="1:28" ht="15" hidden="1" customHeight="1">
      <c r="A67" s="231">
        <f ca="1">INDEX('Wellbeing Acorn Type'!$R$14:$R$48,'Type Sorted'!B27)</f>
        <v>13</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10</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61</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0</v>
      </c>
    </row>
    <row r="70" spans="1:28" ht="15" hidden="1" customHeight="1">
      <c r="A70" s="231">
        <f ca="1">INDEX('Wellbeing Acorn Type'!$R$14:$R$48,'Type Sorted'!B30)</f>
        <v>2</v>
      </c>
      <c r="B70" s="231">
        <f t="shared" ca="1" si="3"/>
        <v>100</v>
      </c>
      <c r="C70" s="231">
        <f t="shared" ca="1" si="3"/>
        <v>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18</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3</v>
      </c>
      <c r="B72" s="231">
        <f t="shared" ca="1" si="3"/>
        <v>100</v>
      </c>
      <c r="C72" s="231">
        <f t="shared" ca="1" si="3"/>
        <v>100</v>
      </c>
      <c r="D72" s="231">
        <f t="shared" ca="1" si="3"/>
        <v>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v>
      </c>
      <c r="B73" s="231">
        <f t="shared" ca="1" si="3"/>
        <v>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22</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12</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7</v>
      </c>
      <c r="B76" s="231">
        <f t="shared" ca="1" si="5"/>
        <v>100</v>
      </c>
      <c r="C76" s="231">
        <f t="shared" ca="1" si="5"/>
        <v>100</v>
      </c>
      <c r="D76" s="231">
        <f t="shared" ca="1" si="5"/>
        <v>100</v>
      </c>
      <c r="E76" s="231">
        <f t="shared" ca="1" si="5"/>
        <v>100</v>
      </c>
      <c r="F76" s="231">
        <f t="shared" ca="1" si="5"/>
        <v>100</v>
      </c>
      <c r="G76" s="231">
        <f t="shared" ca="1" si="5"/>
        <v>100</v>
      </c>
      <c r="H76" s="231">
        <f t="shared" ca="1" si="5"/>
        <v>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v>
      </c>
      <c r="B77" s="231">
        <f t="shared" ca="1" si="5"/>
        <v>100</v>
      </c>
      <c r="C77" s="231">
        <f t="shared" ca="1" si="5"/>
        <v>100</v>
      </c>
      <c r="D77" s="231">
        <f t="shared" ca="1" si="5"/>
        <v>100</v>
      </c>
      <c r="E77" s="231">
        <f t="shared" ca="1" si="5"/>
        <v>100</v>
      </c>
      <c r="F77" s="231">
        <f t="shared" ca="1" si="5"/>
        <v>100</v>
      </c>
      <c r="G77" s="231">
        <f t="shared" ca="1" si="5"/>
        <v>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11</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CC4AD-1FA5-408F-9702-4F4C367D9170}">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54995-C267-48B0-8307-249BED6D9E4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0.12385294117647058</v>
      </c>
      <c r="H2" s="245" cm="1">
        <f t="array" ref="H2:H797">INDEX('Data - Knowledge'!J:J,MATCH(_xlfn.ANCHORARRAY('Features Data'!A2),'Data - Knowledge'!A:A,0))</f>
        <v>95.399238339773035</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6.4509803921568645E-3</v>
      </c>
      <c r="H3" s="245">
        <v>91.25476591686656</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1.8284313725490199E-2</v>
      </c>
      <c r="H4" s="245">
        <v>98.534377931940767</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2.015686274509804E-2</v>
      </c>
      <c r="H5" s="245">
        <v>99.558216350890234</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1.8921568627450976E-2</v>
      </c>
      <c r="H6" s="245">
        <v>98.271618471604128</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1.9862745098039213E-2</v>
      </c>
      <c r="H7" s="245">
        <v>103.26661427472339</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4.9803921568627452E-3</v>
      </c>
      <c r="H8" s="245">
        <v>98.563639518660366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4.1686274509803917E-2</v>
      </c>
      <c r="H9" s="245">
        <v>107.0459180138534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9.1078431372549028E-3</v>
      </c>
      <c r="H10" s="245">
        <v>103.44044088618874</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1.4656862745098042E-2</v>
      </c>
      <c r="H11" s="245">
        <v>102.19032900967076</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1.081372549019608E-2</v>
      </c>
      <c r="H12" s="245">
        <v>98.657031502140583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0.18335294117647058</v>
      </c>
      <c r="H13" s="245">
        <v>104.93553276290089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3.009803921568628E-3</v>
      </c>
      <c r="H14" s="245">
        <v>98.807489980402437</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2.4490196078431375E-2</v>
      </c>
      <c r="H15" s="245">
        <v>91.64088995161147</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9.2647058823529416E-2</v>
      </c>
      <c r="H16" s="245">
        <v>103.58589314003777</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2.4823529411764703E-2</v>
      </c>
      <c r="H17" s="245">
        <v>99.612105308514415</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1.1803921568627453E-2</v>
      </c>
      <c r="H18" s="245">
        <v>108.36870926195652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95.399238339773035</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5.7745098039215679E-3</v>
      </c>
      <c r="H19" s="245">
        <v>114.59891775318096</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91.25476591686656</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97.84787970403373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98.534377931940767</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1.1823529411764708E-2</v>
      </c>
      <c r="H21" s="245">
        <v>102.41554555761132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99.558216350890234</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7.754901960784313E-3</v>
      </c>
      <c r="H22" s="245">
        <v>102.9569166934333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98.271618471604128</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103.26661427472339</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1.0147058823529414E-2</v>
      </c>
      <c r="H24" s="245">
        <v>106.15730833051123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98.563639518660366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1.5705882352941181E-2</v>
      </c>
      <c r="H25" s="245">
        <v>97.129479459009701</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107.0459180138534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7.990196078431374E-3</v>
      </c>
      <c r="H26" s="245">
        <v>99.942062813815312</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103.44044088618874</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5.9715686274509794E-2</v>
      </c>
      <c r="H27" s="245">
        <v>102.32155564883574</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102.19032900967076</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1.0098039215686275E-3</v>
      </c>
      <c r="H28" s="245">
        <v>96.733864336471072</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98.657031502140583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104.93553276290089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3.9823529411764702E-2</v>
      </c>
      <c r="H30" s="245">
        <v>89.790138902157295</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98.807489980402437</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4.2735294117647052E-2</v>
      </c>
      <c r="H31" s="245">
        <v>89.454761660475384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91.64088995161147</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2.0784313725490198E-3</v>
      </c>
      <c r="H32" s="245">
        <v>80.014183455979776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103.58589314003777</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2.4607843137254902E-3</v>
      </c>
      <c r="H33" s="245">
        <v>85.452347212773233</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99.612105308514415</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2.7549019607843138E-3</v>
      </c>
      <c r="H34" s="245">
        <v>90.989900318887706</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108.36870926195652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5.1176470588235297E-3</v>
      </c>
      <c r="H35" s="245">
        <v>80.66928007400675</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114.59891775318096</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5.9117647058823525E-3</v>
      </c>
      <c r="H36" s="245">
        <v>103.00325138436743</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0.13357843137254902</v>
      </c>
      <c r="H37" s="245">
        <v>71.609365389345811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102.41554555761132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0.20589215686274512</v>
      </c>
      <c r="H38" s="245">
        <v>95.676895450157772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102.9569166934333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0.2905588235294117</v>
      </c>
      <c r="H39" s="245">
        <v>103.99853942683347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0.29353921568627456</v>
      </c>
      <c r="H40" s="245">
        <v>97.160119259462022</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106.15730833051123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0.412656862745098</v>
      </c>
      <c r="H41" s="245">
        <v>98.167599527204246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97.129479459009701</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4.139215686274509E-2</v>
      </c>
      <c r="H42" s="245">
        <v>106.71152086995457</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99.942062813815312</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1.848039215686275E-2</v>
      </c>
      <c r="H43" s="245">
        <v>130.03833965937076</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102.32155564883574</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0.22422549019607843</v>
      </c>
      <c r="H44" s="245">
        <v>111.93841161416273</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96.733864336471072</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0.14549019607843136</v>
      </c>
      <c r="H45" s="245">
        <v>89.75613790885663</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7.3372549019607838E-2</v>
      </c>
      <c r="H46" s="245">
        <v>106.60950641291495</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89.790138902157295</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2.5568627450980392E-2</v>
      </c>
      <c r="H47" s="245">
        <v>76.568362675896381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89.454761660475384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0.17655882352941177</v>
      </c>
      <c r="H48" s="245">
        <v>103.34540177242589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80.014183455979776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0.1905980392156863</v>
      </c>
      <c r="H49" s="245">
        <v>89.854654644468582</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85.452347212773233</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0.24715686274509804</v>
      </c>
      <c r="H50" s="245">
        <v>95.853050932535155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90.989900318887706</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0.28929411764705881</v>
      </c>
      <c r="H51" s="245">
        <v>97.142250555497881</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80.66928007400675</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0.10128431372549022</v>
      </c>
      <c r="H52" s="245">
        <v>88.283958706131699</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103.00325138436743</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8.5745098039215692E-2</v>
      </c>
      <c r="H53" s="245">
        <v>86.550579061152206</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7.0107843137254905E-2</v>
      </c>
      <c r="H54" s="245">
        <v>82.817855603290752</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4.8205882352941168E-2</v>
      </c>
      <c r="H55" s="245">
        <v>82.933880764015711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8.7735294117647064E-2</v>
      </c>
      <c r="H56" s="245">
        <v>87.395501399013881</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0.14448039215686276</v>
      </c>
      <c r="H57" s="245">
        <v>89.467867066573291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0.22282352941176464</v>
      </c>
      <c r="H58" s="245">
        <v>95.012461022959144</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7.114705882352941E-2</v>
      </c>
      <c r="H59" s="245">
        <v>83.201681588041694</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6.773529411764706E-2</v>
      </c>
      <c r="H60" s="245">
        <v>81.351989666008976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0.12372549019607841</v>
      </c>
      <c r="H61" s="245">
        <v>95.751532517018873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0.12509803921568627</v>
      </c>
      <c r="H62" s="245">
        <v>94.694836412389108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5.3588235294117652E-2</v>
      </c>
      <c r="H63" s="245">
        <v>94.667795533838472</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4.3450980392156856E-2</v>
      </c>
      <c r="H64" s="245">
        <v>96.442229646551596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3.3666666666666664E-2</v>
      </c>
      <c r="H65" s="245">
        <v>103.32826617145376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3.0421568627450983E-2</v>
      </c>
      <c r="H66" s="245">
        <v>96.642676421778617</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1.4107843137254905E-2</v>
      </c>
      <c r="H67" s="245">
        <v>92.697299096654959</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4.7803921568627436E-2</v>
      </c>
      <c r="H68" s="245">
        <v>87.976198287562909</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8.0980392156862757E-3</v>
      </c>
      <c r="H69" s="245">
        <v>82.62138484957994</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4.9490196078431373E-2</v>
      </c>
      <c r="H70" s="245">
        <v>95.899703506854735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3.2401960784313732E-2</v>
      </c>
      <c r="H71" s="245">
        <v>88.592119069566706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7.9343137254901983E-2</v>
      </c>
      <c r="H72" s="245">
        <v>94.476127319134036</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6.2303921568627456E-2</v>
      </c>
      <c r="H73" s="245">
        <v>80.884137023635788</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0.3279117647058824</v>
      </c>
      <c r="H74" s="245">
        <v>89.409603280061987</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0.20112745098039211</v>
      </c>
      <c r="H75" s="245">
        <v>87.635176565286983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0.10068627450980391</v>
      </c>
      <c r="H76" s="245">
        <v>75.599044003551271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2.1156862745098044E-2</v>
      </c>
      <c r="H77" s="245">
        <v>70.166390880603728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0.10709803921568627</v>
      </c>
      <c r="H78" s="245">
        <v>80.729662150334619</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0.2679607843137255</v>
      </c>
      <c r="H79" s="245">
        <v>90.167431569007846</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0.35831372549019608</v>
      </c>
      <c r="H80" s="245">
        <v>93.761499331078383</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0.38226470588235295</v>
      </c>
      <c r="H81" s="245">
        <v>94.383824860334315</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4.1666666666666675E-3</v>
      </c>
      <c r="H82" s="245">
        <v>104.11111280418122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2.5117647058823533E-2</v>
      </c>
      <c r="H83" s="245">
        <v>105.27943696567952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2.1980392156862746E-2</v>
      </c>
      <c r="H84" s="245">
        <v>87.920108219912834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1.1774509803921569E-2</v>
      </c>
      <c r="H85" s="245">
        <v>89.754552414670357</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0.93726470588235311</v>
      </c>
      <c r="H86" s="245">
        <v>100.29988931501235</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0.95516666666666661</v>
      </c>
      <c r="H87" s="245">
        <v>100.28259007665021</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1.3745098039215687E-2</v>
      </c>
      <c r="H88" s="245">
        <v>88.495342783990154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1.3460784313725492E-2</v>
      </c>
      <c r="H89" s="245">
        <v>93.352631515785816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1.2156862745098041E-2</v>
      </c>
      <c r="H90" s="245">
        <v>100.60737078173896</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3.9607843137254902E-3</v>
      </c>
      <c r="H91" s="245">
        <v>98.662828308608368</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1.9803921568627451E-3</v>
      </c>
      <c r="H92" s="245">
        <v>109.37216448920194</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0.96571568627450965</v>
      </c>
      <c r="H93" s="245">
        <v>99.936366939972004</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2.4686274509803919E-2</v>
      </c>
      <c r="H94" s="245">
        <v>100.7096674018516</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6.5196078431372555E-3</v>
      </c>
      <c r="H95" s="245">
        <v>109.52145045424476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1.7352941176470588E-3</v>
      </c>
      <c r="H96" s="245">
        <v>94.793096890588586</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0.15312745098039213</v>
      </c>
      <c r="H100" s="245">
        <v>89.421830208861522</v>
      </c>
    </row>
    <row r="101" spans="1:35">
      <c r="A101" s="86" t="str">
        <v>scghqb_sleeploss</v>
      </c>
      <c r="B101" s="239">
        <v>100</v>
      </c>
      <c r="C101" s="86" t="s">
        <v>373</v>
      </c>
      <c r="D101" s="241">
        <f>COUNTIF($C$1:$C101,C101)</f>
        <v>2</v>
      </c>
      <c r="E101" s="241" t="str">
        <f t="shared" si="13"/>
        <v>Wellbeing (GHQ)2</v>
      </c>
      <c r="F101" s="86" t="s">
        <v>376</v>
      </c>
      <c r="G101" s="242">
        <v>0.13255882352941178</v>
      </c>
      <c r="H101" s="245">
        <v>89.918564040268024</v>
      </c>
    </row>
    <row r="102" spans="1:35">
      <c r="A102" s="86" t="str">
        <v>scghqc_usefulrole</v>
      </c>
      <c r="B102" s="239">
        <v>101</v>
      </c>
      <c r="C102" s="86" t="s">
        <v>373</v>
      </c>
      <c r="D102" s="241">
        <f>COUNTIF($C$1:$C102,C102)</f>
        <v>3</v>
      </c>
      <c r="E102" s="241" t="str">
        <f t="shared" si="13"/>
        <v>Wellbeing (GHQ)3</v>
      </c>
      <c r="F102" s="86" t="s">
        <v>378</v>
      </c>
      <c r="G102" s="242">
        <v>0.1368137254901961</v>
      </c>
      <c r="H102" s="245">
        <v>92.3231327857509</v>
      </c>
    </row>
    <row r="103" spans="1:35">
      <c r="A103" s="86" t="str">
        <v>scghqd_decisions</v>
      </c>
      <c r="B103" s="239">
        <v>102</v>
      </c>
      <c r="C103" s="86" t="s">
        <v>373</v>
      </c>
      <c r="D103" s="241">
        <f>COUNTIF($C$1:$C103,C103)</f>
        <v>4</v>
      </c>
      <c r="E103" s="241" t="str">
        <f t="shared" si="13"/>
        <v>Wellbeing (GHQ)4</v>
      </c>
      <c r="F103" s="86" t="s">
        <v>380</v>
      </c>
      <c r="G103" s="242">
        <v>9.2715686274509809E-2</v>
      </c>
      <c r="H103" s="245">
        <v>92.917128411433708</v>
      </c>
    </row>
    <row r="104" spans="1:35">
      <c r="A104" s="86" t="str">
        <v>scghqe_strain</v>
      </c>
      <c r="B104" s="239">
        <v>103</v>
      </c>
      <c r="C104" s="86" t="s">
        <v>373</v>
      </c>
      <c r="D104" s="241">
        <f>COUNTIF($C$1:$C104,C104)</f>
        <v>5</v>
      </c>
      <c r="E104" s="241" t="str">
        <f t="shared" si="13"/>
        <v>Wellbeing (GHQ)5</v>
      </c>
      <c r="F104" s="86" t="s">
        <v>382</v>
      </c>
      <c r="G104" s="242">
        <v>0.2043529411764706</v>
      </c>
      <c r="H104" s="245">
        <v>95.115029413509518</v>
      </c>
    </row>
    <row r="105" spans="1:35">
      <c r="A105" s="86" t="str">
        <v>scghqf_difficulties</v>
      </c>
      <c r="B105" s="239">
        <v>104</v>
      </c>
      <c r="C105" s="86" t="s">
        <v>373</v>
      </c>
      <c r="D105" s="241">
        <f>COUNTIF($C$1:$C105,C105)</f>
        <v>6</v>
      </c>
      <c r="E105" s="241" t="str">
        <f t="shared" si="13"/>
        <v>Wellbeing (GHQ)6</v>
      </c>
      <c r="F105" s="86" t="s">
        <v>384</v>
      </c>
      <c r="G105" s="242">
        <v>0.12914705882352939</v>
      </c>
      <c r="H105" s="245">
        <v>91.904353876533449</v>
      </c>
    </row>
    <row r="106" spans="1:35">
      <c r="A106" s="86" t="str">
        <v>scghqg_enjoyactivs</v>
      </c>
      <c r="B106" s="239">
        <v>105</v>
      </c>
      <c r="C106" s="86" t="s">
        <v>373</v>
      </c>
      <c r="D106" s="241">
        <f>COUNTIF($C$1:$C106,C106)</f>
        <v>7</v>
      </c>
      <c r="E106" s="241" t="str">
        <f t="shared" si="13"/>
        <v>Wellbeing (GHQ)7</v>
      </c>
      <c r="F106" s="86" t="s">
        <v>386</v>
      </c>
      <c r="G106" s="242">
        <v>0.15859803921568627</v>
      </c>
      <c r="H106" s="245">
        <v>91.9939917064263</v>
      </c>
    </row>
    <row r="107" spans="1:35">
      <c r="A107" s="86" t="str">
        <v>scghqh_faceproblems</v>
      </c>
      <c r="B107" s="239">
        <v>106</v>
      </c>
      <c r="C107" s="86" t="s">
        <v>373</v>
      </c>
      <c r="D107" s="241">
        <f>COUNTIF($C$1:$C107,C107)</f>
        <v>8</v>
      </c>
      <c r="E107" s="241" t="str">
        <f t="shared" si="13"/>
        <v>Wellbeing (GHQ)8</v>
      </c>
      <c r="F107" s="86" t="s">
        <v>388</v>
      </c>
      <c r="G107" s="242">
        <v>9.7382352941176475E-2</v>
      </c>
      <c r="H107" s="245">
        <v>89.043812750486268</v>
      </c>
    </row>
    <row r="108" spans="1:35">
      <c r="A108" s="86" t="str">
        <v>scghqi_depressed</v>
      </c>
      <c r="B108" s="239">
        <v>107</v>
      </c>
      <c r="C108" s="86" t="s">
        <v>373</v>
      </c>
      <c r="D108" s="241">
        <f>COUNTIF($C$1:$C108,C108)</f>
        <v>9</v>
      </c>
      <c r="E108" s="241" t="str">
        <f t="shared" si="13"/>
        <v>Wellbeing (GHQ)9</v>
      </c>
      <c r="F108" s="86" t="s">
        <v>390</v>
      </c>
      <c r="G108" s="242">
        <v>0.18601960784313723</v>
      </c>
      <c r="H108" s="245">
        <v>92.828518229036362</v>
      </c>
    </row>
    <row r="109" spans="1:35">
      <c r="A109" s="86" t="str">
        <v>scghqj_confidence</v>
      </c>
      <c r="B109" s="239">
        <v>108</v>
      </c>
      <c r="C109" s="86" t="s">
        <v>373</v>
      </c>
      <c r="D109" s="241">
        <f>COUNTIF($C$1:$C109,C109)</f>
        <v>10</v>
      </c>
      <c r="E109" s="241" t="str">
        <f t="shared" si="13"/>
        <v>Wellbeing (GHQ)10</v>
      </c>
      <c r="F109" s="86" t="s">
        <v>392</v>
      </c>
      <c r="G109" s="242">
        <v>0.15723529411764703</v>
      </c>
      <c r="H109" s="245">
        <v>92.764687535387864</v>
      </c>
    </row>
    <row r="110" spans="1:35">
      <c r="A110" s="86" t="str">
        <v>scghqk_selfworth</v>
      </c>
      <c r="B110" s="239">
        <v>109</v>
      </c>
      <c r="C110" s="86" t="s">
        <v>373</v>
      </c>
      <c r="D110" s="241">
        <f>COUNTIF($C$1:$C110,C110)</f>
        <v>11</v>
      </c>
      <c r="E110" s="241" t="str">
        <f t="shared" si="13"/>
        <v>Wellbeing (GHQ)11</v>
      </c>
      <c r="F110" s="86" t="s">
        <v>111</v>
      </c>
      <c r="G110" s="242">
        <v>8.3666666666666667E-2</v>
      </c>
      <c r="H110" s="245">
        <v>87.580078923121363</v>
      </c>
    </row>
    <row r="111" spans="1:35">
      <c r="A111" s="86" t="str">
        <v>scghql_happiness</v>
      </c>
      <c r="B111" s="239">
        <v>110</v>
      </c>
      <c r="C111" s="86" t="s">
        <v>373</v>
      </c>
      <c r="D111" s="241">
        <f>COUNTIF($C$1:$C111,C111)</f>
        <v>12</v>
      </c>
      <c r="E111" s="241" t="str">
        <f t="shared" si="13"/>
        <v>Wellbeing (GHQ)12</v>
      </c>
      <c r="F111" s="86" t="s">
        <v>109</v>
      </c>
      <c r="G111" s="242">
        <v>0.13652941176470587</v>
      </c>
      <c r="H111" s="245">
        <v>91.672823542306091</v>
      </c>
    </row>
    <row r="112" spans="1:35">
      <c r="A112" s="86" t="str">
        <v>SCOPNGBHA</v>
      </c>
      <c r="B112" s="239">
        <v>111</v>
      </c>
      <c r="C112" s="86" t="s">
        <v>395</v>
      </c>
      <c r="D112" s="241">
        <f>COUNTIF($C$1:$C112,C112)</f>
        <v>1</v>
      </c>
      <c r="E112" s="241" t="str">
        <f t="shared" si="13"/>
        <v>Isolation1</v>
      </c>
      <c r="F112" s="86" t="s">
        <v>396</v>
      </c>
      <c r="G112" s="242">
        <v>7.2480392156862736E-2</v>
      </c>
      <c r="H112" s="245">
        <v>90.568347530095565</v>
      </c>
    </row>
    <row r="113" spans="1:8">
      <c r="A113" s="86" t="str">
        <v>SCOPNGBHD</v>
      </c>
      <c r="B113" s="239">
        <v>112</v>
      </c>
      <c r="C113" s="86" t="s">
        <v>395</v>
      </c>
      <c r="D113" s="241">
        <f>COUNTIF($C$1:$C113,C113)</f>
        <v>2</v>
      </c>
      <c r="E113" s="241" t="str">
        <f t="shared" si="13"/>
        <v>Isolation2</v>
      </c>
      <c r="F113" s="86" t="s">
        <v>398</v>
      </c>
      <c r="G113" s="242">
        <v>0.35839215686274511</v>
      </c>
      <c r="H113" s="245">
        <v>98.251990313341366</v>
      </c>
    </row>
    <row r="114" spans="1:8">
      <c r="A114" s="86" t="str">
        <v>SCOPNGBHH</v>
      </c>
      <c r="B114" s="239">
        <v>113</v>
      </c>
      <c r="C114" s="86" t="s">
        <v>395</v>
      </c>
      <c r="D114" s="241">
        <f>COUNTIF($C$1:$C114,C114)</f>
        <v>3</v>
      </c>
      <c r="E114" s="241" t="str">
        <f t="shared" si="13"/>
        <v>Isolation3</v>
      </c>
      <c r="F114" s="86" t="s">
        <v>400</v>
      </c>
      <c r="G114" s="242">
        <v>0.14091176470588238</v>
      </c>
      <c r="H114" s="245">
        <v>95.014965495144509</v>
      </c>
    </row>
    <row r="115" spans="1:8">
      <c r="A115" s="86" t="str">
        <v>SCOPNGBHC</v>
      </c>
      <c r="B115" s="239">
        <v>114</v>
      </c>
      <c r="C115" s="86" t="s">
        <v>395</v>
      </c>
      <c r="D115" s="241">
        <f>COUNTIF($C$1:$C115,C115)</f>
        <v>4</v>
      </c>
      <c r="E115" s="241" t="str">
        <f t="shared" si="13"/>
        <v>Isolation4</v>
      </c>
      <c r="F115" s="86" t="s">
        <v>402</v>
      </c>
      <c r="G115" s="242">
        <v>0.25609803921568625</v>
      </c>
      <c r="H115" s="245">
        <v>96.869639291946058</v>
      </c>
    </row>
    <row r="116" spans="1:8">
      <c r="A116" s="86" t="str">
        <v>SCOPNGBHA_x</v>
      </c>
      <c r="B116" s="239">
        <v>115</v>
      </c>
      <c r="C116" s="86" t="s">
        <v>395</v>
      </c>
      <c r="D116" s="241">
        <f>COUNTIF($C$1:$C116,C116)</f>
        <v>5</v>
      </c>
      <c r="E116" s="241" t="str">
        <f t="shared" si="13"/>
        <v>Isolation5</v>
      </c>
      <c r="F116" s="86" t="s">
        <v>404</v>
      </c>
      <c r="G116" s="242">
        <v>0.65770588235294114</v>
      </c>
      <c r="H116" s="245">
        <v>102.82957186550451</v>
      </c>
    </row>
    <row r="117" spans="1:8">
      <c r="A117" s="86" t="str">
        <v>SCOPNGBHD_x</v>
      </c>
      <c r="B117" s="239">
        <v>116</v>
      </c>
      <c r="C117" s="86" t="s">
        <v>395</v>
      </c>
      <c r="D117" s="241">
        <f>COUNTIF($C$1:$C117,C117)</f>
        <v>6</v>
      </c>
      <c r="E117" s="241" t="str">
        <f t="shared" si="13"/>
        <v>Isolation6</v>
      </c>
      <c r="F117" s="86" t="s">
        <v>406</v>
      </c>
      <c r="G117" s="242">
        <v>0.39898039215686282</v>
      </c>
      <c r="H117" s="245">
        <v>100.52516144590177</v>
      </c>
    </row>
    <row r="118" spans="1:8">
      <c r="A118" s="86" t="str">
        <v>SCOPNGBHH_x</v>
      </c>
      <c r="B118" s="239">
        <v>117</v>
      </c>
      <c r="C118" s="86" t="s">
        <v>395</v>
      </c>
      <c r="D118" s="241">
        <f>COUNTIF($C$1:$C118,C118)</f>
        <v>7</v>
      </c>
      <c r="E118" s="241" t="str">
        <f t="shared" si="13"/>
        <v>Isolation7</v>
      </c>
      <c r="F118" s="86" t="s">
        <v>408</v>
      </c>
      <c r="G118" s="242">
        <v>0.66167647058823531</v>
      </c>
      <c r="H118" s="245">
        <v>102.56194216592429</v>
      </c>
    </row>
    <row r="119" spans="1:8">
      <c r="A119" s="86" t="str">
        <v>SCOPNGBHC_x</v>
      </c>
      <c r="B119" s="239">
        <v>118</v>
      </c>
      <c r="C119" s="86" t="s">
        <v>395</v>
      </c>
      <c r="D119" s="241">
        <f>COUNTIF($C$1:$C119,C119)</f>
        <v>8</v>
      </c>
      <c r="E119" s="241" t="str">
        <f t="shared" si="13"/>
        <v>Isolation8</v>
      </c>
      <c r="F119" s="86" t="s">
        <v>410</v>
      </c>
      <c r="G119" s="242">
        <v>0.49863725490196076</v>
      </c>
      <c r="H119" s="245">
        <v>102.60048197716658</v>
      </c>
    </row>
    <row r="120" spans="1:8">
      <c r="A120" s="86" t="str">
        <v>ORGM5</v>
      </c>
      <c r="B120" s="239">
        <v>119</v>
      </c>
      <c r="C120" s="86" t="s">
        <v>412</v>
      </c>
      <c r="D120" s="241">
        <f>COUNTIF($C$1:$C120,C120)</f>
        <v>1</v>
      </c>
      <c r="E120" s="241" t="str">
        <f t="shared" si="13"/>
        <v>Community1</v>
      </c>
      <c r="F120" s="86" t="s">
        <v>413</v>
      </c>
      <c r="G120" s="242">
        <v>6.482352941176471E-2</v>
      </c>
      <c r="H120" s="245">
        <v>99.546418601965968</v>
      </c>
    </row>
    <row r="121" spans="1:8">
      <c r="A121" s="86" t="str">
        <v>ORGM3</v>
      </c>
      <c r="B121" s="239">
        <v>120</v>
      </c>
      <c r="C121" s="86" t="s">
        <v>412</v>
      </c>
      <c r="D121" s="241">
        <f>COUNTIF($C$1:$C121,C121)</f>
        <v>2</v>
      </c>
      <c r="E121" s="241" t="str">
        <f t="shared" si="13"/>
        <v>Community2</v>
      </c>
      <c r="F121" s="86" t="s">
        <v>415</v>
      </c>
      <c r="G121" s="242">
        <v>4.6696078431372551E-2</v>
      </c>
      <c r="H121" s="245">
        <v>106.55492946223981</v>
      </c>
    </row>
    <row r="122" spans="1:8">
      <c r="A122" s="86" t="str">
        <v>ORGM11</v>
      </c>
      <c r="B122" s="239">
        <v>121</v>
      </c>
      <c r="C122" s="86" t="s">
        <v>412</v>
      </c>
      <c r="D122" s="241">
        <f>COUNTIF($C$1:$C122,C122)</f>
        <v>3</v>
      </c>
      <c r="E122" s="241" t="str">
        <f t="shared" si="13"/>
        <v>Community3</v>
      </c>
      <c r="F122" s="86" t="s">
        <v>417</v>
      </c>
      <c r="G122" s="242">
        <v>6.1392156862745101E-2</v>
      </c>
      <c r="H122" s="245">
        <v>96.125806403236126</v>
      </c>
    </row>
    <row r="123" spans="1:8">
      <c r="A123" s="86" t="str">
        <v>ORGM12</v>
      </c>
      <c r="B123" s="239">
        <v>122</v>
      </c>
      <c r="C123" s="86" t="s">
        <v>412</v>
      </c>
      <c r="D123" s="241">
        <f>COUNTIF($C$1:$C123,C123)</f>
        <v>4</v>
      </c>
      <c r="E123" s="241" t="str">
        <f t="shared" si="13"/>
        <v>Community4</v>
      </c>
      <c r="F123" s="86" t="s">
        <v>419</v>
      </c>
      <c r="G123" s="242">
        <v>9.6019607843137261E-2</v>
      </c>
      <c r="H123" s="245">
        <v>92.200532816611783</v>
      </c>
    </row>
    <row r="124" spans="1:8">
      <c r="A124" s="86" t="str">
        <v>ORGM7</v>
      </c>
      <c r="B124" s="239">
        <v>123</v>
      </c>
      <c r="C124" s="86" t="s">
        <v>412</v>
      </c>
      <c r="D124" s="241">
        <f>COUNTIF($C$1:$C124,C124)</f>
        <v>5</v>
      </c>
      <c r="E124" s="241" t="str">
        <f t="shared" si="13"/>
        <v>Community5</v>
      </c>
      <c r="F124" s="86" t="s">
        <v>421</v>
      </c>
      <c r="G124" s="242">
        <v>0.11006862745098039</v>
      </c>
      <c r="H124" s="245">
        <v>101.42319798684451</v>
      </c>
    </row>
    <row r="125" spans="1:8">
      <c r="A125" s="86" t="str">
        <v>ORGM5_x</v>
      </c>
      <c r="B125" s="239">
        <v>124</v>
      </c>
      <c r="C125" s="86" t="s">
        <v>412</v>
      </c>
      <c r="D125" s="241">
        <f>COUNTIF($C$1:$C125,C125)</f>
        <v>6</v>
      </c>
      <c r="E125" s="241" t="str">
        <f t="shared" si="13"/>
        <v>Community6</v>
      </c>
      <c r="F125" s="86" t="s">
        <v>423</v>
      </c>
      <c r="G125" s="242">
        <v>0.9351666666666667</v>
      </c>
      <c r="H125" s="245">
        <v>100.03251602236026</v>
      </c>
    </row>
    <row r="126" spans="1:8">
      <c r="A126" s="86" t="str">
        <v>ORGM3_x</v>
      </c>
      <c r="B126" s="239">
        <v>125</v>
      </c>
      <c r="C126" s="86" t="s">
        <v>412</v>
      </c>
      <c r="D126" s="241">
        <f>COUNTIF($C$1:$C126,C126)</f>
        <v>7</v>
      </c>
      <c r="E126" s="241" t="str">
        <f t="shared" si="13"/>
        <v>Community7</v>
      </c>
      <c r="F126" s="86" t="s">
        <v>425</v>
      </c>
      <c r="G126" s="242">
        <v>0.95330392156862742</v>
      </c>
      <c r="H126" s="245">
        <v>99.698557114591196</v>
      </c>
    </row>
    <row r="127" spans="1:8">
      <c r="A127" s="86" t="str">
        <v>ORGM11_x</v>
      </c>
      <c r="B127" s="239">
        <v>126</v>
      </c>
      <c r="C127" s="86" t="s">
        <v>412</v>
      </c>
      <c r="D127" s="241">
        <f>COUNTIF($C$1:$C127,C127)</f>
        <v>8</v>
      </c>
      <c r="E127" s="241" t="str">
        <f t="shared" si="13"/>
        <v>Community8</v>
      </c>
      <c r="F127" s="86" t="s">
        <v>427</v>
      </c>
      <c r="G127" s="242">
        <v>0.93812745098039219</v>
      </c>
      <c r="H127" s="245">
        <v>100.24800483689849</v>
      </c>
    </row>
    <row r="128" spans="1:8">
      <c r="A128" s="86" t="str">
        <v>ORGM12_x</v>
      </c>
      <c r="B128" s="239">
        <v>127</v>
      </c>
      <c r="C128" s="86" t="s">
        <v>412</v>
      </c>
      <c r="D128" s="241">
        <f>COUNTIF($C$1:$C128,C128)</f>
        <v>9</v>
      </c>
      <c r="E128" s="241" t="str">
        <f t="shared" si="13"/>
        <v>Community9</v>
      </c>
      <c r="F128" s="86" t="s">
        <v>429</v>
      </c>
      <c r="G128" s="242">
        <v>0.90395098039215671</v>
      </c>
      <c r="H128" s="245">
        <v>100.91220635125472</v>
      </c>
    </row>
    <row r="129" spans="1:8">
      <c r="A129" s="86" t="str">
        <v>ORGM7_x</v>
      </c>
      <c r="B129" s="239">
        <v>128</v>
      </c>
      <c r="C129" s="86" t="s">
        <v>412</v>
      </c>
      <c r="D129" s="241">
        <f>COUNTIF($C$1:$C129,C129)</f>
        <v>10</v>
      </c>
      <c r="E129" s="241" t="str">
        <f t="shared" si="13"/>
        <v>Community10</v>
      </c>
      <c r="F129" s="86" t="s">
        <v>431</v>
      </c>
      <c r="G129" s="242">
        <v>0.88993137254901955</v>
      </c>
      <c r="H129" s="245">
        <v>99.826780987465654</v>
      </c>
    </row>
    <row r="130" spans="1:8">
      <c r="A130" s="86" t="str">
        <v>NOISYN</v>
      </c>
      <c r="B130" s="239">
        <v>129</v>
      </c>
      <c r="C130" s="86" t="s">
        <v>433</v>
      </c>
      <c r="D130" s="241">
        <f>COUNTIF($C$1:$C130,C130)</f>
        <v>1</v>
      </c>
      <c r="E130" s="241" t="str">
        <f t="shared" si="13"/>
        <v>Accommodation &amp; Neighbourhood1</v>
      </c>
      <c r="F130" s="86" t="s">
        <v>434</v>
      </c>
      <c r="G130" s="242">
        <v>0.15214705882352944</v>
      </c>
      <c r="H130" s="245">
        <v>81.763044985813636</v>
      </c>
    </row>
    <row r="131" spans="1:8">
      <c r="A131" s="86" t="str">
        <v>NOHEATCH</v>
      </c>
      <c r="B131" s="239">
        <v>130</v>
      </c>
      <c r="C131" s="86" t="s">
        <v>433</v>
      </c>
      <c r="D131" s="241">
        <f>COUNTIF($C$1:$C131,C131)</f>
        <v>2</v>
      </c>
      <c r="E131" s="241" t="str">
        <f t="shared" ref="E131:E194" si="22">C131&amp;D131</f>
        <v>Accommodation &amp; Neighbourhood2</v>
      </c>
      <c r="F131" s="86" t="s">
        <v>436</v>
      </c>
      <c r="G131" s="242">
        <v>0.10609803921568627</v>
      </c>
      <c r="H131" s="245">
        <v>98.146188076349944</v>
      </c>
    </row>
    <row r="132" spans="1:8">
      <c r="A132" s="86" t="str">
        <v>GRIMYN</v>
      </c>
      <c r="B132" s="239">
        <v>131</v>
      </c>
      <c r="C132" s="86" t="s">
        <v>433</v>
      </c>
      <c r="D132" s="241">
        <f>COUNTIF($C$1:$C132,C132)</f>
        <v>3</v>
      </c>
      <c r="E132" s="241" t="str">
        <f t="shared" si="22"/>
        <v>Accommodation &amp; Neighbourhood3</v>
      </c>
      <c r="F132" s="86" t="s">
        <v>438</v>
      </c>
      <c r="G132" s="242">
        <v>0.10837254901960784</v>
      </c>
      <c r="H132" s="245">
        <v>95.325426896041563</v>
      </c>
    </row>
    <row r="133" spans="1:8">
      <c r="A133" s="86" t="str">
        <v>CRVAND</v>
      </c>
      <c r="B133" s="239">
        <v>132</v>
      </c>
      <c r="C133" s="86" t="s">
        <v>433</v>
      </c>
      <c r="D133" s="241">
        <f>COUNTIF($C$1:$C133,C133)</f>
        <v>4</v>
      </c>
      <c r="E133" s="241" t="str">
        <f t="shared" si="22"/>
        <v>Accommodation &amp; Neighbourhood4</v>
      </c>
      <c r="F133" s="86" t="s">
        <v>440</v>
      </c>
      <c r="G133" s="242">
        <v>4.2215686274509806E-2</v>
      </c>
      <c r="H133" s="245">
        <v>67.892700590676114</v>
      </c>
    </row>
    <row r="134" spans="1:8">
      <c r="A134" s="86" t="str">
        <v>NOISYN_x</v>
      </c>
      <c r="B134" s="239">
        <v>133</v>
      </c>
      <c r="C134" s="86" t="s">
        <v>433</v>
      </c>
      <c r="D134" s="241">
        <f>COUNTIF($C$1:$C134,C134)</f>
        <v>5</v>
      </c>
      <c r="E134" s="241" t="str">
        <f t="shared" si="22"/>
        <v>Accommodation &amp; Neighbourhood5</v>
      </c>
      <c r="F134" s="86" t="s">
        <v>442</v>
      </c>
      <c r="G134" s="242">
        <v>0.84785294117647059</v>
      </c>
      <c r="H134" s="245">
        <v>104.16687493361356</v>
      </c>
    </row>
    <row r="135" spans="1:8">
      <c r="A135" s="86" t="str">
        <v>HEATCH</v>
      </c>
      <c r="B135" s="239">
        <v>134</v>
      </c>
      <c r="C135" s="86" t="s">
        <v>433</v>
      </c>
      <c r="D135" s="241">
        <f>COUNTIF($C$1:$C135,C135)</f>
        <v>6</v>
      </c>
      <c r="E135" s="241" t="str">
        <f t="shared" si="22"/>
        <v>Accommodation &amp; Neighbourhood6</v>
      </c>
      <c r="F135" s="86" t="s">
        <v>444</v>
      </c>
      <c r="G135" s="242">
        <v>0.89390196078431372</v>
      </c>
      <c r="H135" s="245">
        <v>100.22465576219699</v>
      </c>
    </row>
    <row r="136" spans="1:8">
      <c r="A136" s="86" t="str">
        <v>GRIMYN_x</v>
      </c>
      <c r="B136" s="239">
        <v>135</v>
      </c>
      <c r="C136" s="86" t="s">
        <v>433</v>
      </c>
      <c r="D136" s="241">
        <f>COUNTIF($C$1:$C136,C136)</f>
        <v>7</v>
      </c>
      <c r="E136" s="241" t="str">
        <f t="shared" si="22"/>
        <v>Accommodation &amp; Neighbourhood7</v>
      </c>
      <c r="F136" s="86" t="s">
        <v>446</v>
      </c>
      <c r="G136" s="242">
        <v>0.89159803921568626</v>
      </c>
      <c r="H136" s="245">
        <v>100.5951152999063</v>
      </c>
    </row>
    <row r="137" spans="1:8">
      <c r="A137" s="86" t="str">
        <v>CRVAND_x</v>
      </c>
      <c r="B137" s="239">
        <v>136</v>
      </c>
      <c r="C137" s="86" t="s">
        <v>433</v>
      </c>
      <c r="D137" s="241">
        <f>COUNTIF($C$1:$C137,C137)</f>
        <v>8</v>
      </c>
      <c r="E137" s="241" t="str">
        <f t="shared" si="22"/>
        <v>Accommodation &amp; Neighbourhood8</v>
      </c>
      <c r="F137" s="86" t="s">
        <v>448</v>
      </c>
      <c r="G137" s="242">
        <v>0.95856862745098037</v>
      </c>
      <c r="H137" s="245">
        <v>102.20100216742918</v>
      </c>
    </row>
    <row r="138" spans="1:8">
      <c r="A138" s="86" t="str">
        <v>SCLFSATO_lo</v>
      </c>
      <c r="B138" s="239">
        <v>137</v>
      </c>
      <c r="C138" s="86" t="s">
        <v>450</v>
      </c>
      <c r="D138" s="241">
        <f>COUNTIF($C$1:$C138,C138)</f>
        <v>1</v>
      </c>
      <c r="E138" s="241" t="str">
        <f t="shared" si="22"/>
        <v>Contentment1</v>
      </c>
      <c r="F138" s="86" t="s">
        <v>451</v>
      </c>
      <c r="G138" s="242">
        <v>5.659803921568627E-2</v>
      </c>
      <c r="H138" s="245">
        <v>88.031369306171399</v>
      </c>
    </row>
    <row r="139" spans="1:8">
      <c r="A139" s="86" t="str">
        <v>SCLFSAT1_lo</v>
      </c>
      <c r="B139" s="239">
        <v>138</v>
      </c>
      <c r="C139" s="86" t="s">
        <v>450</v>
      </c>
      <c r="D139" s="241">
        <f>COUNTIF($C$1:$C139,C139)</f>
        <v>2</v>
      </c>
      <c r="E139" s="241" t="str">
        <f t="shared" si="22"/>
        <v>Contentment2</v>
      </c>
      <c r="F139" s="86" t="s">
        <v>453</v>
      </c>
      <c r="G139" s="242">
        <v>9.6676470588235294E-2</v>
      </c>
      <c r="H139" s="245">
        <v>92.179737730974381</v>
      </c>
    </row>
    <row r="140" spans="1:8">
      <c r="A140" s="86" t="str">
        <v>SCLFSAT2_lo</v>
      </c>
      <c r="B140" s="239">
        <v>139</v>
      </c>
      <c r="C140" s="86" t="s">
        <v>450</v>
      </c>
      <c r="D140" s="241">
        <f>COUNTIF($C$1:$C140,C140)</f>
        <v>3</v>
      </c>
      <c r="E140" s="241" t="str">
        <f t="shared" si="22"/>
        <v>Contentment3</v>
      </c>
      <c r="F140" s="86" t="s">
        <v>455</v>
      </c>
      <c r="G140" s="242">
        <v>8.3127450980392148E-2</v>
      </c>
      <c r="H140" s="245">
        <v>85.452705661393097</v>
      </c>
    </row>
    <row r="141" spans="1:8">
      <c r="A141" s="86" t="str">
        <v>JBSAT_lo</v>
      </c>
      <c r="B141" s="239">
        <v>140</v>
      </c>
      <c r="C141" s="86" t="s">
        <v>450</v>
      </c>
      <c r="D141" s="241">
        <f>COUNTIF($C$1:$C141,C141)</f>
        <v>4</v>
      </c>
      <c r="E141" s="241" t="str">
        <f t="shared" si="22"/>
        <v>Contentment4</v>
      </c>
      <c r="F141" s="86" t="s">
        <v>457</v>
      </c>
      <c r="G141" s="242">
        <v>4.109803921568627E-2</v>
      </c>
      <c r="H141" s="245">
        <v>96.379877689030977</v>
      </c>
    </row>
    <row r="142" spans="1:8">
      <c r="A142" s="86" t="str">
        <v>SCLFSAT7_lo</v>
      </c>
      <c r="B142" s="239">
        <v>141</v>
      </c>
      <c r="C142" s="86" t="s">
        <v>450</v>
      </c>
      <c r="D142" s="241">
        <f>COUNTIF($C$1:$C142,C142)</f>
        <v>5</v>
      </c>
      <c r="E142" s="241" t="str">
        <f t="shared" si="22"/>
        <v>Contentment5</v>
      </c>
      <c r="F142" s="86" t="s">
        <v>459</v>
      </c>
      <c r="G142" s="242">
        <v>7.9656862745098034E-2</v>
      </c>
      <c r="H142" s="245">
        <v>94.362591939319984</v>
      </c>
    </row>
    <row r="143" spans="1:8">
      <c r="A143" s="86" t="str">
        <v>SCLFSATO_med</v>
      </c>
      <c r="B143" s="239">
        <v>142</v>
      </c>
      <c r="C143" s="86" t="s">
        <v>450</v>
      </c>
      <c r="D143" s="241">
        <f>COUNTIF($C$1:$C143,C143)</f>
        <v>6</v>
      </c>
      <c r="E143" s="241" t="str">
        <f t="shared" si="22"/>
        <v>Contentment6</v>
      </c>
      <c r="F143" s="86" t="s">
        <v>461</v>
      </c>
      <c r="G143" s="242">
        <v>0.36259803921568629</v>
      </c>
      <c r="H143" s="245">
        <v>94.185724847730441</v>
      </c>
    </row>
    <row r="144" spans="1:8">
      <c r="A144" s="86" t="str">
        <v>SCLFSAT1_med</v>
      </c>
      <c r="B144" s="239">
        <v>143</v>
      </c>
      <c r="C144" s="86" t="s">
        <v>450</v>
      </c>
      <c r="D144" s="241">
        <f>COUNTIF($C$1:$C144,C144)</f>
        <v>7</v>
      </c>
      <c r="E144" s="241" t="str">
        <f t="shared" si="22"/>
        <v>Contentment7</v>
      </c>
      <c r="F144" s="86" t="s">
        <v>463</v>
      </c>
      <c r="G144" s="242">
        <v>0.38850000000000001</v>
      </c>
      <c r="H144" s="245">
        <v>96.659959486118993</v>
      </c>
    </row>
    <row r="145" spans="1:8">
      <c r="A145" s="86" t="str">
        <v>SCLFSAT2_med</v>
      </c>
      <c r="B145" s="239">
        <v>144</v>
      </c>
      <c r="C145" s="86" t="s">
        <v>450</v>
      </c>
      <c r="D145" s="241">
        <f>COUNTIF($C$1:$C145,C145)</f>
        <v>8</v>
      </c>
      <c r="E145" s="241" t="str">
        <f t="shared" si="22"/>
        <v>Contentment8</v>
      </c>
      <c r="F145" s="86" t="s">
        <v>465</v>
      </c>
      <c r="G145" s="242">
        <v>0.42575490196078425</v>
      </c>
      <c r="H145" s="245">
        <v>96.092387868746471</v>
      </c>
    </row>
    <row r="146" spans="1:8">
      <c r="A146" s="86" t="str">
        <v>JBSAT_med</v>
      </c>
      <c r="B146" s="239">
        <v>145</v>
      </c>
      <c r="C146" s="86" t="s">
        <v>450</v>
      </c>
      <c r="D146" s="241">
        <f>COUNTIF($C$1:$C146,C146)</f>
        <v>9</v>
      </c>
      <c r="E146" s="241" t="str">
        <f t="shared" si="22"/>
        <v>Contentment9</v>
      </c>
      <c r="F146" s="86" t="s">
        <v>467</v>
      </c>
      <c r="G146" s="242">
        <v>0.37353921568627452</v>
      </c>
      <c r="H146" s="245">
        <v>99.33279944122576</v>
      </c>
    </row>
    <row r="147" spans="1:8">
      <c r="A147" s="86" t="str">
        <v>SCLFSAT7_med</v>
      </c>
      <c r="B147" s="239">
        <v>146</v>
      </c>
      <c r="C147" s="86" t="s">
        <v>450</v>
      </c>
      <c r="D147" s="241">
        <f>COUNTIF($C$1:$C147,C147)</f>
        <v>10</v>
      </c>
      <c r="E147" s="241" t="str">
        <f t="shared" si="22"/>
        <v>Contentment10</v>
      </c>
      <c r="F147" s="86" t="s">
        <v>469</v>
      </c>
      <c r="G147" s="242">
        <v>0.43922549019607843</v>
      </c>
      <c r="H147" s="245">
        <v>94.695952775504495</v>
      </c>
    </row>
    <row r="148" spans="1:8">
      <c r="A148" s="86" t="str">
        <v>SCLFSATO_hi</v>
      </c>
      <c r="B148" s="239">
        <v>147</v>
      </c>
      <c r="C148" s="86" t="s">
        <v>450</v>
      </c>
      <c r="D148" s="241">
        <f>COUNTIF($C$1:$C148,C148)</f>
        <v>11</v>
      </c>
      <c r="E148" s="241" t="str">
        <f t="shared" si="22"/>
        <v>Contentment11</v>
      </c>
      <c r="F148" s="86" t="s">
        <v>471</v>
      </c>
      <c r="G148" s="242">
        <v>0.58138235294117646</v>
      </c>
      <c r="H148" s="245">
        <v>105.48276372012441</v>
      </c>
    </row>
    <row r="149" spans="1:8">
      <c r="A149" s="86" t="str">
        <v>SCLFSAT1_hi</v>
      </c>
      <c r="B149" s="239">
        <v>148</v>
      </c>
      <c r="C149" s="86" t="s">
        <v>450</v>
      </c>
      <c r="D149" s="241">
        <f>COUNTIF($C$1:$C149,C149)</f>
        <v>12</v>
      </c>
      <c r="E149" s="241" t="str">
        <f t="shared" si="22"/>
        <v>Contentment12</v>
      </c>
      <c r="F149" s="86" t="s">
        <v>473</v>
      </c>
      <c r="G149" s="242">
        <v>0.51481372549019599</v>
      </c>
      <c r="H149" s="245">
        <v>104.377878009589</v>
      </c>
    </row>
    <row r="150" spans="1:8">
      <c r="A150" s="86" t="str">
        <v>SCLFSAT2_hi</v>
      </c>
      <c r="B150" s="239">
        <v>149</v>
      </c>
      <c r="C150" s="86" t="s">
        <v>450</v>
      </c>
      <c r="D150" s="241">
        <f>COUNTIF($C$1:$C150,C150)</f>
        <v>13</v>
      </c>
      <c r="E150" s="241" t="str">
        <f t="shared" si="22"/>
        <v>Contentment13</v>
      </c>
      <c r="F150" s="86" t="s">
        <v>475</v>
      </c>
      <c r="G150" s="242">
        <v>0.49112745098039212</v>
      </c>
      <c r="H150" s="245">
        <v>106.8504856769283</v>
      </c>
    </row>
    <row r="151" spans="1:8">
      <c r="A151" s="86" t="str">
        <v>JBSAT_hi</v>
      </c>
      <c r="B151" s="239">
        <v>150</v>
      </c>
      <c r="C151" s="86" t="s">
        <v>450</v>
      </c>
      <c r="D151" s="241">
        <f>COUNTIF($C$1:$C151,C151)</f>
        <v>14</v>
      </c>
      <c r="E151" s="241" t="str">
        <f t="shared" si="22"/>
        <v>Contentment14</v>
      </c>
      <c r="F151" s="86" t="s">
        <v>477</v>
      </c>
      <c r="G151" s="242">
        <v>0.58534313725490206</v>
      </c>
      <c r="H151" s="245">
        <v>100.70332350008621</v>
      </c>
    </row>
    <row r="152" spans="1:8">
      <c r="A152" s="86" t="str">
        <v>SCLFSAT7_hi</v>
      </c>
      <c r="B152" s="239">
        <v>151</v>
      </c>
      <c r="C152" s="86" t="s">
        <v>450</v>
      </c>
      <c r="D152" s="241">
        <f>COUNTIF($C$1:$C152,C152)</f>
        <v>15</v>
      </c>
      <c r="E152" s="241" t="str">
        <f t="shared" si="22"/>
        <v>Contentment15</v>
      </c>
      <c r="F152" s="86" t="s">
        <v>479</v>
      </c>
      <c r="G152" s="242">
        <v>0.48119607843137263</v>
      </c>
      <c r="H152" s="245">
        <v>106.53134149642366</v>
      </c>
    </row>
    <row r="153" spans="1:8">
      <c r="A153" s="86" t="str">
        <v>age0004</v>
      </c>
      <c r="B153" s="239">
        <v>152</v>
      </c>
      <c r="C153" s="86" t="s">
        <v>52</v>
      </c>
      <c r="D153" s="241">
        <f>COUNTIF($C$1:$C153,C153)</f>
        <v>1</v>
      </c>
      <c r="E153" s="241" t="str">
        <f t="shared" si="22"/>
        <v>Age1</v>
      </c>
      <c r="F153" s="86" t="s">
        <v>481</v>
      </c>
      <c r="G153" s="242">
        <v>4.8764705882352953E-2</v>
      </c>
      <c r="H153" s="245">
        <v>92.564699109408039</v>
      </c>
    </row>
    <row r="154" spans="1:8">
      <c r="A154" s="86" t="str">
        <v>age0517</v>
      </c>
      <c r="B154" s="239">
        <v>153</v>
      </c>
      <c r="C154" s="86" t="s">
        <v>52</v>
      </c>
      <c r="D154" s="241">
        <f>COUNTIF($C$1:$C154,C154)</f>
        <v>2</v>
      </c>
      <c r="E154" s="241" t="str">
        <f t="shared" si="22"/>
        <v>Age2</v>
      </c>
      <c r="F154" s="86" t="s">
        <v>482</v>
      </c>
      <c r="G154" s="242">
        <v>0.14815686274509804</v>
      </c>
      <c r="H154" s="245">
        <v>94.977300113270331</v>
      </c>
    </row>
    <row r="155" spans="1:8">
      <c r="A155" s="86" t="str">
        <v>age1824</v>
      </c>
      <c r="B155" s="239">
        <v>154</v>
      </c>
      <c r="C155" s="86" t="s">
        <v>52</v>
      </c>
      <c r="D155" s="241">
        <f>COUNTIF($C$1:$C155,C155)</f>
        <v>3</v>
      </c>
      <c r="E155" s="241" t="str">
        <f t="shared" si="22"/>
        <v>Age3</v>
      </c>
      <c r="F155" s="86" t="s">
        <v>483</v>
      </c>
      <c r="G155" s="242">
        <v>6.1813725490196078E-2</v>
      </c>
      <c r="H155" s="245">
        <v>85.447250748917853</v>
      </c>
    </row>
    <row r="156" spans="1:8">
      <c r="A156" s="86" t="str">
        <v>age2534</v>
      </c>
      <c r="B156" s="239">
        <v>155</v>
      </c>
      <c r="C156" s="86" t="s">
        <v>52</v>
      </c>
      <c r="D156" s="241">
        <f>COUNTIF($C$1:$C156,C156)</f>
        <v>4</v>
      </c>
      <c r="E156" s="241" t="str">
        <f t="shared" si="22"/>
        <v>Age4</v>
      </c>
      <c r="F156" s="86" t="s">
        <v>484</v>
      </c>
      <c r="G156" s="242">
        <v>0.104921568627451</v>
      </c>
      <c r="H156" s="245">
        <v>89.139560574480228</v>
      </c>
    </row>
    <row r="157" spans="1:8">
      <c r="A157" s="86" t="str">
        <v>age3549</v>
      </c>
      <c r="B157" s="239">
        <v>156</v>
      </c>
      <c r="C157" s="86" t="s">
        <v>52</v>
      </c>
      <c r="D157" s="241">
        <f>COUNTIF($C$1:$C157,C157)</f>
        <v>5</v>
      </c>
      <c r="E157" s="241" t="str">
        <f t="shared" si="22"/>
        <v>Age5</v>
      </c>
      <c r="F157" s="86" t="s">
        <v>485</v>
      </c>
      <c r="G157" s="242">
        <v>0.18235294117647058</v>
      </c>
      <c r="H157" s="245">
        <v>98.494922365792348</v>
      </c>
    </row>
    <row r="158" spans="1:8">
      <c r="A158" s="86" t="str">
        <v>age5064</v>
      </c>
      <c r="B158" s="239">
        <v>157</v>
      </c>
      <c r="C158" s="86" t="s">
        <v>52</v>
      </c>
      <c r="D158" s="241">
        <f>COUNTIF($C$1:$C158,C158)</f>
        <v>6</v>
      </c>
      <c r="E158" s="241" t="str">
        <f t="shared" si="22"/>
        <v>Age6</v>
      </c>
      <c r="F158" s="86" t="s">
        <v>486</v>
      </c>
      <c r="G158" s="242">
        <v>0.21549999999999994</v>
      </c>
      <c r="H158" s="245">
        <v>102.72576907890374</v>
      </c>
    </row>
    <row r="159" spans="1:8">
      <c r="A159" s="86" t="str">
        <v>age6574</v>
      </c>
      <c r="B159" s="239">
        <v>158</v>
      </c>
      <c r="C159" s="86" t="s">
        <v>52</v>
      </c>
      <c r="D159" s="241">
        <f>COUNTIF($C$1:$C159,C159)</f>
        <v>7</v>
      </c>
      <c r="E159" s="241" t="str">
        <f t="shared" si="22"/>
        <v>Age7</v>
      </c>
      <c r="F159" s="86" t="s">
        <v>487</v>
      </c>
      <c r="G159" s="242">
        <v>0.12570588235294117</v>
      </c>
      <c r="H159" s="245">
        <v>111.77913006807951</v>
      </c>
    </row>
    <row r="160" spans="1:8">
      <c r="A160" s="86" t="str">
        <v>age75p</v>
      </c>
      <c r="B160" s="239">
        <v>159</v>
      </c>
      <c r="C160" s="86" t="s">
        <v>52</v>
      </c>
      <c r="D160" s="241">
        <f>COUNTIF($C$1:$C160,C160)</f>
        <v>8</v>
      </c>
      <c r="E160" s="241" t="str">
        <f t="shared" si="22"/>
        <v>Age8</v>
      </c>
      <c r="F160" s="86" t="s">
        <v>488</v>
      </c>
      <c r="G160" s="242">
        <v>0.11281372549019605</v>
      </c>
      <c r="H160" s="245">
        <v>120.01210640409985</v>
      </c>
    </row>
    <row r="161" spans="1:8">
      <c r="A161" s="86" t="str">
        <v>rcd_gor_dv_101</v>
      </c>
      <c r="B161" s="239">
        <v>160</v>
      </c>
      <c r="C161" s="86" t="s">
        <v>491</v>
      </c>
      <c r="D161" s="241">
        <f>COUNTIF($C$1:$C161,C161)</f>
        <v>1</v>
      </c>
      <c r="E161" s="241" t="str">
        <f t="shared" si="22"/>
        <v>Geography1</v>
      </c>
      <c r="F161" s="86" t="s">
        <v>492</v>
      </c>
      <c r="G161" s="242">
        <v>0.84803921568627449</v>
      </c>
      <c r="H161" s="245">
        <v>101.03103988695771</v>
      </c>
    </row>
    <row r="162" spans="1:8">
      <c r="A162" s="86" t="str">
        <v>rcd_gor_dv_102</v>
      </c>
      <c r="B162" s="239">
        <v>161</v>
      </c>
      <c r="C162" s="86" t="s">
        <v>491</v>
      </c>
      <c r="D162" s="241">
        <f>COUNTIF($C$1:$C162,C162)</f>
        <v>2</v>
      </c>
      <c r="E162" s="241" t="str">
        <f t="shared" si="22"/>
        <v>Geography2</v>
      </c>
      <c r="F162" s="86" t="s">
        <v>494</v>
      </c>
      <c r="G162" s="242">
        <v>5.0186274509803917E-2</v>
      </c>
      <c r="H162" s="245">
        <v>102.41926276959914</v>
      </c>
    </row>
    <row r="163" spans="1:8">
      <c r="A163" s="86" t="str">
        <v>rcd_gor_dv_103</v>
      </c>
      <c r="B163" s="239">
        <v>162</v>
      </c>
      <c r="C163" s="86" t="s">
        <v>491</v>
      </c>
      <c r="D163" s="241">
        <f>COUNTIF($C$1:$C163,C163)</f>
        <v>3</v>
      </c>
      <c r="E163" s="241" t="str">
        <f t="shared" si="22"/>
        <v>Geography3</v>
      </c>
      <c r="F163" s="86" t="s">
        <v>496</v>
      </c>
      <c r="G163" s="242">
        <v>7.823529411764707E-2</v>
      </c>
      <c r="H163" s="245">
        <v>93.919437643071618</v>
      </c>
    </row>
    <row r="164" spans="1:8">
      <c r="A164" s="86" t="str">
        <v>rcd_gor_dv_104</v>
      </c>
      <c r="B164" s="239">
        <v>163</v>
      </c>
      <c r="C164" s="86" t="s">
        <v>491</v>
      </c>
      <c r="D164" s="241">
        <f>COUNTIF($C$1:$C164,C164)</f>
        <v>4</v>
      </c>
      <c r="E164" s="241" t="str">
        <f t="shared" si="22"/>
        <v>Geography4</v>
      </c>
      <c r="F164" s="86" t="s">
        <v>498</v>
      </c>
      <c r="G164" s="242">
        <v>2.3303921568627452E-2</v>
      </c>
      <c r="H164" s="245">
        <v>81.684532054607047</v>
      </c>
    </row>
    <row r="165" spans="1:8">
      <c r="A165" s="86" t="str">
        <v>rcd_RACEL_DV_101</v>
      </c>
      <c r="B165" s="239">
        <v>164</v>
      </c>
      <c r="C165" s="86" t="s">
        <v>500</v>
      </c>
      <c r="D165" s="241">
        <f>COUNTIF($C$1:$C165,C165)</f>
        <v>1</v>
      </c>
      <c r="E165" s="241" t="str">
        <f t="shared" si="22"/>
        <v>Ethnicity1</v>
      </c>
      <c r="F165" s="86" t="s">
        <v>501</v>
      </c>
      <c r="G165" s="242">
        <v>0.94281372549019593</v>
      </c>
      <c r="H165" s="245">
        <v>100.53753914517662</v>
      </c>
    </row>
    <row r="166" spans="1:8">
      <c r="A166" s="86" t="str">
        <v>rcd_RACEL_DV_102</v>
      </c>
      <c r="B166" s="239">
        <v>165</v>
      </c>
      <c r="C166" s="86" t="s">
        <v>500</v>
      </c>
      <c r="D166" s="241">
        <f>COUNTIF($C$1:$C166,C166)</f>
        <v>2</v>
      </c>
      <c r="E166" s="241" t="str">
        <f t="shared" si="22"/>
        <v>Ethnicity2</v>
      </c>
      <c r="F166" s="86" t="s">
        <v>503</v>
      </c>
      <c r="G166" s="242">
        <v>1.0892156862745099E-2</v>
      </c>
      <c r="H166" s="245">
        <v>92.35105978985824</v>
      </c>
    </row>
    <row r="167" spans="1:8">
      <c r="A167" s="86" t="str">
        <v>rcd_RACEL_DV_103</v>
      </c>
      <c r="B167" s="239">
        <v>166</v>
      </c>
      <c r="C167" s="86" t="s">
        <v>500</v>
      </c>
      <c r="D167" s="241">
        <f>COUNTIF($C$1:$C167,C167)</f>
        <v>3</v>
      </c>
      <c r="E167" s="241" t="str">
        <f t="shared" si="22"/>
        <v>Ethnicity3</v>
      </c>
      <c r="F167" s="86" t="s">
        <v>505</v>
      </c>
      <c r="G167" s="242">
        <v>3.2558823529411765E-2</v>
      </c>
      <c r="H167" s="245">
        <v>99.926617153919196</v>
      </c>
    </row>
    <row r="168" spans="1:8">
      <c r="A168" s="86" t="str">
        <v>rcd_RACEL_DV_104</v>
      </c>
      <c r="B168" s="239">
        <v>167</v>
      </c>
      <c r="C168" s="86" t="s">
        <v>500</v>
      </c>
      <c r="D168" s="241">
        <f>COUNTIF($C$1:$C168,C168)</f>
        <v>4</v>
      </c>
      <c r="E168" s="241" t="str">
        <f t="shared" si="22"/>
        <v>Ethnicity4</v>
      </c>
      <c r="F168" s="86" t="s">
        <v>507</v>
      </c>
      <c r="G168" s="242">
        <v>9.1764705882352946E-3</v>
      </c>
      <c r="H168" s="245">
        <v>72.159802875839588</v>
      </c>
    </row>
    <row r="169" spans="1:8">
      <c r="A169" s="86" t="str">
        <v>rcd_RACEL_DV_105</v>
      </c>
      <c r="B169" s="239">
        <v>168</v>
      </c>
      <c r="C169" s="86" t="s">
        <v>500</v>
      </c>
      <c r="D169" s="241">
        <f>COUNTIF($C$1:$C169,C169)</f>
        <v>5</v>
      </c>
      <c r="E169" s="241" t="str">
        <f t="shared" si="22"/>
        <v>Ethnicity5</v>
      </c>
      <c r="F169" s="86" t="s">
        <v>509</v>
      </c>
      <c r="G169" s="242">
        <v>4.1764705882352936E-3</v>
      </c>
      <c r="H169" s="245">
        <v>85.342187909540996</v>
      </c>
    </row>
    <row r="170" spans="1:8">
      <c r="A170" s="86" t="str">
        <v>rcd_plbornc_101</v>
      </c>
      <c r="B170" s="239">
        <v>169</v>
      </c>
      <c r="C170" s="86" t="s">
        <v>511</v>
      </c>
      <c r="D170" s="241">
        <f>COUNTIF($C$1:$C170,C170)</f>
        <v>1</v>
      </c>
      <c r="E170" s="241" t="str">
        <f t="shared" si="22"/>
        <v>Country of Birth1</v>
      </c>
      <c r="F170" s="86" t="s">
        <v>512</v>
      </c>
      <c r="G170" s="242">
        <v>0.92286274509803912</v>
      </c>
      <c r="H170" s="245">
        <v>100.54442348152517</v>
      </c>
    </row>
    <row r="171" spans="1:8">
      <c r="A171" s="86" t="str">
        <v>rcd_plbornc_102</v>
      </c>
      <c r="B171" s="239">
        <v>170</v>
      </c>
      <c r="C171" s="86" t="s">
        <v>511</v>
      </c>
      <c r="D171" s="241">
        <f>COUNTIF($C$1:$C171,C171)</f>
        <v>2</v>
      </c>
      <c r="E171" s="241" t="str">
        <f t="shared" si="22"/>
        <v>Country of Birth2</v>
      </c>
      <c r="F171" s="86" t="s">
        <v>514</v>
      </c>
      <c r="G171" s="242">
        <v>1.4078431372549018E-2</v>
      </c>
      <c r="H171" s="245">
        <v>87.942934393509859</v>
      </c>
    </row>
    <row r="172" spans="1:8">
      <c r="A172" s="86" t="str">
        <v>rcd_plbornc_103</v>
      </c>
      <c r="B172" s="239">
        <v>171</v>
      </c>
      <c r="C172" s="86" t="s">
        <v>511</v>
      </c>
      <c r="D172" s="241">
        <f>COUNTIF($C$1:$C172,C172)</f>
        <v>3</v>
      </c>
      <c r="E172" s="241" t="str">
        <f t="shared" si="22"/>
        <v>Country of Birth3</v>
      </c>
      <c r="F172" s="86" t="s">
        <v>516</v>
      </c>
      <c r="G172" s="242">
        <v>2.2647058823529417E-3</v>
      </c>
      <c r="H172" s="245">
        <v>100.9125819224078</v>
      </c>
    </row>
    <row r="173" spans="1:8">
      <c r="A173" s="86" t="str">
        <v>rcd_plbornc_104</v>
      </c>
      <c r="B173" s="239">
        <v>172</v>
      </c>
      <c r="C173" s="86" t="s">
        <v>511</v>
      </c>
      <c r="D173" s="241">
        <f>COUNTIF($C$1:$C173,C173)</f>
        <v>4</v>
      </c>
      <c r="E173" s="241" t="str">
        <f t="shared" si="22"/>
        <v>Country of Birth4</v>
      </c>
      <c r="F173" s="86" t="s">
        <v>518</v>
      </c>
      <c r="G173" s="242">
        <v>4.5294117647058834E-3</v>
      </c>
      <c r="H173" s="245">
        <v>106.61537175481941</v>
      </c>
    </row>
    <row r="174" spans="1:8">
      <c r="A174" s="86" t="str">
        <v>rcd_plbornc_105</v>
      </c>
      <c r="B174" s="239">
        <v>173</v>
      </c>
      <c r="C174" s="86" t="s">
        <v>511</v>
      </c>
      <c r="D174" s="241">
        <f>COUNTIF($C$1:$C174,C174)</f>
        <v>5</v>
      </c>
      <c r="E174" s="241" t="str">
        <f t="shared" si="22"/>
        <v>Country of Birth5</v>
      </c>
      <c r="F174" s="86" t="s">
        <v>520</v>
      </c>
      <c r="G174" s="242">
        <v>1.7647058823529412E-2</v>
      </c>
      <c r="H174" s="245">
        <v>96.445765078997084</v>
      </c>
    </row>
    <row r="175" spans="1:8">
      <c r="A175" s="86" t="str">
        <v>rcd_plbornc_106</v>
      </c>
      <c r="B175" s="239">
        <v>174</v>
      </c>
      <c r="C175" s="86" t="s">
        <v>511</v>
      </c>
      <c r="D175" s="241">
        <f>COUNTIF($C$1:$C175,C175)</f>
        <v>6</v>
      </c>
      <c r="E175" s="241" t="str">
        <f t="shared" si="22"/>
        <v>Country of Birth6</v>
      </c>
      <c r="F175" s="86" t="s">
        <v>522</v>
      </c>
      <c r="G175" s="242">
        <v>7.343137254901962E-3</v>
      </c>
      <c r="H175" s="245">
        <v>89.07888510392597</v>
      </c>
    </row>
    <row r="176" spans="1:8">
      <c r="A176" s="86" t="str">
        <v>rcd_plbornc_107</v>
      </c>
      <c r="B176" s="239">
        <v>175</v>
      </c>
      <c r="C176" s="86" t="s">
        <v>511</v>
      </c>
      <c r="D176" s="241">
        <f>COUNTIF($C$1:$C176,C176)</f>
        <v>7</v>
      </c>
      <c r="E176" s="241" t="str">
        <f t="shared" si="22"/>
        <v>Country of Birth7</v>
      </c>
      <c r="F176" s="86" t="s">
        <v>49</v>
      </c>
      <c r="G176" s="242">
        <v>3.1441176470588236E-2</v>
      </c>
      <c r="H176" s="245">
        <v>94.723985114170532</v>
      </c>
    </row>
    <row r="177" spans="1:8">
      <c r="A177" s="86" t="str">
        <v>rcd_religion_101</v>
      </c>
      <c r="B177" s="239">
        <v>176</v>
      </c>
      <c r="C177" s="86" t="s">
        <v>525</v>
      </c>
      <c r="D177" s="241">
        <f>COUNTIF($C$1:$C177,C177)</f>
        <v>1</v>
      </c>
      <c r="E177" s="241" t="str">
        <f t="shared" si="22"/>
        <v>Religion1</v>
      </c>
      <c r="F177" s="86" t="s">
        <v>526</v>
      </c>
      <c r="G177" s="242">
        <v>0.46842156862745093</v>
      </c>
      <c r="H177" s="245">
        <v>107.27421592565334</v>
      </c>
    </row>
    <row r="178" spans="1:8">
      <c r="A178" s="86" t="str">
        <v>rcd_religion_102</v>
      </c>
      <c r="B178" s="239">
        <v>177</v>
      </c>
      <c r="C178" s="86" t="s">
        <v>525</v>
      </c>
      <c r="D178" s="241">
        <f>COUNTIF($C$1:$C178,C178)</f>
        <v>2</v>
      </c>
      <c r="E178" s="241" t="str">
        <f t="shared" si="22"/>
        <v>Religion2</v>
      </c>
      <c r="F178" s="86" t="s">
        <v>528</v>
      </c>
      <c r="G178" s="242">
        <v>3.9705882352941181E-3</v>
      </c>
      <c r="H178" s="245">
        <v>98.068601461551026</v>
      </c>
    </row>
    <row r="179" spans="1:8">
      <c r="A179" s="86" t="str">
        <v>rcd_religion_103</v>
      </c>
      <c r="B179" s="239">
        <v>178</v>
      </c>
      <c r="C179" s="86" t="s">
        <v>525</v>
      </c>
      <c r="D179" s="241">
        <f>COUNTIF($C$1:$C179,C179)</f>
        <v>3</v>
      </c>
      <c r="E179" s="241" t="str">
        <f t="shared" si="22"/>
        <v>Religion3</v>
      </c>
      <c r="F179" s="86" t="s">
        <v>530</v>
      </c>
      <c r="G179" s="242">
        <v>3.3823529411764709E-3</v>
      </c>
      <c r="H179" s="245">
        <v>100.75250740394566</v>
      </c>
    </row>
    <row r="180" spans="1:8">
      <c r="A180" s="86" t="str">
        <v>rcd_religion_104</v>
      </c>
      <c r="B180" s="239">
        <v>179</v>
      </c>
      <c r="C180" s="86" t="s">
        <v>525</v>
      </c>
      <c r="D180" s="241">
        <f>COUNTIF($C$1:$C180,C180)</f>
        <v>4</v>
      </c>
      <c r="E180" s="241" t="str">
        <f t="shared" si="22"/>
        <v>Religion4</v>
      </c>
      <c r="F180" s="86" t="s">
        <v>532</v>
      </c>
      <c r="G180" s="242">
        <v>1.5117647058823529E-2</v>
      </c>
      <c r="H180" s="245">
        <v>91.332028630452797</v>
      </c>
    </row>
    <row r="181" spans="1:8">
      <c r="A181" s="86" t="str">
        <v>rcd_religion_105</v>
      </c>
      <c r="B181" s="239">
        <v>180</v>
      </c>
      <c r="C181" s="86" t="s">
        <v>525</v>
      </c>
      <c r="D181" s="241">
        <f>COUNTIF($C$1:$C181,C181)</f>
        <v>5</v>
      </c>
      <c r="E181" s="241" t="str">
        <f t="shared" si="22"/>
        <v>Religion5</v>
      </c>
      <c r="F181" s="86" t="s">
        <v>534</v>
      </c>
      <c r="G181" s="242">
        <v>1.1450980392156864E-2</v>
      </c>
      <c r="H181" s="245">
        <v>119.00977933906465</v>
      </c>
    </row>
    <row r="182" spans="1:8">
      <c r="A182" s="86" t="str">
        <v>rcd_religion_106</v>
      </c>
      <c r="B182" s="239">
        <v>181</v>
      </c>
      <c r="C182" s="86" t="s">
        <v>525</v>
      </c>
      <c r="D182" s="241">
        <f>COUNTIF($C$1:$C182,C182)</f>
        <v>6</v>
      </c>
      <c r="E182" s="241" t="str">
        <f t="shared" si="22"/>
        <v>Religion6</v>
      </c>
      <c r="F182" s="86" t="s">
        <v>536</v>
      </c>
      <c r="G182" s="242">
        <v>3.509803921568628E-3</v>
      </c>
      <c r="H182" s="245">
        <v>107.91668121981756</v>
      </c>
    </row>
    <row r="183" spans="1:8">
      <c r="A183" s="86" t="str">
        <v>rcd_religion_107</v>
      </c>
      <c r="B183" s="239">
        <v>182</v>
      </c>
      <c r="C183" s="86" t="s">
        <v>525</v>
      </c>
      <c r="D183" s="241">
        <f>COUNTIF($C$1:$C183,C183)</f>
        <v>7</v>
      </c>
      <c r="E183" s="241" t="str">
        <f t="shared" si="22"/>
        <v>Religion7</v>
      </c>
      <c r="F183" s="86" t="s">
        <v>538</v>
      </c>
      <c r="G183" s="242">
        <v>8.6764705882352942E-3</v>
      </c>
      <c r="H183" s="245">
        <v>89.661726523640894</v>
      </c>
    </row>
    <row r="184" spans="1:8">
      <c r="A184" s="86" t="str">
        <v>rcd_religion_108</v>
      </c>
      <c r="B184" s="239">
        <v>183</v>
      </c>
      <c r="C184" s="86" t="s">
        <v>525</v>
      </c>
      <c r="D184" s="241">
        <f>COUNTIF($C$1:$C184,C184)</f>
        <v>8</v>
      </c>
      <c r="E184" s="241" t="str">
        <f t="shared" si="22"/>
        <v>Religion8</v>
      </c>
      <c r="F184" s="86" t="s">
        <v>540</v>
      </c>
      <c r="G184" s="242">
        <v>0.48578431372549025</v>
      </c>
      <c r="H184" s="245">
        <v>93.954655262948421</v>
      </c>
    </row>
    <row r="185" spans="1:8">
      <c r="A185" s="86" t="str">
        <v>A2_HOUSE5</v>
      </c>
      <c r="B185" s="239">
        <v>184</v>
      </c>
      <c r="C185" s="86" t="s">
        <v>543</v>
      </c>
      <c r="D185" s="241">
        <f>COUNTIF($C$1:$C185,C185)</f>
        <v>1</v>
      </c>
      <c r="E185" s="241" t="str">
        <f t="shared" si="22"/>
        <v>House Type1</v>
      </c>
      <c r="F185" s="86" t="s">
        <v>544</v>
      </c>
      <c r="G185" s="242">
        <v>0.34416666666666673</v>
      </c>
      <c r="H185" s="245">
        <v>117.25983847827359</v>
      </c>
    </row>
    <row r="186" spans="1:8">
      <c r="A186" s="86" t="str">
        <v>A2_HOUSE6</v>
      </c>
      <c r="B186" s="239">
        <v>185</v>
      </c>
      <c r="C186" s="86" t="s">
        <v>543</v>
      </c>
      <c r="D186" s="241">
        <f>COUNTIF($C$1:$C186,C186)</f>
        <v>2</v>
      </c>
      <c r="E186" s="241" t="str">
        <f t="shared" si="22"/>
        <v>House Type2</v>
      </c>
      <c r="F186" s="86" t="s">
        <v>546</v>
      </c>
      <c r="G186" s="242">
        <v>8.7764705882352953E-2</v>
      </c>
      <c r="H186" s="245">
        <v>66.580057833179467</v>
      </c>
    </row>
    <row r="187" spans="1:8">
      <c r="A187" s="86" t="str">
        <v>A2_HOUSE7</v>
      </c>
      <c r="B187" s="239">
        <v>186</v>
      </c>
      <c r="C187" s="86" t="s">
        <v>543</v>
      </c>
      <c r="D187" s="241">
        <f>COUNTIF($C$1:$C187,C187)</f>
        <v>3</v>
      </c>
      <c r="E187" s="241" t="str">
        <f t="shared" si="22"/>
        <v>House Type3</v>
      </c>
      <c r="F187" s="86" t="s">
        <v>548</v>
      </c>
      <c r="G187" s="242">
        <v>0.43602941176470583</v>
      </c>
      <c r="H187" s="245">
        <v>122.90092132133398</v>
      </c>
    </row>
    <row r="188" spans="1:8">
      <c r="A188" s="86" t="str">
        <v>A2_HOUSE8</v>
      </c>
      <c r="B188" s="239">
        <v>187</v>
      </c>
      <c r="C188" s="86" t="s">
        <v>543</v>
      </c>
      <c r="D188" s="241">
        <f>COUNTIF($C$1:$C188,C188)</f>
        <v>4</v>
      </c>
      <c r="E188" s="241" t="str">
        <f t="shared" si="22"/>
        <v>House Type4</v>
      </c>
      <c r="F188" s="86" t="s">
        <v>550</v>
      </c>
      <c r="G188" s="242">
        <v>0.13230392156862741</v>
      </c>
      <c r="H188" s="245">
        <v>60.115965742819668</v>
      </c>
    </row>
    <row r="189" spans="1:8">
      <c r="A189" s="86" t="str">
        <v>TENURE2</v>
      </c>
      <c r="B189" s="239">
        <v>188</v>
      </c>
      <c r="C189" s="86" t="s">
        <v>552</v>
      </c>
      <c r="D189" s="241">
        <f>COUNTIF($C$1:$C189,C189)</f>
        <v>1</v>
      </c>
      <c r="E189" s="241" t="str">
        <f t="shared" si="22"/>
        <v>House Tenure1</v>
      </c>
      <c r="F189" s="86" t="s">
        <v>553</v>
      </c>
      <c r="G189" s="242">
        <v>0.46974509803921577</v>
      </c>
      <c r="H189" s="245">
        <v>121.55837832393053</v>
      </c>
    </row>
    <row r="190" spans="1:8">
      <c r="A190" s="86" t="str">
        <v>TENURE1</v>
      </c>
      <c r="B190" s="239">
        <v>189</v>
      </c>
      <c r="C190" s="86" t="s">
        <v>552</v>
      </c>
      <c r="D190" s="241">
        <f>COUNTIF($C$1:$C190,C190)</f>
        <v>2</v>
      </c>
      <c r="E190" s="241" t="str">
        <f t="shared" si="22"/>
        <v>House Tenure2</v>
      </c>
      <c r="F190" s="86" t="s">
        <v>555</v>
      </c>
      <c r="G190" s="242">
        <v>0.31170588235294117</v>
      </c>
      <c r="H190" s="245">
        <v>112.29605954931678</v>
      </c>
    </row>
    <row r="191" spans="1:8">
      <c r="A191" s="86" t="str">
        <v>TENURE7</v>
      </c>
      <c r="B191" s="239">
        <v>190</v>
      </c>
      <c r="C191" s="86" t="s">
        <v>552</v>
      </c>
      <c r="D191" s="241">
        <f>COUNTIF($C$1:$C191,C191)</f>
        <v>3</v>
      </c>
      <c r="E191" s="241" t="str">
        <f t="shared" si="22"/>
        <v>House Tenure3</v>
      </c>
      <c r="F191" s="86" t="s">
        <v>557</v>
      </c>
      <c r="G191" s="242">
        <v>7.3823529411764718E-3</v>
      </c>
      <c r="H191" s="245">
        <v>96.117243524535724</v>
      </c>
    </row>
    <row r="192" spans="1:8">
      <c r="A192" s="86" t="str">
        <v>TENURE4</v>
      </c>
      <c r="B192" s="239">
        <v>191</v>
      </c>
      <c r="C192" s="86" t="s">
        <v>552</v>
      </c>
      <c r="D192" s="241">
        <f>COUNTIF($C$1:$C192,C192)</f>
        <v>4</v>
      </c>
      <c r="E192" s="241" t="str">
        <f t="shared" si="22"/>
        <v>House Tenure4</v>
      </c>
      <c r="F192" s="86" t="s">
        <v>559</v>
      </c>
      <c r="G192" s="242">
        <v>0.14134313725490197</v>
      </c>
      <c r="H192" s="245">
        <v>84.37189038986007</v>
      </c>
    </row>
    <row r="193" spans="1:8">
      <c r="A193" s="86" t="str">
        <v>TENURE9</v>
      </c>
      <c r="B193" s="239">
        <v>192</v>
      </c>
      <c r="C193" s="86" t="s">
        <v>552</v>
      </c>
      <c r="D193" s="241">
        <f>COUNTIF($C$1:$C193,C193)</f>
        <v>5</v>
      </c>
      <c r="E193" s="241" t="str">
        <f t="shared" si="22"/>
        <v>House Tenure5</v>
      </c>
      <c r="F193" s="86" t="s">
        <v>561</v>
      </c>
      <c r="G193" s="242">
        <v>7.0009803921568622E-2</v>
      </c>
      <c r="H193" s="245">
        <v>43.537588783251934</v>
      </c>
    </row>
    <row r="194" spans="1:8">
      <c r="A194" s="86" t="str">
        <v>NBEDS1</v>
      </c>
      <c r="B194" s="239">
        <v>193</v>
      </c>
      <c r="C194" s="86" t="s">
        <v>563</v>
      </c>
      <c r="D194" s="241">
        <f>COUNTIF($C$1:$C194,C194)</f>
        <v>1</v>
      </c>
      <c r="E194" s="241" t="str">
        <f t="shared" si="22"/>
        <v>House Size1</v>
      </c>
      <c r="F194" s="86" t="s">
        <v>564</v>
      </c>
      <c r="G194" s="242">
        <v>4.0823529411764703E-2</v>
      </c>
      <c r="H194" s="245">
        <v>62.79078362707191</v>
      </c>
    </row>
    <row r="195" spans="1:8">
      <c r="A195" s="86" t="str">
        <v>NBEDS2</v>
      </c>
      <c r="B195" s="239">
        <v>194</v>
      </c>
      <c r="C195" s="86" t="s">
        <v>563</v>
      </c>
      <c r="D195" s="241">
        <f>COUNTIF($C$1:$C195,C195)</f>
        <v>2</v>
      </c>
      <c r="E195" s="241" t="str">
        <f t="shared" ref="E195:E258" si="23">C195&amp;D195</f>
        <v>House Size2</v>
      </c>
      <c r="F195" s="86" t="s">
        <v>566</v>
      </c>
      <c r="G195" s="242">
        <v>0.21943137254901965</v>
      </c>
      <c r="H195" s="245">
        <v>94.173800024448965</v>
      </c>
    </row>
    <row r="196" spans="1:8">
      <c r="A196" s="86" t="str">
        <v>NBEDS3</v>
      </c>
      <c r="B196" s="239">
        <v>195</v>
      </c>
      <c r="C196" s="86" t="s">
        <v>563</v>
      </c>
      <c r="D196" s="241">
        <f>COUNTIF($C$1:$C196,C196)</f>
        <v>3</v>
      </c>
      <c r="E196" s="241" t="str">
        <f t="shared" si="23"/>
        <v>House Size3</v>
      </c>
      <c r="F196" s="86" t="s">
        <v>568</v>
      </c>
      <c r="G196" s="242">
        <v>0.46866666666666668</v>
      </c>
      <c r="H196" s="245">
        <v>104.78531760786178</v>
      </c>
    </row>
    <row r="197" spans="1:8">
      <c r="A197" s="86" t="str">
        <v>NBEDS4</v>
      </c>
      <c r="B197" s="239">
        <v>196</v>
      </c>
      <c r="C197" s="86" t="s">
        <v>563</v>
      </c>
      <c r="D197" s="241">
        <f>COUNTIF($C$1:$C197,C197)</f>
        <v>4</v>
      </c>
      <c r="E197" s="241" t="str">
        <f t="shared" si="23"/>
        <v>House Size4</v>
      </c>
      <c r="F197" s="86" t="s">
        <v>570</v>
      </c>
      <c r="G197" s="242">
        <v>0.22112745098039216</v>
      </c>
      <c r="H197" s="245">
        <v>112.94892773020433</v>
      </c>
    </row>
    <row r="198" spans="1:8">
      <c r="A198" s="86" t="str">
        <v>NBEDS5P</v>
      </c>
      <c r="B198" s="239">
        <v>197</v>
      </c>
      <c r="C198" s="86" t="s">
        <v>563</v>
      </c>
      <c r="D198" s="241">
        <f>COUNTIF($C$1:$C198,C198)</f>
        <v>5</v>
      </c>
      <c r="E198" s="241" t="str">
        <f t="shared" si="23"/>
        <v>House Size5</v>
      </c>
      <c r="F198" s="86" t="s">
        <v>572</v>
      </c>
      <c r="G198" s="242">
        <v>4.9843137254901963E-2</v>
      </c>
      <c r="H198" s="245">
        <v>85.13057697400366</v>
      </c>
    </row>
    <row r="199" spans="1:8">
      <c r="A199" s="86" t="str">
        <v>hhdval0to100k</v>
      </c>
      <c r="B199" s="239">
        <v>198</v>
      </c>
      <c r="C199" s="86" t="s">
        <v>574</v>
      </c>
      <c r="D199" s="241">
        <f>COUNTIF($C$1:$C199,C199)</f>
        <v>1</v>
      </c>
      <c r="E199" s="241" t="str">
        <f t="shared" si="23"/>
        <v>House Value1</v>
      </c>
      <c r="F199" s="86" t="s">
        <v>575</v>
      </c>
      <c r="G199" s="242">
        <v>3.5254901960784311E-2</v>
      </c>
      <c r="H199" s="245">
        <v>34.156393972409433</v>
      </c>
    </row>
    <row r="200" spans="1:8">
      <c r="A200" s="86" t="str">
        <v>hhdval100to150k</v>
      </c>
      <c r="B200" s="239">
        <v>199</v>
      </c>
      <c r="C200" s="86" t="s">
        <v>574</v>
      </c>
      <c r="D200" s="241">
        <f>COUNTIF($C$1:$C200,C200)</f>
        <v>2</v>
      </c>
      <c r="E200" s="241" t="str">
        <f t="shared" si="23"/>
        <v>House Value2</v>
      </c>
      <c r="F200" s="86" t="s">
        <v>577</v>
      </c>
      <c r="G200" s="242">
        <v>9.8284313725490194E-2</v>
      </c>
      <c r="H200" s="245">
        <v>74.215025291734776</v>
      </c>
    </row>
    <row r="201" spans="1:8">
      <c r="A201" s="86" t="str">
        <v>hhdval150to250k</v>
      </c>
      <c r="B201" s="239">
        <v>200</v>
      </c>
      <c r="C201" s="86" t="s">
        <v>574</v>
      </c>
      <c r="D201" s="241">
        <f>COUNTIF($C$1:$C201,C201)</f>
        <v>3</v>
      </c>
      <c r="E201" s="241" t="str">
        <f t="shared" si="23"/>
        <v>House Value3</v>
      </c>
      <c r="F201" s="86" t="s">
        <v>579</v>
      </c>
      <c r="G201" s="242">
        <v>0.31121568627450974</v>
      </c>
      <c r="H201" s="245">
        <v>122.45588609154623</v>
      </c>
    </row>
    <row r="202" spans="1:8">
      <c r="A202" s="86" t="str">
        <v>hhdval250to500k</v>
      </c>
      <c r="B202" s="239">
        <v>201</v>
      </c>
      <c r="C202" s="86" t="s">
        <v>574</v>
      </c>
      <c r="D202" s="241">
        <f>COUNTIF($C$1:$C202,C202)</f>
        <v>4</v>
      </c>
      <c r="E202" s="241" t="str">
        <f t="shared" si="23"/>
        <v>House Value4</v>
      </c>
      <c r="F202" s="86" t="s">
        <v>581</v>
      </c>
      <c r="G202" s="242">
        <v>0.41075490196078429</v>
      </c>
      <c r="H202" s="245">
        <v>124.04586536112603</v>
      </c>
    </row>
    <row r="203" spans="1:8">
      <c r="A203" s="86" t="str">
        <v>hhdval500to750k</v>
      </c>
      <c r="B203" s="239">
        <v>202</v>
      </c>
      <c r="C203" s="86" t="s">
        <v>574</v>
      </c>
      <c r="D203" s="241">
        <f>COUNTIF($C$1:$C203,C203)</f>
        <v>5</v>
      </c>
      <c r="E203" s="241" t="str">
        <f t="shared" si="23"/>
        <v>House Value5</v>
      </c>
      <c r="F203" s="86" t="s">
        <v>583</v>
      </c>
      <c r="G203" s="242">
        <v>0.10061764705882355</v>
      </c>
      <c r="H203" s="245">
        <v>96.615086573764614</v>
      </c>
    </row>
    <row r="204" spans="1:8">
      <c r="A204" s="86" t="str">
        <v>hhdval750kto1m</v>
      </c>
      <c r="B204" s="239">
        <v>203</v>
      </c>
      <c r="C204" s="86" t="s">
        <v>574</v>
      </c>
      <c r="D204" s="241">
        <f>COUNTIF($C$1:$C204,C204)</f>
        <v>6</v>
      </c>
      <c r="E204" s="241" t="str">
        <f t="shared" si="23"/>
        <v>House Value6</v>
      </c>
      <c r="F204" s="86" t="s">
        <v>585</v>
      </c>
      <c r="G204" s="242">
        <v>2.735294117647059E-2</v>
      </c>
      <c r="H204" s="245">
        <v>70.829742926819918</v>
      </c>
    </row>
    <row r="205" spans="1:8">
      <c r="A205" s="86" t="str">
        <v>hhdval1mplus</v>
      </c>
      <c r="B205" s="239">
        <v>204</v>
      </c>
      <c r="C205" s="86" t="s">
        <v>574</v>
      </c>
      <c r="D205" s="241">
        <f>COUNTIF($C$1:$C205,C205)</f>
        <v>7</v>
      </c>
      <c r="E205" s="241" t="str">
        <f t="shared" si="23"/>
        <v>House Value7</v>
      </c>
      <c r="F205" s="86" t="s">
        <v>587</v>
      </c>
      <c r="G205" s="242">
        <v>1.6950980392156863E-2</v>
      </c>
      <c r="H205" s="245">
        <v>46.454362293553004</v>
      </c>
    </row>
    <row r="206" spans="1:8">
      <c r="A206" s="86" t="str">
        <v>move_ind</v>
      </c>
      <c r="B206" s="239">
        <v>205</v>
      </c>
      <c r="C206" s="86" t="s">
        <v>589</v>
      </c>
      <c r="D206" s="241">
        <f>COUNTIF($C$1:$C206,C206)</f>
        <v>1</v>
      </c>
      <c r="E206" s="241" t="str">
        <f t="shared" si="23"/>
        <v>House Move1</v>
      </c>
      <c r="F206" s="86" t="s">
        <v>590</v>
      </c>
      <c r="G206" s="242">
        <v>0.14568627450980393</v>
      </c>
      <c r="H206" s="245">
        <v>91.943658047075189</v>
      </c>
    </row>
    <row r="207" spans="1:8">
      <c r="A207" s="86" t="str">
        <v>RCD_HHTYPE_DV_101</v>
      </c>
      <c r="B207" s="239">
        <v>206</v>
      </c>
      <c r="C207" s="86" t="s">
        <v>54</v>
      </c>
      <c r="D207" s="241">
        <f>COUNTIF($C$1:$C207,C207)</f>
        <v>1</v>
      </c>
      <c r="E207" s="241" t="str">
        <f t="shared" si="23"/>
        <v>Structure1</v>
      </c>
      <c r="F207" s="86" t="s">
        <v>591</v>
      </c>
      <c r="G207" s="242">
        <v>0.14779411764705883</v>
      </c>
      <c r="H207" s="245">
        <v>92.059886767483562</v>
      </c>
    </row>
    <row r="208" spans="1:8">
      <c r="A208" s="86" t="str">
        <v>RCD_HHTYPE_DV_102</v>
      </c>
      <c r="B208" s="239">
        <v>207</v>
      </c>
      <c r="C208" s="86" t="s">
        <v>54</v>
      </c>
      <c r="D208" s="241">
        <f>COUNTIF($C$1:$C208,C208)</f>
        <v>2</v>
      </c>
      <c r="E208" s="241" t="str">
        <f t="shared" si="23"/>
        <v>Structure2</v>
      </c>
      <c r="F208" s="86" t="s">
        <v>592</v>
      </c>
      <c r="G208" s="242">
        <v>2.1813725490196084E-2</v>
      </c>
      <c r="H208" s="245">
        <v>71.671480229888815</v>
      </c>
    </row>
    <row r="209" spans="1:8">
      <c r="A209" s="86" t="str">
        <v>RCD_HHTYPE_DV_103</v>
      </c>
      <c r="B209" s="239">
        <v>208</v>
      </c>
      <c r="C209" s="86" t="s">
        <v>54</v>
      </c>
      <c r="D209" s="241">
        <f>COUNTIF($C$1:$C209,C209)</f>
        <v>3</v>
      </c>
      <c r="E209" s="241" t="str">
        <f t="shared" si="23"/>
        <v>Structure3</v>
      </c>
      <c r="F209" s="86" t="s">
        <v>593</v>
      </c>
      <c r="G209" s="242">
        <v>0.33481372549019606</v>
      </c>
      <c r="H209" s="245">
        <v>110.50632579578479</v>
      </c>
    </row>
    <row r="210" spans="1:8">
      <c r="A210" s="86" t="str">
        <v>RCD_HHTYPE_DV_104</v>
      </c>
      <c r="B210" s="239">
        <v>209</v>
      </c>
      <c r="C210" s="86" t="s">
        <v>54</v>
      </c>
      <c r="D210" s="241">
        <f>COUNTIF($C$1:$C210,C210)</f>
        <v>4</v>
      </c>
      <c r="E210" s="241" t="str">
        <f t="shared" si="23"/>
        <v>Structure4</v>
      </c>
      <c r="F210" s="86" t="s">
        <v>160</v>
      </c>
      <c r="G210" s="242">
        <v>0.19546078431372549</v>
      </c>
      <c r="H210" s="245">
        <v>103.48098715782324</v>
      </c>
    </row>
    <row r="211" spans="1:8">
      <c r="A211" s="86" t="str">
        <v>RCD_HHTYPE_DV_105</v>
      </c>
      <c r="B211" s="239">
        <v>210</v>
      </c>
      <c r="C211" s="86" t="s">
        <v>54</v>
      </c>
      <c r="D211" s="241">
        <f>COUNTIF($C$1:$C211,C211)</f>
        <v>5</v>
      </c>
      <c r="E211" s="241" t="str">
        <f t="shared" si="23"/>
        <v>Structure5</v>
      </c>
      <c r="F211" s="86" t="s">
        <v>594</v>
      </c>
      <c r="G211" s="242">
        <v>0.29999019607843136</v>
      </c>
      <c r="H211" s="245">
        <v>94.533267121606059</v>
      </c>
    </row>
    <row r="212" spans="1:8">
      <c r="A212" s="86" t="str">
        <v>RCD_NKIDS05_101</v>
      </c>
      <c r="B212" s="239">
        <v>211</v>
      </c>
      <c r="C212" s="86" t="s">
        <v>596</v>
      </c>
      <c r="D212" s="241">
        <f>COUNTIF($C$1:$C212,C212)</f>
        <v>1</v>
      </c>
      <c r="E212" s="241" t="str">
        <f t="shared" si="23"/>
        <v>Number of Children by Age1</v>
      </c>
      <c r="F212" s="86" t="s">
        <v>597</v>
      </c>
      <c r="G212" s="242">
        <v>0.90606862745098049</v>
      </c>
      <c r="H212" s="245">
        <v>100.66934166190593</v>
      </c>
    </row>
    <row r="213" spans="1:8">
      <c r="A213" s="86" t="str">
        <v>RCD_NKIDS05_102</v>
      </c>
      <c r="B213" s="239">
        <v>212</v>
      </c>
      <c r="C213" s="86" t="s">
        <v>596</v>
      </c>
      <c r="D213" s="241">
        <f>COUNTIF($C$1:$C213,C213)</f>
        <v>2</v>
      </c>
      <c r="E213" s="241" t="str">
        <f t="shared" si="23"/>
        <v>Number of Children by Age2</v>
      </c>
      <c r="F213" s="86" t="s">
        <v>599</v>
      </c>
      <c r="G213" s="242">
        <v>6.7196078431372541E-2</v>
      </c>
      <c r="H213" s="245">
        <v>90.601471802023283</v>
      </c>
    </row>
    <row r="214" spans="1:8">
      <c r="A214" s="86" t="str">
        <v>RCD_NKIDS05_103</v>
      </c>
      <c r="B214" s="239">
        <v>213</v>
      </c>
      <c r="C214" s="86" t="s">
        <v>596</v>
      </c>
      <c r="D214" s="241">
        <f>COUNTIF($C$1:$C214,C214)</f>
        <v>3</v>
      </c>
      <c r="E214" s="241" t="str">
        <f t="shared" si="23"/>
        <v>Number of Children by Age3</v>
      </c>
      <c r="F214" s="86" t="s">
        <v>601</v>
      </c>
      <c r="G214" s="242">
        <v>2.6950980392156869E-2</v>
      </c>
      <c r="H214" s="245">
        <v>104.84956779631027</v>
      </c>
    </row>
    <row r="215" spans="1:8">
      <c r="A215" s="86" t="str">
        <v>RCD_NKIDS615_101</v>
      </c>
      <c r="B215" s="239">
        <v>214</v>
      </c>
      <c r="C215" s="86" t="s">
        <v>596</v>
      </c>
      <c r="D215" s="241">
        <f>COUNTIF($C$1:$C215,C215)</f>
        <v>4</v>
      </c>
      <c r="E215" s="241" t="str">
        <f t="shared" si="23"/>
        <v>Number of Children by Age4</v>
      </c>
      <c r="F215" s="86" t="s">
        <v>603</v>
      </c>
      <c r="G215" s="242">
        <v>0.79510784313725491</v>
      </c>
      <c r="H215" s="245">
        <v>101.43616415325987</v>
      </c>
    </row>
    <row r="216" spans="1:8">
      <c r="A216" s="86" t="str">
        <v>RCD_NKIDS615_102</v>
      </c>
      <c r="B216" s="239">
        <v>215</v>
      </c>
      <c r="C216" s="86" t="s">
        <v>596</v>
      </c>
      <c r="D216" s="241">
        <f>COUNTIF($C$1:$C216,C216)</f>
        <v>5</v>
      </c>
      <c r="E216" s="241" t="str">
        <f t="shared" si="23"/>
        <v>Number of Children by Age5</v>
      </c>
      <c r="F216" s="86" t="s">
        <v>605</v>
      </c>
      <c r="G216" s="242">
        <v>0.12008823529411768</v>
      </c>
      <c r="H216" s="245">
        <v>97.675565138325808</v>
      </c>
    </row>
    <row r="217" spans="1:8">
      <c r="A217" s="86" t="str">
        <v>RCD_NKIDS615_103</v>
      </c>
      <c r="B217" s="239">
        <v>216</v>
      </c>
      <c r="C217" s="86" t="s">
        <v>596</v>
      </c>
      <c r="D217" s="241">
        <f>COUNTIF($C$1:$C217,C217)</f>
        <v>6</v>
      </c>
      <c r="E217" s="241" t="str">
        <f t="shared" si="23"/>
        <v>Number of Children by Age6</v>
      </c>
      <c r="F217" s="86" t="s">
        <v>607</v>
      </c>
      <c r="G217" s="242">
        <v>8.5019607843137265E-2</v>
      </c>
      <c r="H217" s="245">
        <v>91.050874931816637</v>
      </c>
    </row>
    <row r="218" spans="1:8">
      <c r="A218" s="86" t="str">
        <v>A2_CHILDREN1</v>
      </c>
      <c r="B218" s="239">
        <v>217</v>
      </c>
      <c r="C218" s="86" t="s">
        <v>608</v>
      </c>
      <c r="D218" s="241">
        <f>COUNTIF($C$1:$C218,C218)</f>
        <v>1</v>
      </c>
      <c r="E218" s="241" t="str">
        <f t="shared" si="23"/>
        <v>Children in household1</v>
      </c>
      <c r="F218" s="86" t="s">
        <v>609</v>
      </c>
      <c r="G218" s="242">
        <v>0.74546078431372542</v>
      </c>
      <c r="H218" s="245">
        <v>102.81799580812809</v>
      </c>
    </row>
    <row r="219" spans="1:8">
      <c r="A219" s="86" t="str">
        <v>A2_CHILDREN2A</v>
      </c>
      <c r="B219" s="239">
        <v>218</v>
      </c>
      <c r="C219" s="86" t="s">
        <v>608</v>
      </c>
      <c r="D219" s="241">
        <f>COUNTIF($C$1:$C219,C219)</f>
        <v>2</v>
      </c>
      <c r="E219" s="241" t="str">
        <f t="shared" si="23"/>
        <v>Children in household2</v>
      </c>
      <c r="F219" s="86" t="s">
        <v>610</v>
      </c>
      <c r="G219" s="242">
        <v>0.11807843137254903</v>
      </c>
      <c r="H219" s="245">
        <v>93.089534035729926</v>
      </c>
    </row>
    <row r="220" spans="1:8">
      <c r="A220" s="86" t="str">
        <v>A2_CHILDREN2B</v>
      </c>
      <c r="B220" s="239">
        <v>219</v>
      </c>
      <c r="C220" s="86" t="s">
        <v>608</v>
      </c>
      <c r="D220" s="241">
        <f>COUNTIF($C$1:$C220,C220)</f>
        <v>3</v>
      </c>
      <c r="E220" s="241" t="str">
        <f t="shared" si="23"/>
        <v>Children in household3</v>
      </c>
      <c r="F220" s="86" t="s">
        <v>611</v>
      </c>
      <c r="G220" s="242">
        <v>0.10455882352941179</v>
      </c>
      <c r="H220" s="245">
        <v>96.92882087162063</v>
      </c>
    </row>
    <row r="221" spans="1:8">
      <c r="A221" s="86" t="str">
        <v>A2_CHILDREN3</v>
      </c>
      <c r="B221" s="239">
        <v>220</v>
      </c>
      <c r="C221" s="86" t="s">
        <v>608</v>
      </c>
      <c r="D221" s="241">
        <f>COUNTIF($C$1:$C221,C221)</f>
        <v>4</v>
      </c>
      <c r="E221" s="241" t="str">
        <f t="shared" si="23"/>
        <v>Children in household4</v>
      </c>
      <c r="F221" s="86" t="s">
        <v>612</v>
      </c>
      <c r="G221" s="242">
        <v>3.2333333333333332E-2</v>
      </c>
      <c r="H221" s="245">
        <v>79.915882717557523</v>
      </c>
    </row>
    <row r="222" spans="1:8">
      <c r="A222" s="86" t="str">
        <v>A2_HHD1</v>
      </c>
      <c r="B222" s="239">
        <v>221</v>
      </c>
      <c r="C222" s="86" t="s">
        <v>613</v>
      </c>
      <c r="D222" s="241">
        <f>COUNTIF($C$1:$C222,C222)</f>
        <v>1</v>
      </c>
      <c r="E222" s="241" t="str">
        <f t="shared" si="23"/>
        <v>Household Size1</v>
      </c>
      <c r="F222" s="86" t="s">
        <v>614</v>
      </c>
      <c r="G222" s="242">
        <v>0.17836274509803923</v>
      </c>
      <c r="H222" s="245">
        <v>97.126270630275428</v>
      </c>
    </row>
    <row r="223" spans="1:8">
      <c r="A223" s="86" t="str">
        <v>A2_HHD2</v>
      </c>
      <c r="B223" s="239">
        <v>222</v>
      </c>
      <c r="C223" s="86" t="s">
        <v>613</v>
      </c>
      <c r="D223" s="241">
        <f>COUNTIF($C$1:$C223,C223)</f>
        <v>2</v>
      </c>
      <c r="E223" s="241" t="str">
        <f t="shared" si="23"/>
        <v>Household Size2</v>
      </c>
      <c r="F223" s="86" t="s">
        <v>615</v>
      </c>
      <c r="G223" s="242">
        <v>0.40619607843137251</v>
      </c>
      <c r="H223" s="245">
        <v>104.72366967414095</v>
      </c>
    </row>
    <row r="224" spans="1:8">
      <c r="A224" s="86" t="str">
        <v>A2_HHD5</v>
      </c>
      <c r="B224" s="239">
        <v>223</v>
      </c>
      <c r="C224" s="86" t="s">
        <v>613</v>
      </c>
      <c r="D224" s="241">
        <f>COUNTIF($C$1:$C224,C224)</f>
        <v>3</v>
      </c>
      <c r="E224" s="241" t="str">
        <f t="shared" si="23"/>
        <v>Household Size3</v>
      </c>
      <c r="F224" s="86" t="s">
        <v>616</v>
      </c>
      <c r="G224" s="242">
        <v>0.34405882352941175</v>
      </c>
      <c r="H224" s="245">
        <v>99.14638565221216</v>
      </c>
    </row>
    <row r="225" spans="1:8">
      <c r="A225" s="86" t="str">
        <v>A2_HHD6</v>
      </c>
      <c r="B225" s="239">
        <v>224</v>
      </c>
      <c r="C225" s="86" t="s">
        <v>613</v>
      </c>
      <c r="D225" s="241">
        <f>COUNTIF($C$1:$C225,C225)</f>
        <v>4</v>
      </c>
      <c r="E225" s="241" t="str">
        <f t="shared" si="23"/>
        <v>Household Size4</v>
      </c>
      <c r="F225" s="86" t="s">
        <v>617</v>
      </c>
      <c r="G225" s="242">
        <v>7.1284313725490198E-2</v>
      </c>
      <c r="H225" s="245">
        <v>87.329249433667144</v>
      </c>
    </row>
    <row r="226" spans="1:8">
      <c r="A226" s="86" t="str">
        <v>rcd_jbnssec8_dv_101</v>
      </c>
      <c r="B226" s="239">
        <v>225</v>
      </c>
      <c r="C226" s="86" t="s">
        <v>620</v>
      </c>
      <c r="D226" s="241">
        <f>COUNTIF($C$1:$C226,C226)</f>
        <v>1</v>
      </c>
      <c r="E226" s="241" t="str">
        <f t="shared" si="23"/>
        <v>NS SEC (% of people in employment)1</v>
      </c>
      <c r="F226" s="86" t="s">
        <v>621</v>
      </c>
      <c r="G226" s="242">
        <v>0.14648039215686276</v>
      </c>
      <c r="H226" s="245">
        <v>109.72763701218757</v>
      </c>
    </row>
    <row r="227" spans="1:8">
      <c r="A227" s="86" t="str">
        <v>rcd_jbnssec8_dv_102</v>
      </c>
      <c r="B227" s="239">
        <v>226</v>
      </c>
      <c r="C227" s="86" t="s">
        <v>620</v>
      </c>
      <c r="D227" s="241">
        <f>COUNTIF($C$1:$C227,C227)</f>
        <v>2</v>
      </c>
      <c r="E227" s="241" t="str">
        <f t="shared" si="23"/>
        <v>NS SEC (% of people in employment)2</v>
      </c>
      <c r="F227" s="86" t="s">
        <v>623</v>
      </c>
      <c r="G227" s="242">
        <v>0.30360784313725492</v>
      </c>
      <c r="H227" s="245">
        <v>104.06706727082839</v>
      </c>
    </row>
    <row r="228" spans="1:8">
      <c r="A228" s="86" t="str">
        <v>rcd_jbnssec8_dv_103</v>
      </c>
      <c r="B228" s="239">
        <v>227</v>
      </c>
      <c r="C228" s="86" t="s">
        <v>620</v>
      </c>
      <c r="D228" s="241">
        <f>COUNTIF($C$1:$C228,C228)</f>
        <v>3</v>
      </c>
      <c r="E228" s="241" t="str">
        <f t="shared" si="23"/>
        <v>NS SEC (% of people in employment)3</v>
      </c>
      <c r="F228" s="86" t="s">
        <v>625</v>
      </c>
      <c r="G228" s="242">
        <v>0.13475490196078432</v>
      </c>
      <c r="H228" s="245">
        <v>101.61141075173565</v>
      </c>
    </row>
    <row r="229" spans="1:8">
      <c r="A229" s="86" t="str">
        <v>rcd_jbnssec8_dv_104</v>
      </c>
      <c r="B229" s="239">
        <v>228</v>
      </c>
      <c r="C229" s="86" t="s">
        <v>620</v>
      </c>
      <c r="D229" s="241">
        <f>COUNTIF($C$1:$C229,C229)</f>
        <v>4</v>
      </c>
      <c r="E229" s="241" t="str">
        <f t="shared" si="23"/>
        <v>NS SEC (% of people in employment)4</v>
      </c>
      <c r="F229" s="86" t="s">
        <v>627</v>
      </c>
      <c r="G229" s="242">
        <v>0.10494117647058825</v>
      </c>
      <c r="H229" s="245">
        <v>102.16537782551673</v>
      </c>
    </row>
    <row r="230" spans="1:8">
      <c r="A230" s="86" t="str">
        <v>rcd_jbnssec8_dv_105</v>
      </c>
      <c r="B230" s="239">
        <v>229</v>
      </c>
      <c r="C230" s="86" t="s">
        <v>620</v>
      </c>
      <c r="D230" s="241">
        <f>COUNTIF($C$1:$C230,C230)</f>
        <v>5</v>
      </c>
      <c r="E230" s="241" t="str">
        <f t="shared" si="23"/>
        <v>NS SEC (% of people in employment)5</v>
      </c>
      <c r="F230" s="86" t="s">
        <v>629</v>
      </c>
      <c r="G230" s="242">
        <v>6.6794117647058823E-2</v>
      </c>
      <c r="H230" s="245">
        <v>101.07664720860119</v>
      </c>
    </row>
    <row r="231" spans="1:8">
      <c r="A231" s="86" t="str">
        <v>rcd_jbnssec8_dv_106</v>
      </c>
      <c r="B231" s="239">
        <v>230</v>
      </c>
      <c r="C231" s="86" t="s">
        <v>620</v>
      </c>
      <c r="D231" s="241">
        <f>COUNTIF($C$1:$C231,C231)</f>
        <v>6</v>
      </c>
      <c r="E231" s="241" t="str">
        <f t="shared" si="23"/>
        <v>NS SEC (% of people in employment)6</v>
      </c>
      <c r="F231" s="86" t="s">
        <v>631</v>
      </c>
      <c r="G231" s="242">
        <v>0.15836274509803924</v>
      </c>
      <c r="H231" s="245">
        <v>90.696273737641945</v>
      </c>
    </row>
    <row r="232" spans="1:8">
      <c r="A232" s="86" t="str">
        <v>rcd_jbnssec8_dv_107</v>
      </c>
      <c r="B232" s="239">
        <v>231</v>
      </c>
      <c r="C232" s="86" t="s">
        <v>620</v>
      </c>
      <c r="D232" s="241">
        <f>COUNTIF($C$1:$C232,C232)</f>
        <v>7</v>
      </c>
      <c r="E232" s="241" t="str">
        <f t="shared" si="23"/>
        <v>NS SEC (% of people in employment)7</v>
      </c>
      <c r="F232" s="86" t="s">
        <v>633</v>
      </c>
      <c r="G232" s="242">
        <v>8.5323529411764701E-2</v>
      </c>
      <c r="H232" s="245">
        <v>86.267294485229868</v>
      </c>
    </row>
    <row r="233" spans="1:8">
      <c r="A233" s="86" t="str">
        <v>CLASS1</v>
      </c>
      <c r="B233" s="239">
        <v>232</v>
      </c>
      <c r="C233" s="86" t="s">
        <v>635</v>
      </c>
      <c r="D233" s="241">
        <f>COUNTIF($C$1:$C233,C233)</f>
        <v>1</v>
      </c>
      <c r="E233" s="241" t="str">
        <f t="shared" si="23"/>
        <v>Social Grade1</v>
      </c>
      <c r="F233" s="86" t="s">
        <v>636</v>
      </c>
      <c r="G233" s="242">
        <v>5.7411764705882364E-2</v>
      </c>
      <c r="H233" s="245">
        <v>98.622115216840172</v>
      </c>
    </row>
    <row r="234" spans="1:8">
      <c r="A234" s="86" t="str">
        <v>CLASS2</v>
      </c>
      <c r="B234" s="239">
        <v>233</v>
      </c>
      <c r="C234" s="86" t="s">
        <v>635</v>
      </c>
      <c r="D234" s="241">
        <f>COUNTIF($C$1:$C234,C234)</f>
        <v>2</v>
      </c>
      <c r="E234" s="241" t="str">
        <f t="shared" si="23"/>
        <v>Social Grade2</v>
      </c>
      <c r="F234" s="86" t="s">
        <v>638</v>
      </c>
      <c r="G234" s="242">
        <v>0.27764705882352941</v>
      </c>
      <c r="H234" s="245">
        <v>109.60457033856048</v>
      </c>
    </row>
    <row r="235" spans="1:8">
      <c r="A235" s="86" t="str">
        <v>CLASS3</v>
      </c>
      <c r="B235" s="239">
        <v>234</v>
      </c>
      <c r="C235" s="86" t="s">
        <v>635</v>
      </c>
      <c r="D235" s="241">
        <f>COUNTIF($C$1:$C235,C235)</f>
        <v>3</v>
      </c>
      <c r="E235" s="241" t="str">
        <f t="shared" si="23"/>
        <v>Social Grade3</v>
      </c>
      <c r="F235" s="86" t="s">
        <v>640</v>
      </c>
      <c r="G235" s="242">
        <v>0.29208823529411759</v>
      </c>
      <c r="H235" s="245">
        <v>106.86476936537994</v>
      </c>
    </row>
    <row r="236" spans="1:8">
      <c r="A236" s="86" t="str">
        <v>CLASS4</v>
      </c>
      <c r="B236" s="239">
        <v>235</v>
      </c>
      <c r="C236" s="86" t="s">
        <v>635</v>
      </c>
      <c r="D236" s="241">
        <f>COUNTIF($C$1:$C236,C236)</f>
        <v>4</v>
      </c>
      <c r="E236" s="241" t="str">
        <f t="shared" si="23"/>
        <v>Social Grade4</v>
      </c>
      <c r="F236" s="86" t="s">
        <v>642</v>
      </c>
      <c r="G236" s="242">
        <v>0.20643137254901958</v>
      </c>
      <c r="H236" s="245">
        <v>100.88324426918147</v>
      </c>
    </row>
    <row r="237" spans="1:8">
      <c r="A237" s="86" t="str">
        <v>CLASS5</v>
      </c>
      <c r="B237" s="239">
        <v>236</v>
      </c>
      <c r="C237" s="86" t="s">
        <v>635</v>
      </c>
      <c r="D237" s="241">
        <f>COUNTIF($C$1:$C237,C237)</f>
        <v>5</v>
      </c>
      <c r="E237" s="241" t="str">
        <f t="shared" si="23"/>
        <v>Social Grade5</v>
      </c>
      <c r="F237" s="86" t="s">
        <v>644</v>
      </c>
      <c r="G237" s="242">
        <v>9.9127450980392162E-2</v>
      </c>
      <c r="H237" s="245">
        <v>80.841098218355924</v>
      </c>
    </row>
    <row r="238" spans="1:8">
      <c r="A238" s="86" t="str">
        <v>CLASS6</v>
      </c>
      <c r="B238" s="239">
        <v>237</v>
      </c>
      <c r="C238" s="86" t="s">
        <v>635</v>
      </c>
      <c r="D238" s="241">
        <f>COUNTIF($C$1:$C238,C238)</f>
        <v>6</v>
      </c>
      <c r="E238" s="241" t="str">
        <f t="shared" si="23"/>
        <v>Social Grade6</v>
      </c>
      <c r="F238" s="86" t="s">
        <v>646</v>
      </c>
      <c r="G238" s="242">
        <v>6.7196078431372541E-2</v>
      </c>
      <c r="H238" s="245">
        <v>76.640230003986048</v>
      </c>
    </row>
    <row r="239" spans="1:8">
      <c r="A239" s="86" t="str">
        <v>OCCD2</v>
      </c>
      <c r="B239" s="239">
        <v>238</v>
      </c>
      <c r="C239" s="86" t="s">
        <v>648</v>
      </c>
      <c r="D239" s="241">
        <f>COUNTIF($C$1:$C239,C239)</f>
        <v>1</v>
      </c>
      <c r="E239" s="241" t="str">
        <f t="shared" si="23"/>
        <v>Occupation1</v>
      </c>
      <c r="F239" s="86" t="s">
        <v>649</v>
      </c>
      <c r="G239" s="242">
        <v>6.5774509803921577E-2</v>
      </c>
      <c r="H239" s="245">
        <v>100.89316885366956</v>
      </c>
    </row>
    <row r="240" spans="1:8">
      <c r="A240" s="86" t="str">
        <v>OCCD6</v>
      </c>
      <c r="B240" s="239">
        <v>239</v>
      </c>
      <c r="C240" s="86" t="s">
        <v>648</v>
      </c>
      <c r="D240" s="241">
        <f>COUNTIF($C$1:$C240,C240)</f>
        <v>2</v>
      </c>
      <c r="E240" s="241" t="str">
        <f t="shared" si="23"/>
        <v>Occupation2</v>
      </c>
      <c r="F240" s="86" t="s">
        <v>651</v>
      </c>
      <c r="G240" s="242">
        <v>0.21876470588235297</v>
      </c>
      <c r="H240" s="245">
        <v>101.22137345971372</v>
      </c>
    </row>
    <row r="241" spans="1:8">
      <c r="A241" s="86" t="str">
        <v>OCCD3</v>
      </c>
      <c r="B241" s="239">
        <v>240</v>
      </c>
      <c r="C241" s="86" t="s">
        <v>648</v>
      </c>
      <c r="D241" s="241">
        <f>COUNTIF($C$1:$C241,C241)</f>
        <v>3</v>
      </c>
      <c r="E241" s="241" t="str">
        <f t="shared" si="23"/>
        <v>Occupation3</v>
      </c>
      <c r="F241" s="86" t="s">
        <v>653</v>
      </c>
      <c r="G241" s="242">
        <v>0.14499019607843136</v>
      </c>
      <c r="H241" s="245">
        <v>96.692876649860168</v>
      </c>
    </row>
    <row r="242" spans="1:8">
      <c r="A242" s="86" t="str">
        <v>OCCD5</v>
      </c>
      <c r="B242" s="239">
        <v>241</v>
      </c>
      <c r="C242" s="86" t="s">
        <v>648</v>
      </c>
      <c r="D242" s="241">
        <f>COUNTIF($C$1:$C242,C242)</f>
        <v>4</v>
      </c>
      <c r="E242" s="241" t="str">
        <f t="shared" si="23"/>
        <v>Occupation4</v>
      </c>
      <c r="F242" s="86" t="s">
        <v>655</v>
      </c>
      <c r="G242" s="242">
        <v>5.6813725490196081E-2</v>
      </c>
      <c r="H242" s="245">
        <v>102.99650273706735</v>
      </c>
    </row>
    <row r="243" spans="1:8">
      <c r="A243" s="86" t="str">
        <v>OCCD8</v>
      </c>
      <c r="B243" s="239">
        <v>242</v>
      </c>
      <c r="C243" s="86" t="s">
        <v>648</v>
      </c>
      <c r="D243" s="241">
        <f>COUNTIF($C$1:$C243,C243)</f>
        <v>5</v>
      </c>
      <c r="E243" s="241" t="str">
        <f t="shared" si="23"/>
        <v>Occupation5</v>
      </c>
      <c r="F243" s="86" t="s">
        <v>657</v>
      </c>
      <c r="G243" s="242">
        <v>0.18046078431372545</v>
      </c>
      <c r="H243" s="245">
        <v>121.11073984176774</v>
      </c>
    </row>
    <row r="244" spans="1:8">
      <c r="A244" s="86" t="str">
        <v>OCCD9</v>
      </c>
      <c r="B244" s="239">
        <v>243</v>
      </c>
      <c r="C244" s="86" t="s">
        <v>648</v>
      </c>
      <c r="D244" s="241">
        <f>COUNTIF($C$1:$C244,C244)</f>
        <v>6</v>
      </c>
      <c r="E244" s="241" t="str">
        <f t="shared" si="23"/>
        <v>Occupation6</v>
      </c>
      <c r="F244" s="86" t="s">
        <v>659</v>
      </c>
      <c r="G244" s="242">
        <v>7.3764705882352941E-2</v>
      </c>
      <c r="H244" s="245">
        <v>98.067678652143343</v>
      </c>
    </row>
    <row r="245" spans="1:8">
      <c r="A245" s="86" t="str">
        <v>OCCD10</v>
      </c>
      <c r="B245" s="239">
        <v>244</v>
      </c>
      <c r="C245" s="86" t="s">
        <v>648</v>
      </c>
      <c r="D245" s="241">
        <f>COUNTIF($C$1:$C245,C245)</f>
        <v>7</v>
      </c>
      <c r="E245" s="241" t="str">
        <f t="shared" si="23"/>
        <v>Occupation7</v>
      </c>
      <c r="F245" s="86" t="s">
        <v>661</v>
      </c>
      <c r="G245" s="242">
        <v>7.5186274509803933E-2</v>
      </c>
      <c r="H245" s="245">
        <v>89.562651207344118</v>
      </c>
    </row>
    <row r="246" spans="1:8">
      <c r="A246" s="86" t="str">
        <v>OCCD11</v>
      </c>
      <c r="B246" s="239">
        <v>245</v>
      </c>
      <c r="C246" s="86" t="s">
        <v>648</v>
      </c>
      <c r="D246" s="241">
        <f>COUNTIF($C$1:$C246,C246)</f>
        <v>8</v>
      </c>
      <c r="E246" s="241" t="str">
        <f t="shared" si="23"/>
        <v>Occupation8</v>
      </c>
      <c r="F246" s="86" t="s">
        <v>663</v>
      </c>
      <c r="G246" s="242">
        <v>0.12001960784313727</v>
      </c>
      <c r="H246" s="245">
        <v>91.704344814037825</v>
      </c>
    </row>
    <row r="247" spans="1:8">
      <c r="A247" s="86" t="str">
        <v>OCCD12</v>
      </c>
      <c r="B247" s="239">
        <v>246</v>
      </c>
      <c r="C247" s="86" t="s">
        <v>648</v>
      </c>
      <c r="D247" s="241">
        <f>COUNTIF($C$1:$C247,C247)</f>
        <v>9</v>
      </c>
      <c r="E247" s="241" t="str">
        <f t="shared" si="23"/>
        <v>Occupation9</v>
      </c>
      <c r="F247" s="86" t="s">
        <v>665</v>
      </c>
      <c r="G247" s="242">
        <v>4.2882352941176476E-2</v>
      </c>
      <c r="H247" s="245">
        <v>88.97523823447203</v>
      </c>
    </row>
    <row r="248" spans="1:8">
      <c r="A248" s="86" t="str">
        <v>OCCD13</v>
      </c>
      <c r="B248" s="239">
        <v>247</v>
      </c>
      <c r="C248" s="86" t="s">
        <v>648</v>
      </c>
      <c r="D248" s="241">
        <f>COUNTIF($C$1:$C248,C248)</f>
        <v>10</v>
      </c>
      <c r="E248" s="241" t="str">
        <f t="shared" si="23"/>
        <v>Occupation10</v>
      </c>
      <c r="F248" s="86" t="s">
        <v>667</v>
      </c>
      <c r="G248" s="242">
        <v>2.147058823529412E-2</v>
      </c>
      <c r="H248" s="245">
        <v>82.771579139958419</v>
      </c>
    </row>
    <row r="249" spans="1:8">
      <c r="A249" s="86" t="str">
        <v>rcd_qfhigh_101</v>
      </c>
      <c r="B249" s="239">
        <v>248</v>
      </c>
      <c r="C249" s="86" t="s">
        <v>670</v>
      </c>
      <c r="D249" s="241">
        <f>COUNTIF($C$1:$C249,C249)</f>
        <v>1</v>
      </c>
      <c r="E249" s="241" t="str">
        <f t="shared" si="23"/>
        <v>Highest Level of Qualifications (Adults)1</v>
      </c>
      <c r="F249" s="86" t="s">
        <v>671</v>
      </c>
      <c r="G249" s="242">
        <v>0.24065686274509801</v>
      </c>
      <c r="H249" s="245">
        <v>103.60008664978571</v>
      </c>
    </row>
    <row r="250" spans="1:8">
      <c r="A250" s="86" t="str">
        <v>rcd_qfhigh_102</v>
      </c>
      <c r="B250" s="239">
        <v>249</v>
      </c>
      <c r="C250" s="86" t="s">
        <v>670</v>
      </c>
      <c r="D250" s="241">
        <f>COUNTIF($C$1:$C250,C250)</f>
        <v>2</v>
      </c>
      <c r="E250" s="241" t="str">
        <f t="shared" si="23"/>
        <v>Highest Level of Qualifications (Adults)2</v>
      </c>
      <c r="F250" s="86" t="s">
        <v>673</v>
      </c>
      <c r="G250" s="242">
        <v>0.10320588235294118</v>
      </c>
      <c r="H250" s="245">
        <v>103.24037795893248</v>
      </c>
    </row>
    <row r="251" spans="1:8">
      <c r="A251" s="86" t="str">
        <v>rcd_qfhigh_103</v>
      </c>
      <c r="B251" s="239">
        <v>250</v>
      </c>
      <c r="C251" s="86" t="s">
        <v>670</v>
      </c>
      <c r="D251" s="241">
        <f>COUNTIF($C$1:$C251,C251)</f>
        <v>3</v>
      </c>
      <c r="E251" s="241" t="str">
        <f t="shared" si="23"/>
        <v>Highest Level of Qualifications (Adults)3</v>
      </c>
      <c r="F251" s="86" t="s">
        <v>675</v>
      </c>
      <c r="G251" s="242">
        <v>8.7617647058823536E-2</v>
      </c>
      <c r="H251" s="245">
        <v>99.219204280465362</v>
      </c>
    </row>
    <row r="252" spans="1:8">
      <c r="A252" s="86" t="str">
        <v>rcd_qfhigh_104</v>
      </c>
      <c r="B252" s="239">
        <v>251</v>
      </c>
      <c r="C252" s="86" t="s">
        <v>670</v>
      </c>
      <c r="D252" s="241">
        <f>COUNTIF($C$1:$C252,C252)</f>
        <v>4</v>
      </c>
      <c r="E252" s="241" t="str">
        <f t="shared" si="23"/>
        <v>Highest Level of Qualifications (Adults)4</v>
      </c>
      <c r="F252" s="86" t="s">
        <v>677</v>
      </c>
      <c r="G252" s="242">
        <v>0.36450980392156856</v>
      </c>
      <c r="H252" s="245">
        <v>98.627612362243212</v>
      </c>
    </row>
    <row r="253" spans="1:8">
      <c r="A253" s="86" t="str">
        <v>rcd_qfhigh_105</v>
      </c>
      <c r="B253" s="239">
        <v>252</v>
      </c>
      <c r="C253" s="86" t="s">
        <v>670</v>
      </c>
      <c r="D253" s="241">
        <f>COUNTIF($C$1:$C253,C253)</f>
        <v>5</v>
      </c>
      <c r="E253" s="241" t="str">
        <f t="shared" si="23"/>
        <v>Highest Level of Qualifications (Adults)5</v>
      </c>
      <c r="F253" s="86" t="s">
        <v>679</v>
      </c>
      <c r="G253" s="242">
        <v>0.20431372549019608</v>
      </c>
      <c r="H253" s="245">
        <v>97.332837447801865</v>
      </c>
    </row>
    <row r="254" spans="1:8">
      <c r="A254" s="86" t="str">
        <v>Num_reading</v>
      </c>
      <c r="B254" s="239">
        <v>253</v>
      </c>
      <c r="C254" s="86" t="s">
        <v>681</v>
      </c>
      <c r="D254" s="241">
        <f>COUNTIF($C$1:$C254,C254)</f>
        <v>1</v>
      </c>
      <c r="E254" s="241" t="str">
        <f t="shared" si="23"/>
        <v>England: Pupils at the end of KS11</v>
      </c>
      <c r="F254" s="86" t="s">
        <v>682</v>
      </c>
      <c r="G254" s="242">
        <v>0.9245980392156864</v>
      </c>
      <c r="H254" s="245">
        <v>101.28904790706754</v>
      </c>
    </row>
    <row r="255" spans="1:8">
      <c r="A255" s="86" t="str">
        <v>Num_writing</v>
      </c>
      <c r="B255" s="239">
        <v>254</v>
      </c>
      <c r="C255" s="86" t="s">
        <v>681</v>
      </c>
      <c r="D255" s="241">
        <f>COUNTIF($C$1:$C255,C255)</f>
        <v>2</v>
      </c>
      <c r="E255" s="241" t="str">
        <f t="shared" si="23"/>
        <v>England: Pupils at the end of KS12</v>
      </c>
      <c r="F255" s="86" t="s">
        <v>684</v>
      </c>
      <c r="G255" s="242">
        <v>0.88919607843137261</v>
      </c>
      <c r="H255" s="245">
        <v>101.56422900573989</v>
      </c>
    </row>
    <row r="256" spans="1:8">
      <c r="A256" s="86" t="str">
        <v>Num_maths</v>
      </c>
      <c r="B256" s="239">
        <v>255</v>
      </c>
      <c r="C256" s="86" t="s">
        <v>681</v>
      </c>
      <c r="D256" s="241">
        <f>COUNTIF($C$1:$C256,C256)</f>
        <v>3</v>
      </c>
      <c r="E256" s="241" t="str">
        <f t="shared" si="23"/>
        <v>England: Pupils at the end of KS13</v>
      </c>
      <c r="F256" s="86" t="s">
        <v>686</v>
      </c>
      <c r="G256" s="242">
        <v>0.94656862745098047</v>
      </c>
      <c r="H256" s="245">
        <v>100.95358389612879</v>
      </c>
    </row>
    <row r="257" spans="1:8">
      <c r="A257" s="86" t="str">
        <v>Num_science</v>
      </c>
      <c r="B257" s="239">
        <v>256</v>
      </c>
      <c r="C257" s="86" t="s">
        <v>681</v>
      </c>
      <c r="D257" s="241">
        <f>COUNTIF($C$1:$C257,C257)</f>
        <v>4</v>
      </c>
      <c r="E257" s="241" t="str">
        <f t="shared" si="23"/>
        <v>England: Pupils at the end of KS14</v>
      </c>
      <c r="F257" s="86" t="s">
        <v>688</v>
      </c>
      <c r="G257" s="242">
        <v>0.93653921568627452</v>
      </c>
      <c r="H257" s="245">
        <v>101.24791983270451</v>
      </c>
    </row>
    <row r="258" spans="1:8">
      <c r="A258" s="86" t="str">
        <v>Num_All_Reading</v>
      </c>
      <c r="B258" s="239">
        <v>257</v>
      </c>
      <c r="C258" s="86" t="s">
        <v>690</v>
      </c>
      <c r="D258" s="241">
        <f>COUNTIF($C$1:$C258,C258)</f>
        <v>1</v>
      </c>
      <c r="E258" s="241" t="str">
        <f t="shared" si="23"/>
        <v>England: Pupils at the end of KS21</v>
      </c>
      <c r="F258" s="86" t="s">
        <v>682</v>
      </c>
      <c r="G258" s="242">
        <v>0.91383333333333316</v>
      </c>
      <c r="H258" s="245">
        <v>101.13899857472433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0.87568627450980385</v>
      </c>
      <c r="H259" s="245">
        <v>101.4510307303519</v>
      </c>
    </row>
    <row r="260" spans="1:8">
      <c r="A260" s="86" t="str">
        <v>Num_All_maths</v>
      </c>
      <c r="B260" s="239">
        <v>259</v>
      </c>
      <c r="C260" s="86" t="s">
        <v>690</v>
      </c>
      <c r="D260" s="241">
        <f>COUNTIF($C$1:$C260,C260)</f>
        <v>3</v>
      </c>
      <c r="E260" s="241" t="str">
        <f t="shared" si="24"/>
        <v>England: Pupils at the end of KS23</v>
      </c>
      <c r="F260" s="86" t="s">
        <v>686</v>
      </c>
      <c r="G260" s="242">
        <v>0.88032352941176473</v>
      </c>
      <c r="H260" s="245">
        <v>101.16361273102945</v>
      </c>
    </row>
    <row r="261" spans="1:8">
      <c r="A261" s="86" t="str">
        <v>Num_All_RWM</v>
      </c>
      <c r="B261" s="239">
        <v>260</v>
      </c>
      <c r="C261" s="86" t="s">
        <v>690</v>
      </c>
      <c r="D261" s="241">
        <f>COUNTIF($C$1:$C261,C261)</f>
        <v>4</v>
      </c>
      <c r="E261" s="241" t="str">
        <f t="shared" si="24"/>
        <v>England: Pupils at the end of KS24</v>
      </c>
      <c r="F261" s="86" t="s">
        <v>694</v>
      </c>
      <c r="G261" s="242">
        <v>0.80509803921568635</v>
      </c>
      <c r="H261" s="245">
        <v>101.72214093669139</v>
      </c>
    </row>
    <row r="262" spans="1:8">
      <c r="A262" s="86" t="str">
        <v>LEVEL2_all</v>
      </c>
      <c r="B262" s="239">
        <v>261</v>
      </c>
      <c r="C262" s="86" t="s">
        <v>696</v>
      </c>
      <c r="D262" s="241">
        <f>COUNTIF($C$1:$C262,C262)</f>
        <v>1</v>
      </c>
      <c r="E262" s="241" t="str">
        <f t="shared" si="24"/>
        <v>England: Pupils at the end of KS41</v>
      </c>
      <c r="F262" s="86" t="s">
        <v>697</v>
      </c>
      <c r="G262" s="242">
        <v>0.69265686274509819</v>
      </c>
      <c r="H262" s="245">
        <v>103.9579253366893</v>
      </c>
    </row>
    <row r="263" spans="1:8">
      <c r="A263" s="86" t="str">
        <v>LEVEL2_EM_all</v>
      </c>
      <c r="B263" s="239">
        <v>262</v>
      </c>
      <c r="C263" s="86" t="s">
        <v>696</v>
      </c>
      <c r="D263" s="241">
        <f>COUNTIF($C$1:$C263,C263)</f>
        <v>2</v>
      </c>
      <c r="E263" s="241" t="str">
        <f t="shared" si="24"/>
        <v>England: Pupils at the end of KS42</v>
      </c>
      <c r="F263" s="86" t="s">
        <v>699</v>
      </c>
      <c r="G263" s="242">
        <v>0.60594117647058821</v>
      </c>
      <c r="H263" s="245">
        <v>104.31085221146812</v>
      </c>
    </row>
    <row r="264" spans="1:8">
      <c r="A264" s="86" t="str">
        <v>NS4T5PAL5P</v>
      </c>
      <c r="B264" s="239">
        <v>263</v>
      </c>
      <c r="C264" s="86" t="s">
        <v>701</v>
      </c>
      <c r="D264" s="241">
        <f>COUNTIF($C$1:$C264,C264)</f>
        <v>1</v>
      </c>
      <c r="E264" s="241" t="str">
        <f t="shared" si="24"/>
        <v>Scotland: Pupils in the S4 cohort1</v>
      </c>
      <c r="F264" s="86" t="s">
        <v>702</v>
      </c>
      <c r="G264" s="242">
        <v>0.47871568627450972</v>
      </c>
      <c r="H264" s="245">
        <v>108.31925226138794</v>
      </c>
    </row>
    <row r="265" spans="1:8">
      <c r="A265" s="86" t="str">
        <v>NS5T3PAL6P</v>
      </c>
      <c r="B265" s="239">
        <v>264</v>
      </c>
      <c r="C265" s="86" t="s">
        <v>704</v>
      </c>
      <c r="D265" s="241">
        <f>COUNTIF($C$1:$C265,C265)</f>
        <v>1</v>
      </c>
      <c r="E265" s="241" t="str">
        <f t="shared" si="24"/>
        <v>Scotland: Pupils in the S5 cohort1</v>
      </c>
      <c r="F265" s="86" t="s">
        <v>705</v>
      </c>
      <c r="G265" s="242">
        <v>0.39895098039215682</v>
      </c>
      <c r="H265" s="245">
        <v>107.39835309336753</v>
      </c>
    </row>
    <row r="266" spans="1:8">
      <c r="A266" s="86" t="str">
        <v>NS5T5PAL6P</v>
      </c>
      <c r="B266" s="239">
        <v>265</v>
      </c>
      <c r="C266" s="86" t="s">
        <v>704</v>
      </c>
      <c r="D266" s="241">
        <f>COUNTIF($C$1:$C266,C266)</f>
        <v>2</v>
      </c>
      <c r="E266" s="241" t="str">
        <f t="shared" si="24"/>
        <v>Scotland: Pupils in the S5 cohort2</v>
      </c>
      <c r="F266" s="86" t="s">
        <v>707</v>
      </c>
      <c r="G266" s="242">
        <v>0.1946078431372549</v>
      </c>
      <c r="H266" s="245">
        <v>106.68952171224679</v>
      </c>
    </row>
    <row r="267" spans="1:8">
      <c r="A267" s="86" t="str">
        <v>rcd_worktrav_101</v>
      </c>
      <c r="B267" s="239">
        <v>266</v>
      </c>
      <c r="C267" s="86" t="s">
        <v>710</v>
      </c>
      <c r="D267" s="241">
        <f>COUNTIF($C$1:$C267,C267)</f>
        <v>1</v>
      </c>
      <c r="E267" s="241" t="str">
        <f t="shared" si="24"/>
        <v>Travel To Work (% of Workers)1</v>
      </c>
      <c r="F267" s="86" t="s">
        <v>711</v>
      </c>
      <c r="G267" s="242">
        <v>6.4284313725490205E-2</v>
      </c>
      <c r="H267" s="245">
        <v>96.781617286660193</v>
      </c>
    </row>
    <row r="268" spans="1:8">
      <c r="A268" s="86" t="str">
        <v>rcd_worktrav_102</v>
      </c>
      <c r="B268" s="239">
        <v>267</v>
      </c>
      <c r="C268" s="86" t="s">
        <v>710</v>
      </c>
      <c r="D268" s="241">
        <f>COUNTIF($C$1:$C268,C268)</f>
        <v>2</v>
      </c>
      <c r="E268" s="241" t="str">
        <f t="shared" si="24"/>
        <v>Travel To Work (% of Workers)2</v>
      </c>
      <c r="F268" s="86" t="s">
        <v>713</v>
      </c>
      <c r="G268" s="242">
        <v>0.70065686274509786</v>
      </c>
      <c r="H268" s="245">
        <v>104.95191345572232</v>
      </c>
    </row>
    <row r="269" spans="1:8">
      <c r="A269" s="86" t="str">
        <v>rcd_worktrav_103</v>
      </c>
      <c r="B269" s="239">
        <v>268</v>
      </c>
      <c r="C269" s="86" t="s">
        <v>710</v>
      </c>
      <c r="D269" s="241">
        <f>COUNTIF($C$1:$C269,C269)</f>
        <v>3</v>
      </c>
      <c r="E269" s="241" t="str">
        <f t="shared" si="24"/>
        <v>Travel To Work (% of Workers)3</v>
      </c>
      <c r="F269" s="86" t="s">
        <v>715</v>
      </c>
      <c r="G269" s="242">
        <v>4.7892156862745096E-2</v>
      </c>
      <c r="H269" s="245">
        <v>81.62514621877088</v>
      </c>
    </row>
    <row r="270" spans="1:8">
      <c r="A270" s="86" t="str">
        <v>rcd_worktrav_104</v>
      </c>
      <c r="B270" s="239">
        <v>269</v>
      </c>
      <c r="C270" s="86" t="s">
        <v>710</v>
      </c>
      <c r="D270" s="241">
        <f>COUNTIF($C$1:$C270,C270)</f>
        <v>4</v>
      </c>
      <c r="E270" s="241" t="str">
        <f t="shared" si="24"/>
        <v>Travel To Work (% of Workers)4</v>
      </c>
      <c r="F270" s="86" t="s">
        <v>717</v>
      </c>
      <c r="G270" s="242">
        <v>3.1970588235294119E-2</v>
      </c>
      <c r="H270" s="245">
        <v>94.281933926418688</v>
      </c>
    </row>
    <row r="271" spans="1:8">
      <c r="A271" s="86" t="str">
        <v>rcd_worktrav_105</v>
      </c>
      <c r="B271" s="239">
        <v>270</v>
      </c>
      <c r="C271" s="86" t="s">
        <v>710</v>
      </c>
      <c r="D271" s="241">
        <f>COUNTIF($C$1:$C271,C271)</f>
        <v>5</v>
      </c>
      <c r="E271" s="241" t="str">
        <f t="shared" si="24"/>
        <v>Travel To Work (% of Workers)5</v>
      </c>
      <c r="F271" s="86" t="s">
        <v>719</v>
      </c>
      <c r="G271" s="242">
        <v>0.10049999999999999</v>
      </c>
      <c r="H271" s="245">
        <v>83.983513129457194</v>
      </c>
    </row>
    <row r="272" spans="1:8">
      <c r="A272" s="86" t="str">
        <v>rcd_worktrav_106</v>
      </c>
      <c r="B272" s="239">
        <v>271</v>
      </c>
      <c r="C272" s="86" t="s">
        <v>710</v>
      </c>
      <c r="D272" s="241">
        <f>COUNTIF($C$1:$C272,C272)</f>
        <v>6</v>
      </c>
      <c r="E272" s="241" t="str">
        <f t="shared" si="24"/>
        <v>Travel To Work (% of Workers)6</v>
      </c>
      <c r="F272" s="86" t="s">
        <v>721</v>
      </c>
      <c r="G272" s="242">
        <v>9.5000000000000015E-3</v>
      </c>
      <c r="H272" s="245">
        <v>96.092614758733134</v>
      </c>
    </row>
    <row r="273" spans="1:8">
      <c r="A273" s="86" t="str">
        <v>rcd_worktrav_107</v>
      </c>
      <c r="B273" s="239">
        <v>272</v>
      </c>
      <c r="C273" s="86" t="s">
        <v>710</v>
      </c>
      <c r="D273" s="241">
        <f>COUNTIF($C$1:$C273,C273)</f>
        <v>7</v>
      </c>
      <c r="E273" s="241" t="str">
        <f t="shared" si="24"/>
        <v>Travel To Work (% of Workers)7</v>
      </c>
      <c r="F273" s="86" t="s">
        <v>723</v>
      </c>
      <c r="G273" s="242">
        <v>4.4941176470588241E-2</v>
      </c>
      <c r="H273" s="245">
        <v>102.81622281447405</v>
      </c>
    </row>
    <row r="274" spans="1:8">
      <c r="A274" s="86" t="str">
        <v>car0</v>
      </c>
      <c r="B274" s="239">
        <v>273</v>
      </c>
      <c r="C274" s="86" t="s">
        <v>725</v>
      </c>
      <c r="D274" s="241">
        <f>COUNTIF($C$1:$C274,C274)</f>
        <v>1</v>
      </c>
      <c r="E274" s="241" t="str">
        <f t="shared" si="24"/>
        <v>Car Ownership1</v>
      </c>
      <c r="F274" s="86" t="s">
        <v>726</v>
      </c>
      <c r="G274" s="242">
        <v>0.12085294117647059</v>
      </c>
      <c r="H274" s="245">
        <v>68.116780269682593</v>
      </c>
    </row>
    <row r="275" spans="1:8">
      <c r="A275" s="86" t="str">
        <v>car1</v>
      </c>
      <c r="B275" s="239">
        <v>274</v>
      </c>
      <c r="C275" s="86" t="s">
        <v>725</v>
      </c>
      <c r="D275" s="241">
        <f>COUNTIF($C$1:$C275,C275)</f>
        <v>2</v>
      </c>
      <c r="E275" s="241" t="str">
        <f t="shared" si="24"/>
        <v>Car Ownership2</v>
      </c>
      <c r="F275" s="86" t="s">
        <v>728</v>
      </c>
      <c r="G275" s="242">
        <v>0.41340196078431374</v>
      </c>
      <c r="H275" s="245">
        <v>104.29178688531179</v>
      </c>
    </row>
    <row r="276" spans="1:8">
      <c r="A276" s="86" t="str">
        <v>car2</v>
      </c>
      <c r="B276" s="239">
        <v>275</v>
      </c>
      <c r="C276" s="86" t="s">
        <v>725</v>
      </c>
      <c r="D276" s="241">
        <f>COUNTIF($C$1:$C276,C276)</f>
        <v>3</v>
      </c>
      <c r="E276" s="241" t="str">
        <f t="shared" si="24"/>
        <v>Car Ownership3</v>
      </c>
      <c r="F276" s="86" t="s">
        <v>730</v>
      </c>
      <c r="G276" s="242">
        <v>0.3637549019607843</v>
      </c>
      <c r="H276" s="245">
        <v>110.56077672166413</v>
      </c>
    </row>
    <row r="277" spans="1:8">
      <c r="A277" s="86" t="str">
        <v>car3p</v>
      </c>
      <c r="B277" s="239">
        <v>276</v>
      </c>
      <c r="C277" s="86" t="s">
        <v>725</v>
      </c>
      <c r="D277" s="241">
        <f>COUNTIF($C$1:$C277,C277)</f>
        <v>4</v>
      </c>
      <c r="E277" s="241" t="str">
        <f t="shared" si="24"/>
        <v>Car Ownership4</v>
      </c>
      <c r="F277" s="86" t="s">
        <v>732</v>
      </c>
      <c r="G277" s="242">
        <v>0.10218627450980393</v>
      </c>
      <c r="H277" s="245">
        <v>105.20709145393528</v>
      </c>
    </row>
    <row r="278" spans="1:8">
      <c r="A278" s="86" t="str">
        <v>car1recent</v>
      </c>
      <c r="B278" s="239">
        <v>277</v>
      </c>
      <c r="C278" s="86" t="s">
        <v>725</v>
      </c>
      <c r="D278" s="241">
        <f>COUNTIF($C$1:$C278,C278)</f>
        <v>5</v>
      </c>
      <c r="E278" s="241" t="str">
        <f t="shared" si="24"/>
        <v>Car Ownership5</v>
      </c>
      <c r="F278" s="86" t="s">
        <v>734</v>
      </c>
      <c r="G278" s="242">
        <v>0.15104901960784314</v>
      </c>
      <c r="H278" s="245">
        <v>110.60813386178981</v>
      </c>
    </row>
    <row r="279" spans="1:8">
      <c r="A279" s="86" t="str">
        <v>car1co</v>
      </c>
      <c r="B279" s="239">
        <v>278</v>
      </c>
      <c r="C279" s="86" t="s">
        <v>736</v>
      </c>
      <c r="D279" s="241">
        <f>COUNTIF($C$1:$C279,C279)</f>
        <v>1</v>
      </c>
      <c r="E279" s="241" t="str">
        <f t="shared" si="24"/>
        <v>Main Car (% of car owners)1</v>
      </c>
      <c r="F279" s="86" t="s">
        <v>737</v>
      </c>
      <c r="G279" s="242">
        <v>1.607843137254902E-2</v>
      </c>
      <c r="H279" s="245">
        <v>100.22893310189072</v>
      </c>
    </row>
    <row r="280" spans="1:8">
      <c r="A280" s="86" t="str">
        <v>car1priv</v>
      </c>
      <c r="B280" s="239">
        <v>279</v>
      </c>
      <c r="C280" s="86" t="s">
        <v>736</v>
      </c>
      <c r="D280" s="241">
        <f>COUNTIF($C$1:$C280,C280)</f>
        <v>2</v>
      </c>
      <c r="E280" s="241" t="str">
        <f t="shared" si="24"/>
        <v>Main Car (% of car owners)2</v>
      </c>
      <c r="F280" s="86" t="s">
        <v>739</v>
      </c>
      <c r="G280" s="242">
        <v>0.98392156862745084</v>
      </c>
      <c r="H280" s="245">
        <v>99.996267649070816</v>
      </c>
    </row>
    <row r="281" spans="1:8">
      <c r="A281" s="86" t="str">
        <v>carsaloon</v>
      </c>
      <c r="B281" s="239">
        <v>280</v>
      </c>
      <c r="C281" s="86" t="s">
        <v>736</v>
      </c>
      <c r="D281" s="241">
        <f>COUNTIF($C$1:$C281,C281)</f>
        <v>3</v>
      </c>
      <c r="E281" s="241" t="str">
        <f t="shared" si="24"/>
        <v>Main Car (% of car owners)3</v>
      </c>
      <c r="F281" s="86" t="s">
        <v>741</v>
      </c>
      <c r="G281" s="242">
        <v>0.1740294117647059</v>
      </c>
      <c r="H281" s="245">
        <v>97.13897380524233</v>
      </c>
    </row>
    <row r="282" spans="1:8">
      <c r="A282" s="86" t="str">
        <v>carhatchback</v>
      </c>
      <c r="B282" s="239">
        <v>281</v>
      </c>
      <c r="C282" s="86" t="s">
        <v>736</v>
      </c>
      <c r="D282" s="241">
        <f>COUNTIF($C$1:$C282,C282)</f>
        <v>4</v>
      </c>
      <c r="E282" s="241" t="str">
        <f t="shared" si="24"/>
        <v>Main Car (% of car owners)4</v>
      </c>
      <c r="F282" s="86" t="s">
        <v>743</v>
      </c>
      <c r="G282" s="242">
        <v>0.50909803921568619</v>
      </c>
      <c r="H282" s="245">
        <v>101.67976457948886</v>
      </c>
    </row>
    <row r="283" spans="1:8">
      <c r="A283" s="86" t="str">
        <v>carestate</v>
      </c>
      <c r="B283" s="239">
        <v>282</v>
      </c>
      <c r="C283" s="86" t="s">
        <v>736</v>
      </c>
      <c r="D283" s="241">
        <f>COUNTIF($C$1:$C283,C283)</f>
        <v>5</v>
      </c>
      <c r="E283" s="241" t="str">
        <f t="shared" si="24"/>
        <v>Main Car (% of car owners)5</v>
      </c>
      <c r="F283" s="86" t="s">
        <v>745</v>
      </c>
      <c r="G283" s="242">
        <v>7.0382352941176479E-2</v>
      </c>
      <c r="H283" s="245">
        <v>99.087164140996734</v>
      </c>
    </row>
    <row r="284" spans="1:8">
      <c r="A284" s="86" t="str">
        <v>carlux</v>
      </c>
      <c r="B284" s="239">
        <v>283</v>
      </c>
      <c r="C284" s="86" t="s">
        <v>736</v>
      </c>
      <c r="D284" s="241">
        <f>COUNTIF($C$1:$C284,C284)</f>
        <v>6</v>
      </c>
      <c r="E284" s="241" t="str">
        <f t="shared" si="24"/>
        <v>Main Car (% of car owners)6</v>
      </c>
      <c r="F284" s="86" t="s">
        <v>747</v>
      </c>
      <c r="G284" s="242">
        <v>7.7274509803921559E-2</v>
      </c>
      <c r="H284" s="245">
        <v>98.690216222620947</v>
      </c>
    </row>
    <row r="285" spans="1:8">
      <c r="A285" s="86" t="str">
        <v>carother</v>
      </c>
      <c r="B285" s="239">
        <v>284</v>
      </c>
      <c r="C285" s="86" t="s">
        <v>736</v>
      </c>
      <c r="D285" s="241">
        <f>COUNTIF($C$1:$C285,C285)</f>
        <v>7</v>
      </c>
      <c r="E285" s="241" t="str">
        <f t="shared" si="24"/>
        <v>Main Car (% of car owners)7</v>
      </c>
      <c r="F285" s="86" t="s">
        <v>749</v>
      </c>
      <c r="G285" s="242">
        <v>0.16903921568627447</v>
      </c>
      <c r="H285" s="245">
        <v>98.997996562560843</v>
      </c>
    </row>
    <row r="286" spans="1:8">
      <c r="A286" s="86" t="str">
        <v>car1btnew</v>
      </c>
      <c r="B286" s="239">
        <v>285</v>
      </c>
      <c r="C286" s="86" t="s">
        <v>736</v>
      </c>
      <c r="D286" s="241">
        <f>COUNTIF($C$1:$C286,C286)</f>
        <v>8</v>
      </c>
      <c r="E286" s="241" t="str">
        <f t="shared" si="24"/>
        <v>Main Car (% of car owners)8</v>
      </c>
      <c r="F286" s="86" t="s">
        <v>751</v>
      </c>
      <c r="G286" s="242">
        <v>0.39649999999999996</v>
      </c>
      <c r="H286" s="245">
        <v>105.30233615981888</v>
      </c>
    </row>
    <row r="287" spans="1:8">
      <c r="A287" s="86" t="str">
        <v>car1btused</v>
      </c>
      <c r="B287" s="239">
        <v>286</v>
      </c>
      <c r="C287" s="86" t="s">
        <v>736</v>
      </c>
      <c r="D287" s="241">
        <f>COUNTIF($C$1:$C287,C287)</f>
        <v>9</v>
      </c>
      <c r="E287" s="241" t="str">
        <f t="shared" si="24"/>
        <v>Main Car (% of car owners)9</v>
      </c>
      <c r="F287" s="86" t="s">
        <v>753</v>
      </c>
      <c r="G287" s="242">
        <v>0.60350000000000004</v>
      </c>
      <c r="H287" s="245">
        <v>96.797712906589766</v>
      </c>
    </row>
    <row r="288" spans="1:8">
      <c r="A288" s="86" t="str">
        <v>rcd_hhdyrinc_101</v>
      </c>
      <c r="B288" s="239">
        <v>287</v>
      </c>
      <c r="C288" s="86" t="s">
        <v>755</v>
      </c>
      <c r="D288" s="241">
        <f>COUNTIF($C$1:$C288,C288)</f>
        <v>1</v>
      </c>
      <c r="E288" s="241" t="str">
        <f t="shared" si="24"/>
        <v>Household Annual Income1</v>
      </c>
      <c r="F288" s="86" t="s">
        <v>756</v>
      </c>
      <c r="G288" s="242">
        <v>0.14775490196078434</v>
      </c>
      <c r="H288" s="245">
        <v>91.649118251932293</v>
      </c>
    </row>
    <row r="289" spans="1:8">
      <c r="A289" s="86" t="str">
        <v>rcd_hhdyrinc_102</v>
      </c>
      <c r="B289" s="239">
        <v>288</v>
      </c>
      <c r="C289" s="86" t="s">
        <v>755</v>
      </c>
      <c r="D289" s="241">
        <f>COUNTIF($C$1:$C289,C289)</f>
        <v>2</v>
      </c>
      <c r="E289" s="241" t="str">
        <f t="shared" si="24"/>
        <v>Household Annual Income2</v>
      </c>
      <c r="F289" s="86" t="s">
        <v>757</v>
      </c>
      <c r="G289" s="242">
        <v>0.30825490196078431</v>
      </c>
      <c r="H289" s="245">
        <v>99.08250618008735</v>
      </c>
    </row>
    <row r="290" spans="1:8">
      <c r="A290" s="86" t="str">
        <v>rcd_hhdyrinc_103</v>
      </c>
      <c r="B290" s="239">
        <v>289</v>
      </c>
      <c r="C290" s="86" t="s">
        <v>755</v>
      </c>
      <c r="D290" s="241">
        <f>COUNTIF($C$1:$C290,C290)</f>
        <v>3</v>
      </c>
      <c r="E290" s="241" t="str">
        <f t="shared" si="24"/>
        <v>Household Annual Income3</v>
      </c>
      <c r="F290" s="86" t="s">
        <v>758</v>
      </c>
      <c r="G290" s="242">
        <v>0.20865686274509807</v>
      </c>
      <c r="H290" s="245">
        <v>97.915756566942122</v>
      </c>
    </row>
    <row r="291" spans="1:8">
      <c r="A291" s="86" t="str">
        <v>rcd_hhdyrinc_104</v>
      </c>
      <c r="B291" s="239">
        <v>290</v>
      </c>
      <c r="C291" s="86" t="s">
        <v>755</v>
      </c>
      <c r="D291" s="241">
        <f>COUNTIF($C$1:$C291,C291)</f>
        <v>4</v>
      </c>
      <c r="E291" s="241" t="str">
        <f t="shared" si="24"/>
        <v>Household Annual Income4</v>
      </c>
      <c r="F291" s="86" t="s">
        <v>759</v>
      </c>
      <c r="G291" s="242">
        <v>0.15158823529411766</v>
      </c>
      <c r="H291" s="245">
        <v>106.65619390791112</v>
      </c>
    </row>
    <row r="292" spans="1:8">
      <c r="A292" s="86" t="str">
        <v>rcd_hhdyrinc_105</v>
      </c>
      <c r="B292" s="239">
        <v>291</v>
      </c>
      <c r="C292" s="86" t="s">
        <v>755</v>
      </c>
      <c r="D292" s="241">
        <f>COUNTIF($C$1:$C292,C292)</f>
        <v>5</v>
      </c>
      <c r="E292" s="241" t="str">
        <f t="shared" si="24"/>
        <v>Household Annual Income5</v>
      </c>
      <c r="F292" s="86" t="s">
        <v>760</v>
      </c>
      <c r="G292" s="242">
        <v>8.5470588235294118E-2</v>
      </c>
      <c r="H292" s="245">
        <v>113.01322590057636</v>
      </c>
    </row>
    <row r="293" spans="1:8">
      <c r="A293" s="86" t="str">
        <v>rcd_hhdyrinc_106</v>
      </c>
      <c r="B293" s="239">
        <v>292</v>
      </c>
      <c r="C293" s="86" t="s">
        <v>755</v>
      </c>
      <c r="D293" s="241">
        <f>COUNTIF($C$1:$C293,C293)</f>
        <v>6</v>
      </c>
      <c r="E293" s="241" t="str">
        <f t="shared" si="24"/>
        <v>Household Annual Income6</v>
      </c>
      <c r="F293" s="86" t="s">
        <v>761</v>
      </c>
      <c r="G293" s="242">
        <v>9.849999999999999E-2</v>
      </c>
      <c r="H293" s="245">
        <v>101.79848396194862</v>
      </c>
    </row>
    <row r="294" spans="1:8">
      <c r="A294" s="86" t="str">
        <v>incmean</v>
      </c>
      <c r="B294" s="239">
        <v>293</v>
      </c>
      <c r="C294" s="86" t="s">
        <v>755</v>
      </c>
      <c r="D294" s="241">
        <f>COUNTIF($C$1:$C294,C294)</f>
        <v>7</v>
      </c>
      <c r="E294" s="241" t="str">
        <f t="shared" si="24"/>
        <v>Household Annual Income7</v>
      </c>
      <c r="F294" s="86" t="s">
        <v>763</v>
      </c>
      <c r="G294" s="242">
        <v>455.22914607254904</v>
      </c>
      <c r="H294" s="245">
        <v>105.32967939521482</v>
      </c>
    </row>
    <row r="295" spans="1:8">
      <c r="A295" s="86" t="str">
        <v>benbase1</v>
      </c>
      <c r="B295" s="239">
        <v>294</v>
      </c>
      <c r="C295" s="86" t="s">
        <v>765</v>
      </c>
      <c r="D295" s="241">
        <f>COUNTIF($C$1:$C295,C295)</f>
        <v>1</v>
      </c>
      <c r="E295" s="241" t="str">
        <f t="shared" si="24"/>
        <v>Benefits1</v>
      </c>
      <c r="F295" s="86" t="s">
        <v>766</v>
      </c>
      <c r="G295" s="242">
        <v>1.1666666666666671E-2</v>
      </c>
      <c r="H295" s="245">
        <v>61.04481415148225</v>
      </c>
    </row>
    <row r="296" spans="1:8">
      <c r="A296" s="86" t="str">
        <v>benbase2</v>
      </c>
      <c r="B296" s="239">
        <v>295</v>
      </c>
      <c r="C296" s="86" t="s">
        <v>765</v>
      </c>
      <c r="D296" s="241">
        <f>COUNTIF($C$1:$C296,C296)</f>
        <v>2</v>
      </c>
      <c r="E296" s="241" t="str">
        <f t="shared" si="24"/>
        <v>Benefits2</v>
      </c>
      <c r="F296" s="86" t="s">
        <v>768</v>
      </c>
      <c r="G296" s="242">
        <v>4.5686274509803924E-3</v>
      </c>
      <c r="H296" s="245">
        <v>64.354993643819157</v>
      </c>
    </row>
    <row r="297" spans="1:8">
      <c r="A297" s="86" t="str">
        <v>benbase3</v>
      </c>
      <c r="B297" s="239">
        <v>296</v>
      </c>
      <c r="C297" s="86" t="s">
        <v>765</v>
      </c>
      <c r="D297" s="241">
        <f>COUNTIF($C$1:$C297,C297)</f>
        <v>3</v>
      </c>
      <c r="E297" s="241" t="str">
        <f t="shared" si="24"/>
        <v>Benefits3</v>
      </c>
      <c r="F297" s="86" t="s">
        <v>770</v>
      </c>
      <c r="G297" s="242">
        <v>0.13194117647058826</v>
      </c>
      <c r="H297" s="245">
        <v>92.983653494174348</v>
      </c>
    </row>
    <row r="298" spans="1:8">
      <c r="A298" s="86" t="str">
        <v>benbase4</v>
      </c>
      <c r="B298" s="239">
        <v>297</v>
      </c>
      <c r="C298" s="86" t="s">
        <v>765</v>
      </c>
      <c r="D298" s="241">
        <f>COUNTIF($C$1:$C298,C298)</f>
        <v>4</v>
      </c>
      <c r="E298" s="241" t="str">
        <f t="shared" si="24"/>
        <v>Benefits4</v>
      </c>
      <c r="F298" s="86" t="s">
        <v>772</v>
      </c>
      <c r="G298" s="242">
        <v>1.335294117647059E-2</v>
      </c>
      <c r="H298" s="245">
        <v>60.213321695114367</v>
      </c>
    </row>
    <row r="299" spans="1:8">
      <c r="A299" s="86" t="str">
        <v>finsit_savalot</v>
      </c>
      <c r="B299" s="239">
        <v>298</v>
      </c>
      <c r="C299" s="86" t="s">
        <v>774</v>
      </c>
      <c r="D299" s="241">
        <f>COUNTIF($C$1:$C299,C299)</f>
        <v>1</v>
      </c>
      <c r="E299" s="241" t="str">
        <f t="shared" si="24"/>
        <v>Financial Situation1</v>
      </c>
      <c r="F299" s="86" t="s">
        <v>775</v>
      </c>
      <c r="G299" s="242">
        <v>0.12260784313725491</v>
      </c>
      <c r="H299" s="245">
        <v>106.49614948544883</v>
      </c>
    </row>
    <row r="300" spans="1:8">
      <c r="A300" s="86" t="str">
        <v>finsit_savlittle</v>
      </c>
      <c r="B300" s="239">
        <v>299</v>
      </c>
      <c r="C300" s="86" t="s">
        <v>774</v>
      </c>
      <c r="D300" s="241">
        <f>COUNTIF($C$1:$C300,C300)</f>
        <v>2</v>
      </c>
      <c r="E300" s="241" t="str">
        <f t="shared" si="24"/>
        <v>Financial Situation2</v>
      </c>
      <c r="F300" s="86" t="s">
        <v>777</v>
      </c>
      <c r="G300" s="242">
        <v>0.5581666666666667</v>
      </c>
      <c r="H300" s="245">
        <v>104.614761838451</v>
      </c>
    </row>
    <row r="301" spans="1:8">
      <c r="A301" s="86" t="str">
        <v>finsit_even</v>
      </c>
      <c r="B301" s="239">
        <v>300</v>
      </c>
      <c r="C301" s="86" t="s">
        <v>774</v>
      </c>
      <c r="D301" s="241">
        <f>COUNTIF($C$1:$C301,C301)</f>
        <v>3</v>
      </c>
      <c r="E301" s="241" t="str">
        <f t="shared" si="24"/>
        <v>Financial Situation3</v>
      </c>
      <c r="F301" s="86" t="s">
        <v>779</v>
      </c>
      <c r="G301" s="242">
        <v>0.25572549019607838</v>
      </c>
      <c r="H301" s="245">
        <v>89.166538218875104</v>
      </c>
    </row>
    <row r="302" spans="1:8">
      <c r="A302" s="86" t="str">
        <v>finsit_debt</v>
      </c>
      <c r="B302" s="239">
        <v>301</v>
      </c>
      <c r="C302" s="86" t="s">
        <v>774</v>
      </c>
      <c r="D302" s="241">
        <f>COUNTIF($C$1:$C302,C302)</f>
        <v>4</v>
      </c>
      <c r="E302" s="241" t="str">
        <f t="shared" si="24"/>
        <v>Financial Situation4</v>
      </c>
      <c r="F302" s="86" t="s">
        <v>781</v>
      </c>
      <c r="G302" s="242">
        <v>6.3735294117647057E-2</v>
      </c>
      <c r="H302" s="245">
        <v>98.336321861015691</v>
      </c>
    </row>
    <row r="303" spans="1:8">
      <c r="A303" s="86" t="str">
        <v>smartband</v>
      </c>
      <c r="B303" s="239">
        <v>302</v>
      </c>
      <c r="C303" s="86" t="s">
        <v>783</v>
      </c>
      <c r="D303" s="241">
        <f>COUNTIF($C$1:$C303,C303)</f>
        <v>1</v>
      </c>
      <c r="E303" s="241" t="str">
        <f t="shared" si="24"/>
        <v>Contactless1</v>
      </c>
      <c r="F303" s="86" t="s">
        <v>784</v>
      </c>
      <c r="G303" s="242">
        <v>0.13866666666666666</v>
      </c>
      <c r="H303" s="245">
        <v>104.46415316393905</v>
      </c>
    </row>
    <row r="304" spans="1:8">
      <c r="A304" s="86" t="str">
        <v>cur_contless</v>
      </c>
      <c r="B304" s="239">
        <v>303</v>
      </c>
      <c r="C304" s="86" t="s">
        <v>783</v>
      </c>
      <c r="D304" s="241">
        <f>COUNTIF($C$1:$C304,C304)</f>
        <v>2</v>
      </c>
      <c r="E304" s="241" t="str">
        <f t="shared" si="24"/>
        <v>Contactless2</v>
      </c>
      <c r="F304" s="86" t="s">
        <v>786</v>
      </c>
      <c r="G304" s="242">
        <v>0.61016666666666663</v>
      </c>
      <c r="H304" s="245">
        <v>100.74194395962725</v>
      </c>
    </row>
    <row r="305" spans="1:8">
      <c r="A305" s="86" t="str">
        <v>CDS_1PLUS</v>
      </c>
      <c r="B305" s="239">
        <v>304</v>
      </c>
      <c r="C305" s="86" t="s">
        <v>788</v>
      </c>
      <c r="D305" s="241">
        <f>COUNTIF($C$1:$C305,C305)</f>
        <v>1</v>
      </c>
      <c r="E305" s="241" t="str">
        <f t="shared" si="24"/>
        <v>Credit Cards1</v>
      </c>
      <c r="F305" s="86" t="s">
        <v>789</v>
      </c>
      <c r="G305" s="242">
        <v>0.59399019607843129</v>
      </c>
      <c r="H305" s="245">
        <v>109.81526012806717</v>
      </c>
    </row>
    <row r="306" spans="1:8">
      <c r="A306" s="86" t="str">
        <v>CDS_2PLUS</v>
      </c>
      <c r="B306" s="239">
        <v>305</v>
      </c>
      <c r="C306" s="86" t="s">
        <v>788</v>
      </c>
      <c r="D306" s="241">
        <f>COUNTIF($C$1:$C306,C306)</f>
        <v>2</v>
      </c>
      <c r="E306" s="241" t="str">
        <f t="shared" si="24"/>
        <v>Credit Cards2</v>
      </c>
      <c r="F306" s="86" t="s">
        <v>791</v>
      </c>
      <c r="G306" s="242">
        <v>0.2502156862745098</v>
      </c>
      <c r="H306" s="245">
        <v>111.43915411106286</v>
      </c>
    </row>
    <row r="307" spans="1:8">
      <c r="A307" s="86" t="str">
        <v>CDS_SPE500PLUS</v>
      </c>
      <c r="B307" s="239">
        <v>306</v>
      </c>
      <c r="C307" s="86" t="s">
        <v>788</v>
      </c>
      <c r="D307" s="241">
        <f>COUNTIF($C$1:$C307,C307)</f>
        <v>3</v>
      </c>
      <c r="E307" s="241" t="str">
        <f t="shared" si="24"/>
        <v>Credit Cards3</v>
      </c>
      <c r="F307" s="86" t="s">
        <v>793</v>
      </c>
      <c r="G307" s="242">
        <v>0.1568725490196079</v>
      </c>
      <c r="H307" s="245">
        <v>108.8474707010587</v>
      </c>
    </row>
    <row r="308" spans="1:8">
      <c r="A308" s="86" t="str">
        <v>CDS_USE6T1M</v>
      </c>
      <c r="B308" s="239">
        <v>307</v>
      </c>
      <c r="C308" s="86" t="s">
        <v>788</v>
      </c>
      <c r="D308" s="241">
        <f>COUNTIF($C$1:$C308,C308)</f>
        <v>4</v>
      </c>
      <c r="E308" s="241" t="str">
        <f t="shared" si="24"/>
        <v>Credit Cards4</v>
      </c>
      <c r="F308" s="86" t="s">
        <v>795</v>
      </c>
      <c r="G308" s="242">
        <v>0.23627450980392159</v>
      </c>
      <c r="H308" s="245">
        <v>109.94263094830114</v>
      </c>
    </row>
    <row r="309" spans="1:8">
      <c r="A309" s="86" t="str">
        <v>CDS_REVOL</v>
      </c>
      <c r="B309" s="239">
        <v>308</v>
      </c>
      <c r="C309" s="86" t="s">
        <v>788</v>
      </c>
      <c r="D309" s="241">
        <f>COUNTIF($C$1:$C309,C309)</f>
        <v>5</v>
      </c>
      <c r="E309" s="241" t="str">
        <f t="shared" si="24"/>
        <v>Credit Cards5</v>
      </c>
      <c r="F309" s="86" t="s">
        <v>797</v>
      </c>
      <c r="G309" s="242">
        <v>8.2107843137254902E-2</v>
      </c>
      <c r="H309" s="245">
        <v>100.0268747125925</v>
      </c>
    </row>
    <row r="310" spans="1:8">
      <c r="A310" s="86" t="str">
        <v>CDS_TRANS</v>
      </c>
      <c r="B310" s="239">
        <v>309</v>
      </c>
      <c r="C310" s="86" t="s">
        <v>788</v>
      </c>
      <c r="D310" s="241">
        <f>COUNTIF($C$1:$C310,C310)</f>
        <v>6</v>
      </c>
      <c r="E310" s="241" t="str">
        <f t="shared" si="24"/>
        <v>Credit Cards6</v>
      </c>
      <c r="F310" s="86" t="s">
        <v>799</v>
      </c>
      <c r="G310" s="242">
        <v>0.4423137254901961</v>
      </c>
      <c r="H310" s="245">
        <v>112.65624384801652</v>
      </c>
    </row>
    <row r="311" spans="1:8">
      <c r="A311" s="86" t="str">
        <v>ca_have</v>
      </c>
      <c r="B311" s="239">
        <v>310</v>
      </c>
      <c r="C311" s="86" t="s">
        <v>801</v>
      </c>
      <c r="D311" s="241">
        <f>COUNTIF($C$1:$C311,C311)</f>
        <v>1</v>
      </c>
      <c r="E311" s="241" t="str">
        <f t="shared" si="24"/>
        <v>Current account, Savings and Investments1</v>
      </c>
      <c r="F311" s="86" t="s">
        <v>802</v>
      </c>
      <c r="G311" s="242">
        <v>0.9026274509803921</v>
      </c>
      <c r="H311" s="245">
        <v>100.116185816048</v>
      </c>
    </row>
    <row r="312" spans="1:8">
      <c r="A312" s="86" t="str">
        <v>sv_have</v>
      </c>
      <c r="B312" s="239">
        <v>311</v>
      </c>
      <c r="C312" s="86" t="s">
        <v>801</v>
      </c>
      <c r="D312" s="241">
        <f>COUNTIF($C$1:$C312,C312)</f>
        <v>2</v>
      </c>
      <c r="E312" s="241" t="str">
        <f t="shared" si="24"/>
        <v>Current account, Savings and Investments2</v>
      </c>
      <c r="F312" s="86" t="s">
        <v>804</v>
      </c>
      <c r="G312" s="242">
        <v>0.62621568627450974</v>
      </c>
      <c r="H312" s="245">
        <v>107.25411134684022</v>
      </c>
    </row>
    <row r="313" spans="1:8">
      <c r="A313" s="86" t="str">
        <v>unreg_have</v>
      </c>
      <c r="B313" s="239">
        <v>312</v>
      </c>
      <c r="C313" s="86" t="s">
        <v>801</v>
      </c>
      <c r="D313" s="241">
        <f>COUNTIF($C$1:$C313,C313)</f>
        <v>3</v>
      </c>
      <c r="E313" s="241" t="str">
        <f t="shared" si="24"/>
        <v>Current account, Savings and Investments3</v>
      </c>
      <c r="F313" s="86" t="s">
        <v>806</v>
      </c>
      <c r="G313" s="242">
        <v>0.88825490196078438</v>
      </c>
      <c r="H313" s="245">
        <v>103.64389723057457</v>
      </c>
    </row>
    <row r="314" spans="1:8">
      <c r="A314" s="86" t="str">
        <v>reg_have</v>
      </c>
      <c r="B314" s="239">
        <v>313</v>
      </c>
      <c r="C314" s="86" t="s">
        <v>801</v>
      </c>
      <c r="D314" s="241">
        <f>COUNTIF($C$1:$C314,C314)</f>
        <v>4</v>
      </c>
      <c r="E314" s="241" t="str">
        <f t="shared" si="24"/>
        <v>Current account, Savings and Investments4</v>
      </c>
      <c r="F314" s="86" t="s">
        <v>808</v>
      </c>
      <c r="G314" s="242">
        <v>0.63577450980392158</v>
      </c>
      <c r="H314" s="245">
        <v>101.98698911096851</v>
      </c>
    </row>
    <row r="315" spans="1:8">
      <c r="A315" s="86" t="str">
        <v>SAV_INSTANT</v>
      </c>
      <c r="B315" s="239">
        <v>314</v>
      </c>
      <c r="C315" s="86" t="s">
        <v>801</v>
      </c>
      <c r="D315" s="241">
        <f>COUNTIF($C$1:$C315,C315)</f>
        <v>5</v>
      </c>
      <c r="E315" s="241" t="str">
        <f t="shared" si="24"/>
        <v>Current account, Savings and Investments5</v>
      </c>
      <c r="F315" s="86" t="s">
        <v>810</v>
      </c>
      <c r="G315" s="242">
        <v>0.46554901960784317</v>
      </c>
      <c r="H315" s="245">
        <v>106.85653584386741</v>
      </c>
    </row>
    <row r="316" spans="1:8">
      <c r="A316" s="86" t="str">
        <v>SAV_CASHISA</v>
      </c>
      <c r="B316" s="239">
        <v>315</v>
      </c>
      <c r="C316" s="86" t="s">
        <v>801</v>
      </c>
      <c r="D316" s="241">
        <f>COUNTIF($C$1:$C316,C316)</f>
        <v>6</v>
      </c>
      <c r="E316" s="241" t="str">
        <f t="shared" si="24"/>
        <v>Current account, Savings and Investments6</v>
      </c>
      <c r="F316" s="86" t="s">
        <v>812</v>
      </c>
      <c r="G316" s="242">
        <v>0.30634313725490186</v>
      </c>
      <c r="H316" s="245">
        <v>110.17930857439677</v>
      </c>
    </row>
    <row r="317" spans="1:8">
      <c r="A317" s="86" t="str">
        <v>INV_SHARESISA</v>
      </c>
      <c r="B317" s="239">
        <v>316</v>
      </c>
      <c r="C317" s="86" t="s">
        <v>801</v>
      </c>
      <c r="D317" s="241">
        <f>COUNTIF($C$1:$C317,C317)</f>
        <v>7</v>
      </c>
      <c r="E317" s="241" t="str">
        <f t="shared" si="24"/>
        <v>Current account, Savings and Investments7</v>
      </c>
      <c r="F317" s="86" t="s">
        <v>814</v>
      </c>
      <c r="G317" s="242">
        <v>0.11906862745098039</v>
      </c>
      <c r="H317" s="245">
        <v>109.22971833685533</v>
      </c>
    </row>
    <row r="318" spans="1:8">
      <c r="A318" s="86" t="str">
        <v>INV_UNITTRUST</v>
      </c>
      <c r="B318" s="239">
        <v>317</v>
      </c>
      <c r="C318" s="86" t="s">
        <v>801</v>
      </c>
      <c r="D318" s="241">
        <f>COUNTIF($C$1:$C318,C318)</f>
        <v>8</v>
      </c>
      <c r="E318" s="241" t="str">
        <f t="shared" si="24"/>
        <v>Current account, Savings and Investments8</v>
      </c>
      <c r="F318" s="86" t="s">
        <v>816</v>
      </c>
      <c r="G318" s="242">
        <v>1.3598039215686275E-2</v>
      </c>
      <c r="H318" s="245">
        <v>92.82095712075234</v>
      </c>
    </row>
    <row r="319" spans="1:8">
      <c r="A319" s="86" t="str">
        <v>INV_SHARES</v>
      </c>
      <c r="B319" s="239">
        <v>318</v>
      </c>
      <c r="C319" s="86" t="s">
        <v>801</v>
      </c>
      <c r="D319" s="241">
        <f>COUNTIF($C$1:$C319,C319)</f>
        <v>9</v>
      </c>
      <c r="E319" s="241" t="str">
        <f t="shared" si="24"/>
        <v>Current account, Savings and Investments9</v>
      </c>
      <c r="F319" s="86" t="s">
        <v>818</v>
      </c>
      <c r="G319" s="242">
        <v>0.10877450980392159</v>
      </c>
      <c r="H319" s="245">
        <v>107.48875133404398</v>
      </c>
    </row>
    <row r="320" spans="1:8">
      <c r="A320" s="86" t="str">
        <v>INV_BONDS</v>
      </c>
      <c r="B320" s="239">
        <v>319</v>
      </c>
      <c r="C320" s="86" t="s">
        <v>801</v>
      </c>
      <c r="D320" s="241">
        <f>COUNTIF($C$1:$C320,C320)</f>
        <v>10</v>
      </c>
      <c r="E320" s="241" t="str">
        <f t="shared" si="24"/>
        <v>Current account, Savings and Investments10</v>
      </c>
      <c r="F320" s="86" t="s">
        <v>820</v>
      </c>
      <c r="G320" s="242">
        <v>3.1009803921568629E-2</v>
      </c>
      <c r="H320" s="245">
        <v>112.98336980237707</v>
      </c>
    </row>
    <row r="321" spans="1:8">
      <c r="A321" s="86" t="str">
        <v>SAV_NATSAV</v>
      </c>
      <c r="B321" s="239">
        <v>320</v>
      </c>
      <c r="C321" s="86" t="s">
        <v>801</v>
      </c>
      <c r="D321" s="241">
        <f>COUNTIF($C$1:$C321,C321)</f>
        <v>11</v>
      </c>
      <c r="E321" s="241" t="str">
        <f t="shared" si="24"/>
        <v>Current account, Savings and Investments11</v>
      </c>
      <c r="F321" s="86" t="s">
        <v>822</v>
      </c>
      <c r="G321" s="242">
        <v>0.2256078431372549</v>
      </c>
      <c r="H321" s="245">
        <v>114.75922367896317</v>
      </c>
    </row>
    <row r="322" spans="1:8">
      <c r="A322" s="86" t="str">
        <v>INV_ANY</v>
      </c>
      <c r="B322" s="239">
        <v>321</v>
      </c>
      <c r="C322" s="86" t="s">
        <v>801</v>
      </c>
      <c r="D322" s="241">
        <f>COUNTIF($C$1:$C322,C322)</f>
        <v>12</v>
      </c>
      <c r="E322" s="241" t="str">
        <f t="shared" si="24"/>
        <v>Current account, Savings and Investments12</v>
      </c>
      <c r="F322" s="86" t="s">
        <v>824</v>
      </c>
      <c r="G322" s="242">
        <v>0.23757843137254905</v>
      </c>
      <c r="H322" s="245">
        <v>109.15445342247776</v>
      </c>
    </row>
    <row r="323" spans="1:8">
      <c r="A323" s="86" t="str">
        <v>INV_VAL6</v>
      </c>
      <c r="B323" s="239">
        <v>322</v>
      </c>
      <c r="C323" s="86" t="s">
        <v>801</v>
      </c>
      <c r="D323" s="241">
        <f>COUNTIF($C$1:$C323,C323)</f>
        <v>13</v>
      </c>
      <c r="E323" s="241" t="str">
        <f t="shared" ref="E323:E386" si="25">C323&amp;D323</f>
        <v>Current account, Savings and Investments13</v>
      </c>
      <c r="F323" s="86" t="s">
        <v>826</v>
      </c>
      <c r="G323" s="242">
        <v>7.3039215686274514E-2</v>
      </c>
      <c r="H323" s="245">
        <v>107.21067932656692</v>
      </c>
    </row>
    <row r="324" spans="1:8">
      <c r="A324" s="86" t="str">
        <v>SAV_VALA</v>
      </c>
      <c r="B324" s="239">
        <v>323</v>
      </c>
      <c r="C324" s="86" t="s">
        <v>801</v>
      </c>
      <c r="D324" s="241">
        <f>COUNTIF($C$1:$C324,C324)</f>
        <v>14</v>
      </c>
      <c r="E324" s="241" t="str">
        <f t="shared" si="25"/>
        <v>Current account, Savings and Investments14</v>
      </c>
      <c r="F324" s="86" t="s">
        <v>828</v>
      </c>
      <c r="G324" s="242">
        <v>0.12968627450980394</v>
      </c>
      <c r="H324" s="245">
        <v>99.106102551765844</v>
      </c>
    </row>
    <row r="325" spans="1:8">
      <c r="A325" s="86" t="str">
        <v>SAV_VAL3</v>
      </c>
      <c r="B325" s="239">
        <v>324</v>
      </c>
      <c r="C325" s="86" t="s">
        <v>801</v>
      </c>
      <c r="D325" s="241">
        <f>COUNTIF($C$1:$C325,C325)</f>
        <v>15</v>
      </c>
      <c r="E325" s="241" t="str">
        <f t="shared" si="25"/>
        <v>Current account, Savings and Investments15</v>
      </c>
      <c r="F325" s="86" t="s">
        <v>830</v>
      </c>
      <c r="G325" s="242">
        <v>0.10516666666666667</v>
      </c>
      <c r="H325" s="245">
        <v>99.647904153061901</v>
      </c>
    </row>
    <row r="326" spans="1:8">
      <c r="A326" s="86" t="str">
        <v>SAV_VAL4</v>
      </c>
      <c r="B326" s="239">
        <v>325</v>
      </c>
      <c r="C326" s="86" t="s">
        <v>801</v>
      </c>
      <c r="D326" s="241">
        <f>COUNTIF($C$1:$C326,C326)</f>
        <v>16</v>
      </c>
      <c r="E326" s="241" t="str">
        <f t="shared" si="25"/>
        <v>Current account, Savings and Investments16</v>
      </c>
      <c r="F326" s="86" t="s">
        <v>832</v>
      </c>
      <c r="G326" s="242">
        <v>0.13818627450980392</v>
      </c>
      <c r="H326" s="245">
        <v>107.6921695596009</v>
      </c>
    </row>
    <row r="327" spans="1:8">
      <c r="A327" s="86" t="str">
        <v>SAV_VALC</v>
      </c>
      <c r="B327" s="239">
        <v>326</v>
      </c>
      <c r="C327" s="86" t="s">
        <v>801</v>
      </c>
      <c r="D327" s="241">
        <f>COUNTIF($C$1:$C327,C327)</f>
        <v>17</v>
      </c>
      <c r="E327" s="241" t="str">
        <f t="shared" si="25"/>
        <v>Current account, Savings and Investments17</v>
      </c>
      <c r="F327" s="86" t="s">
        <v>834</v>
      </c>
      <c r="G327" s="242">
        <v>0.25306862745098035</v>
      </c>
      <c r="H327" s="245">
        <v>115.54263591758509</v>
      </c>
    </row>
    <row r="328" spans="1:8">
      <c r="A328" s="86" t="str">
        <v>LOA_HAS</v>
      </c>
      <c r="B328" s="239">
        <v>327</v>
      </c>
      <c r="C328" s="86" t="s">
        <v>836</v>
      </c>
      <c r="D328" s="241">
        <f>COUNTIF($C$1:$C328,C328)</f>
        <v>1</v>
      </c>
      <c r="E328" s="241" t="str">
        <f t="shared" si="25"/>
        <v>Loans1</v>
      </c>
      <c r="F328" s="86" t="s">
        <v>837</v>
      </c>
      <c r="G328" s="242">
        <v>0.1342156862745098</v>
      </c>
      <c r="H328" s="245">
        <v>107.65875615155056</v>
      </c>
    </row>
    <row r="329" spans="1:8">
      <c r="A329" s="86" t="str">
        <v>LOA_UNS</v>
      </c>
      <c r="B329" s="239">
        <v>328</v>
      </c>
      <c r="C329" s="86" t="s">
        <v>836</v>
      </c>
      <c r="D329" s="241">
        <f>COUNTIF($C$1:$C329,C329)</f>
        <v>2</v>
      </c>
      <c r="E329" s="241" t="str">
        <f t="shared" si="25"/>
        <v>Loans2</v>
      </c>
      <c r="F329" s="86" t="s">
        <v>839</v>
      </c>
      <c r="G329" s="242">
        <v>7.0078431372549016E-2</v>
      </c>
      <c r="H329" s="245">
        <v>104.48925595949365</v>
      </c>
    </row>
    <row r="330" spans="1:8">
      <c r="A330" s="86" t="str">
        <v>LOA_2PLUS</v>
      </c>
      <c r="B330" s="239">
        <v>329</v>
      </c>
      <c r="C330" s="86" t="s">
        <v>836</v>
      </c>
      <c r="D330" s="241">
        <f>COUNTIF($C$1:$C330,C330)</f>
        <v>3</v>
      </c>
      <c r="E330" s="241" t="str">
        <f t="shared" si="25"/>
        <v>Loans3</v>
      </c>
      <c r="F330" s="86" t="s">
        <v>841</v>
      </c>
      <c r="G330" s="242">
        <v>2.6323529411764707E-2</v>
      </c>
      <c r="H330" s="245">
        <v>103.82541783931347</v>
      </c>
    </row>
    <row r="331" spans="1:8">
      <c r="A331" s="86" t="str">
        <v>UNSECGT15K</v>
      </c>
      <c r="B331" s="239">
        <v>330</v>
      </c>
      <c r="C331" s="86" t="s">
        <v>836</v>
      </c>
      <c r="D331" s="241">
        <f>COUNTIF($C$1:$C331,C331)</f>
        <v>4</v>
      </c>
      <c r="E331" s="241" t="str">
        <f t="shared" si="25"/>
        <v>Loans4</v>
      </c>
      <c r="F331" s="86" t="s">
        <v>843</v>
      </c>
      <c r="G331" s="242">
        <v>1.3215686274509805E-2</v>
      </c>
      <c r="H331" s="245">
        <v>109.64000100505295</v>
      </c>
    </row>
    <row r="332" spans="1:8">
      <c r="A332" s="86" t="str">
        <v>PHLTH</v>
      </c>
      <c r="B332" s="239">
        <v>331</v>
      </c>
      <c r="C332" s="86" t="s">
        <v>845</v>
      </c>
      <c r="D332" s="241">
        <f>COUNTIF($C$1:$C332,C332)</f>
        <v>1</v>
      </c>
      <c r="E332" s="241" t="str">
        <f t="shared" si="25"/>
        <v>Insurance and Pensions1</v>
      </c>
      <c r="F332" s="86" t="s">
        <v>846</v>
      </c>
      <c r="G332" s="242">
        <v>4.5039215686274503E-2</v>
      </c>
      <c r="H332" s="245">
        <v>103.25789240335969</v>
      </c>
    </row>
    <row r="333" spans="1:8">
      <c r="A333" s="86" t="str">
        <v>CHLTH</v>
      </c>
      <c r="B333" s="239">
        <v>332</v>
      </c>
      <c r="C333" s="86" t="s">
        <v>845</v>
      </c>
      <c r="D333" s="241">
        <f>COUNTIF($C$1:$C333,C333)</f>
        <v>2</v>
      </c>
      <c r="E333" s="241" t="str">
        <f t="shared" si="25"/>
        <v>Insurance and Pensions2</v>
      </c>
      <c r="F333" s="86" t="s">
        <v>848</v>
      </c>
      <c r="G333" s="242">
        <v>4.6137254901960779E-2</v>
      </c>
      <c r="H333" s="245">
        <v>104.7214826639424</v>
      </c>
    </row>
    <row r="334" spans="1:8">
      <c r="A334" s="86" t="str">
        <v>LIF_ASSUR</v>
      </c>
      <c r="B334" s="239">
        <v>333</v>
      </c>
      <c r="C334" s="86" t="s">
        <v>845</v>
      </c>
      <c r="D334" s="241">
        <f>COUNTIF($C$1:$C334,C334)</f>
        <v>3</v>
      </c>
      <c r="E334" s="241" t="str">
        <f t="shared" si="25"/>
        <v>Insurance and Pensions3</v>
      </c>
      <c r="F334" s="86" t="s">
        <v>850</v>
      </c>
      <c r="G334" s="242">
        <v>0.35190196078431363</v>
      </c>
      <c r="H334" s="245">
        <v>102.75430163744433</v>
      </c>
    </row>
    <row r="335" spans="1:8">
      <c r="A335" s="86" t="str">
        <v>LIF_PROTECT</v>
      </c>
      <c r="B335" s="239">
        <v>334</v>
      </c>
      <c r="C335" s="86" t="s">
        <v>845</v>
      </c>
      <c r="D335" s="241">
        <f>COUNTIF($C$1:$C335,C335)</f>
        <v>4</v>
      </c>
      <c r="E335" s="241" t="str">
        <f t="shared" si="25"/>
        <v>Insurance and Pensions4</v>
      </c>
      <c r="F335" s="86" t="s">
        <v>852</v>
      </c>
      <c r="G335" s="242">
        <v>0.24402941176470594</v>
      </c>
      <c r="H335" s="245">
        <v>101.72326106846887</v>
      </c>
    </row>
    <row r="336" spans="1:8">
      <c r="A336" s="86" t="str">
        <v>PEN_CO</v>
      </c>
      <c r="B336" s="239">
        <v>335</v>
      </c>
      <c r="C336" s="86" t="s">
        <v>845</v>
      </c>
      <c r="D336" s="241">
        <f>COUNTIF($C$1:$C336,C336)</f>
        <v>5</v>
      </c>
      <c r="E336" s="241" t="str">
        <f t="shared" si="25"/>
        <v>Insurance and Pensions5</v>
      </c>
      <c r="F336" s="86" t="s">
        <v>854</v>
      </c>
      <c r="G336" s="242">
        <v>0.34421568627450982</v>
      </c>
      <c r="H336" s="245">
        <v>100.95465895917421</v>
      </c>
    </row>
    <row r="337" spans="1:8">
      <c r="A337" s="86" t="str">
        <v>PEN_PERS</v>
      </c>
      <c r="B337" s="239">
        <v>336</v>
      </c>
      <c r="C337" s="86" t="s">
        <v>845</v>
      </c>
      <c r="D337" s="241">
        <f>COUNTIF($C$1:$C337,C337)</f>
        <v>6</v>
      </c>
      <c r="E337" s="241" t="str">
        <f t="shared" si="25"/>
        <v>Insurance and Pensions6</v>
      </c>
      <c r="F337" s="86" t="s">
        <v>856</v>
      </c>
      <c r="G337" s="242">
        <v>6.4196078431372539E-2</v>
      </c>
      <c r="H337" s="245">
        <v>103.00777257055731</v>
      </c>
    </row>
    <row r="338" spans="1:8">
      <c r="A338" s="86" t="str">
        <v>PEN_OTHER</v>
      </c>
      <c r="B338" s="239">
        <v>337</v>
      </c>
      <c r="C338" s="86" t="s">
        <v>845</v>
      </c>
      <c r="D338" s="241">
        <f>COUNTIF($C$1:$C338,C338)</f>
        <v>7</v>
      </c>
      <c r="E338" s="241" t="str">
        <f t="shared" si="25"/>
        <v>Insurance and Pensions7</v>
      </c>
      <c r="F338" s="86" t="s">
        <v>858</v>
      </c>
      <c r="G338" s="242">
        <v>0.1918137254901961</v>
      </c>
      <c r="H338" s="245">
        <v>102.14231093465771</v>
      </c>
    </row>
    <row r="339" spans="1:8">
      <c r="A339" s="86" t="str">
        <v>banktool</v>
      </c>
      <c r="B339" s="239">
        <v>338</v>
      </c>
      <c r="C339" s="86" t="s">
        <v>860</v>
      </c>
      <c r="D339" s="241">
        <f>COUNTIF($C$1:$C339,C339)</f>
        <v>1</v>
      </c>
      <c r="E339" s="241" t="str">
        <f t="shared" si="25"/>
        <v>FinTech1</v>
      </c>
      <c r="F339" s="86" t="s">
        <v>861</v>
      </c>
      <c r="G339" s="242">
        <v>5.4333333333333331E-2</v>
      </c>
      <c r="H339" s="245">
        <v>98.224143877776569</v>
      </c>
    </row>
    <row r="340" spans="1:8">
      <c r="A340" s="86" t="str">
        <v>mmgttool</v>
      </c>
      <c r="B340" s="239">
        <v>339</v>
      </c>
      <c r="C340" s="86" t="s">
        <v>860</v>
      </c>
      <c r="D340" s="241">
        <f>COUNTIF($C$1:$C340,C340)</f>
        <v>2</v>
      </c>
      <c r="E340" s="241" t="str">
        <f t="shared" si="25"/>
        <v>FinTech2</v>
      </c>
      <c r="F340" s="86" t="s">
        <v>863</v>
      </c>
      <c r="G340" s="242">
        <v>4.4970588235294123E-2</v>
      </c>
      <c r="H340" s="245">
        <v>96.317974727351668</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0.38196078431372549</v>
      </c>
      <c r="H341" s="245">
        <v>98.914550617346293</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0.39849999999999991</v>
      </c>
      <c r="H342" s="245">
        <v>102.60831551340041</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0.11356862745098038</v>
      </c>
      <c r="H343" s="245">
        <v>95.922500727274169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4.7970588235294126E-2</v>
      </c>
      <c r="H344" s="245">
        <v>94.705547370755582</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5.7735294117647072E-2</v>
      </c>
      <c r="H345" s="245">
        <v>102.26193204033582</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0.13588235294117645</v>
      </c>
      <c r="H346" s="245">
        <v>95.684148802112517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0.3904803921568627</v>
      </c>
      <c r="H347" s="245">
        <v>100.97275547202302</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0.21747058823529414</v>
      </c>
      <c r="H348" s="245">
        <v>103.37170600884305</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7.5862745098039211E-2</v>
      </c>
      <c r="H349" s="245">
        <v>91.737909995835508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0.18037254901960781</v>
      </c>
      <c r="H350" s="245">
        <v>101.35616325887517</v>
      </c>
    </row>
    <row r="351" spans="1:8">
      <c r="A351" s="86" t="str">
        <v>reg_fac</v>
      </c>
      <c r="B351" s="239">
        <v>350</v>
      </c>
      <c r="C351" s="86" t="s">
        <v>883</v>
      </c>
      <c r="D351" s="241">
        <f>COUNTIF($C$1:$C351,C351)</f>
        <v>1</v>
      </c>
      <c r="E351" s="241" t="str">
        <f t="shared" si="25"/>
        <v>Arrange mortgage (% of all people with a mortgage)1</v>
      </c>
      <c r="F351" s="86" t="s">
        <v>867</v>
      </c>
      <c r="G351" s="242">
        <v>0.61006862745098034</v>
      </c>
      <c r="H351" s="245">
        <v>100.01247116707528</v>
      </c>
    </row>
    <row r="352" spans="1:8">
      <c r="A352" s="86" t="str">
        <v>reg_net</v>
      </c>
      <c r="B352" s="239">
        <v>351</v>
      </c>
      <c r="C352" s="86" t="s">
        <v>883</v>
      </c>
      <c r="D352" s="241">
        <f>COUNTIF($C$1:$C352,C352)</f>
        <v>2</v>
      </c>
      <c r="E352" s="241" t="str">
        <f t="shared" si="25"/>
        <v>Arrange mortgage (% of all people with a mortgage)2</v>
      </c>
      <c r="F352" s="86" t="s">
        <v>869</v>
      </c>
      <c r="G352" s="242">
        <v>0.10922549019607843</v>
      </c>
      <c r="H352" s="245">
        <v>105.88960986445284</v>
      </c>
    </row>
    <row r="353" spans="1:8">
      <c r="A353" s="86" t="str">
        <v>reg_pho</v>
      </c>
      <c r="B353" s="239">
        <v>352</v>
      </c>
      <c r="C353" s="86" t="s">
        <v>883</v>
      </c>
      <c r="D353" s="241">
        <f>COUNTIF($C$1:$C353,C353)</f>
        <v>3</v>
      </c>
      <c r="E353" s="241" t="str">
        <f t="shared" si="25"/>
        <v>Arrange mortgage (% of all people with a mortgage)3</v>
      </c>
      <c r="F353" s="86" t="s">
        <v>871</v>
      </c>
      <c r="G353" s="242">
        <v>0.18871568627450983</v>
      </c>
      <c r="H353" s="245">
        <v>100.07071668034264</v>
      </c>
    </row>
    <row r="354" spans="1:8">
      <c r="A354" s="86" t="str">
        <v>reg_pst</v>
      </c>
      <c r="B354" s="239">
        <v>353</v>
      </c>
      <c r="C354" s="86" t="s">
        <v>883</v>
      </c>
      <c r="D354" s="241">
        <f>COUNTIF($C$1:$C354,C354)</f>
        <v>4</v>
      </c>
      <c r="E354" s="241" t="str">
        <f t="shared" si="25"/>
        <v>Arrange mortgage (% of all people with a mortgage)4</v>
      </c>
      <c r="F354" s="86" t="s">
        <v>873</v>
      </c>
      <c r="G354" s="242">
        <v>5.5401960784313725E-2</v>
      </c>
      <c r="H354" s="245">
        <v>93.615342405392781</v>
      </c>
    </row>
    <row r="355" spans="1:8">
      <c r="A355" s="86" t="str">
        <v>reg_pcs</v>
      </c>
      <c r="B355" s="239">
        <v>354</v>
      </c>
      <c r="C355" s="86" t="s">
        <v>883</v>
      </c>
      <c r="D355" s="241">
        <f>COUNTIF($C$1:$C355,C355)</f>
        <v>5</v>
      </c>
      <c r="E355" s="241" t="str">
        <f t="shared" si="25"/>
        <v>Arrange mortgage (% of all people with a mortgage)5</v>
      </c>
      <c r="F355" s="86" t="s">
        <v>875</v>
      </c>
      <c r="G355" s="242">
        <v>8.9509803921568633E-3</v>
      </c>
      <c r="H355" s="245">
        <v>95.271382248796812</v>
      </c>
    </row>
    <row r="356" spans="1:8">
      <c r="A356" s="86" t="str">
        <v>reg_ifa</v>
      </c>
      <c r="B356" s="239">
        <v>355</v>
      </c>
      <c r="C356" s="86" t="s">
        <v>883</v>
      </c>
      <c r="D356" s="241">
        <f>COUNTIF($C$1:$C356,C356)</f>
        <v>6</v>
      </c>
      <c r="E356" s="241" t="str">
        <f t="shared" si="25"/>
        <v>Arrange mortgage (% of all people with a mortgage)6</v>
      </c>
      <c r="F356" s="86" t="s">
        <v>889</v>
      </c>
      <c r="G356" s="242">
        <v>2.7480392156862744E-2</v>
      </c>
      <c r="H356" s="245">
        <v>92.181527369042882</v>
      </c>
    </row>
    <row r="357" spans="1:8">
      <c r="A357" s="86" t="str">
        <v>manca_branch</v>
      </c>
      <c r="B357" s="239">
        <v>356</v>
      </c>
      <c r="C357" s="86" t="s">
        <v>891</v>
      </c>
      <c r="D357" s="241">
        <f>COUNTIF($C$1:$C357,C357)</f>
        <v>1</v>
      </c>
      <c r="E357" s="241" t="str">
        <f t="shared" si="25"/>
        <v>Manage current account1</v>
      </c>
      <c r="F357" s="86" t="s">
        <v>892</v>
      </c>
      <c r="G357" s="242">
        <v>0.56882352941176462</v>
      </c>
      <c r="H357" s="245">
        <v>99.471684026431987</v>
      </c>
    </row>
    <row r="358" spans="1:8">
      <c r="A358" s="86" t="str">
        <v>manca_net</v>
      </c>
      <c r="B358" s="239">
        <v>357</v>
      </c>
      <c r="C358" s="86" t="s">
        <v>891</v>
      </c>
      <c r="D358" s="241">
        <f>COUNTIF($C$1:$C358,C358)</f>
        <v>2</v>
      </c>
      <c r="E358" s="241" t="str">
        <f t="shared" si="25"/>
        <v>Manage current account2</v>
      </c>
      <c r="F358" s="86" t="s">
        <v>869</v>
      </c>
      <c r="G358" s="242">
        <v>0.60345098039215694</v>
      </c>
      <c r="H358" s="245">
        <v>101.66294343116576</v>
      </c>
    </row>
    <row r="359" spans="1:8">
      <c r="A359" s="86" t="str">
        <v>manca_mobnet</v>
      </c>
      <c r="B359" s="239">
        <v>358</v>
      </c>
      <c r="C359" s="86" t="s">
        <v>891</v>
      </c>
      <c r="D359" s="241">
        <f>COUNTIF($C$1:$C359,C359)</f>
        <v>3</v>
      </c>
      <c r="E359" s="241" t="str">
        <f t="shared" si="25"/>
        <v>Manage current account3</v>
      </c>
      <c r="F359" s="86" t="s">
        <v>895</v>
      </c>
      <c r="G359" s="242">
        <v>0.37096078431372559</v>
      </c>
      <c r="H359" s="245">
        <v>98.067433640996839</v>
      </c>
    </row>
    <row r="360" spans="1:8">
      <c r="A360" s="86" t="str">
        <v>manca_fixnet</v>
      </c>
      <c r="B360" s="239">
        <v>359</v>
      </c>
      <c r="C360" s="86" t="s">
        <v>891</v>
      </c>
      <c r="D360" s="241">
        <f>COUNTIF($C$1:$C360,C360)</f>
        <v>4</v>
      </c>
      <c r="E360" s="241" t="str">
        <f t="shared" si="25"/>
        <v>Manage current account4</v>
      </c>
      <c r="F360" s="86" t="s">
        <v>897</v>
      </c>
      <c r="G360" s="242">
        <v>0.43048039215686273</v>
      </c>
      <c r="H360" s="245">
        <v>105.5998317478851</v>
      </c>
    </row>
    <row r="361" spans="1:8">
      <c r="A361" s="86" t="str">
        <v>manca_pho</v>
      </c>
      <c r="B361" s="239">
        <v>360</v>
      </c>
      <c r="C361" s="86" t="s">
        <v>891</v>
      </c>
      <c r="D361" s="241">
        <f>COUNTIF($C$1:$C361,C361)</f>
        <v>5</v>
      </c>
      <c r="E361" s="241" t="str">
        <f t="shared" si="25"/>
        <v>Manage current account5</v>
      </c>
      <c r="F361" s="86" t="s">
        <v>871</v>
      </c>
      <c r="G361" s="242">
        <v>6.8627450980392163E-2</v>
      </c>
      <c r="H361" s="245">
        <v>98.123682034926006</v>
      </c>
    </row>
    <row r="362" spans="1:8">
      <c r="A362" s="86" t="str">
        <v>manca_pst</v>
      </c>
      <c r="B362" s="239">
        <v>361</v>
      </c>
      <c r="C362" s="86" t="s">
        <v>891</v>
      </c>
      <c r="D362" s="241">
        <f>COUNTIF($C$1:$C362,C362)</f>
        <v>6</v>
      </c>
      <c r="E362" s="241" t="str">
        <f t="shared" si="25"/>
        <v>Manage current account6</v>
      </c>
      <c r="F362" s="86" t="s">
        <v>873</v>
      </c>
      <c r="G362" s="242">
        <v>0.25401960784313721</v>
      </c>
      <c r="H362" s="245">
        <v>100.57063714437113</v>
      </c>
    </row>
    <row r="363" spans="1:8">
      <c r="A363" s="86" t="str">
        <v>mansv_branch</v>
      </c>
      <c r="B363" s="239">
        <v>362</v>
      </c>
      <c r="C363" s="86" t="s">
        <v>901</v>
      </c>
      <c r="D363" s="241">
        <f>COUNTIF($C$1:$C363,C363)</f>
        <v>1</v>
      </c>
      <c r="E363" s="241" t="str">
        <f t="shared" si="25"/>
        <v>Manage savings account1</v>
      </c>
      <c r="F363" s="86" t="s">
        <v>892</v>
      </c>
      <c r="G363" s="242">
        <v>0.19152941176470589</v>
      </c>
      <c r="H363" s="245">
        <v>106.60436238103219</v>
      </c>
    </row>
    <row r="364" spans="1:8">
      <c r="A364" s="86" t="str">
        <v>mansv_net</v>
      </c>
      <c r="B364" s="239">
        <v>363</v>
      </c>
      <c r="C364" s="86" t="s">
        <v>901</v>
      </c>
      <c r="D364" s="241">
        <f>COUNTIF($C$1:$C364,C364)</f>
        <v>2</v>
      </c>
      <c r="E364" s="241" t="str">
        <f t="shared" si="25"/>
        <v>Manage savings account2</v>
      </c>
      <c r="F364" s="86" t="s">
        <v>869</v>
      </c>
      <c r="G364" s="242">
        <v>0.37437254901960787</v>
      </c>
      <c r="H364" s="245">
        <v>106.30060119336899</v>
      </c>
    </row>
    <row r="365" spans="1:8">
      <c r="A365" s="86" t="str">
        <v>mansv_mobnet</v>
      </c>
      <c r="B365" s="239">
        <v>364</v>
      </c>
      <c r="C365" s="86" t="s">
        <v>901</v>
      </c>
      <c r="D365" s="241">
        <f>COUNTIF($C$1:$C365,C365)</f>
        <v>3</v>
      </c>
      <c r="E365" s="241" t="str">
        <f t="shared" si="25"/>
        <v>Manage savings account3</v>
      </c>
      <c r="F365" s="86" t="s">
        <v>895</v>
      </c>
      <c r="G365" s="242">
        <v>0.20094117647058823</v>
      </c>
      <c r="H365" s="245">
        <v>103.52060538400552</v>
      </c>
    </row>
    <row r="366" spans="1:8">
      <c r="A366" s="86" t="str">
        <v>mansv_fixnet</v>
      </c>
      <c r="B366" s="239">
        <v>365</v>
      </c>
      <c r="C366" s="86" t="s">
        <v>901</v>
      </c>
      <c r="D366" s="241">
        <f>COUNTIF($C$1:$C366,C366)</f>
        <v>4</v>
      </c>
      <c r="E366" s="241" t="str">
        <f t="shared" si="25"/>
        <v>Manage savings account4</v>
      </c>
      <c r="F366" s="86" t="s">
        <v>897</v>
      </c>
      <c r="G366" s="242">
        <v>0.23350000000000001</v>
      </c>
      <c r="H366" s="245">
        <v>108.08183425618978</v>
      </c>
    </row>
    <row r="367" spans="1:8">
      <c r="A367" s="86" t="str">
        <v>mansv_pho</v>
      </c>
      <c r="B367" s="239">
        <v>366</v>
      </c>
      <c r="C367" s="86" t="s">
        <v>901</v>
      </c>
      <c r="D367" s="241">
        <f>COUNTIF($C$1:$C367,C367)</f>
        <v>5</v>
      </c>
      <c r="E367" s="241" t="str">
        <f t="shared" si="25"/>
        <v>Manage savings account5</v>
      </c>
      <c r="F367" s="86" t="s">
        <v>871</v>
      </c>
      <c r="G367" s="242">
        <v>8.0764705882352933E-2</v>
      </c>
      <c r="H367" s="245">
        <v>99.936598438402115</v>
      </c>
    </row>
    <row r="368" spans="1:8">
      <c r="A368" s="86" t="str">
        <v>mansv_pst</v>
      </c>
      <c r="B368" s="239">
        <v>367</v>
      </c>
      <c r="C368" s="86" t="s">
        <v>901</v>
      </c>
      <c r="D368" s="241">
        <f>COUNTIF($C$1:$C368,C368)</f>
        <v>6</v>
      </c>
      <c r="E368" s="241" t="str">
        <f t="shared" si="25"/>
        <v>Manage savings account6</v>
      </c>
      <c r="F368" s="86" t="s">
        <v>873</v>
      </c>
      <c r="G368" s="242">
        <v>0.11624509803921568</v>
      </c>
      <c r="H368" s="245">
        <v>108.11215712299469</v>
      </c>
    </row>
    <row r="369" spans="1:8">
      <c r="A369" s="86" t="str">
        <v>actmanca_branch</v>
      </c>
      <c r="B369" s="239">
        <v>368</v>
      </c>
      <c r="C369" s="86" t="s">
        <v>908</v>
      </c>
      <c r="D369" s="241">
        <f>COUNTIF($C$1:$C369,C369)</f>
        <v>1</v>
      </c>
      <c r="E369" s="241" t="str">
        <f t="shared" si="25"/>
        <v>Actively manage current account1</v>
      </c>
      <c r="F369" s="86" t="s">
        <v>892</v>
      </c>
      <c r="G369" s="242">
        <v>3.1294117647058826E-2</v>
      </c>
      <c r="H369" s="245">
        <v>94.531264040971593</v>
      </c>
    </row>
    <row r="370" spans="1:8">
      <c r="A370" s="86" t="str">
        <v>actmanca_net</v>
      </c>
      <c r="B370" s="239">
        <v>369</v>
      </c>
      <c r="C370" s="86" t="s">
        <v>908</v>
      </c>
      <c r="D370" s="241">
        <f>COUNTIF($C$1:$C370,C370)</f>
        <v>2</v>
      </c>
      <c r="E370" s="241" t="str">
        <f t="shared" si="25"/>
        <v>Actively manage current account2</v>
      </c>
      <c r="F370" s="86" t="s">
        <v>869</v>
      </c>
      <c r="G370" s="242">
        <v>0.37987254901960782</v>
      </c>
      <c r="H370" s="245">
        <v>101.01745416779579</v>
      </c>
    </row>
    <row r="371" spans="1:8">
      <c r="A371" s="86" t="str">
        <v>actmanca_mobnet</v>
      </c>
      <c r="B371" s="239">
        <v>370</v>
      </c>
      <c r="C371" s="86" t="s">
        <v>908</v>
      </c>
      <c r="D371" s="241">
        <f>COUNTIF($C$1:$C371,C371)</f>
        <v>3</v>
      </c>
      <c r="E371" s="241" t="str">
        <f t="shared" si="25"/>
        <v>Actively manage current account3</v>
      </c>
      <c r="F371" s="86" t="s">
        <v>895</v>
      </c>
      <c r="G371" s="242">
        <v>0.24229411764705885</v>
      </c>
      <c r="H371" s="245">
        <v>97.988508670065372</v>
      </c>
    </row>
    <row r="372" spans="1:8">
      <c r="A372" s="86" t="str">
        <v>actmanca_fixnet</v>
      </c>
      <c r="B372" s="239">
        <v>371</v>
      </c>
      <c r="C372" s="86" t="s">
        <v>908</v>
      </c>
      <c r="D372" s="241">
        <f>COUNTIF($C$1:$C372,C372)</f>
        <v>4</v>
      </c>
      <c r="E372" s="241" t="str">
        <f t="shared" si="25"/>
        <v>Actively manage current account4</v>
      </c>
      <c r="F372" s="86" t="s">
        <v>897</v>
      </c>
      <c r="G372" s="242">
        <v>0.1733627450980392</v>
      </c>
      <c r="H372" s="245">
        <v>106.74810752511716</v>
      </c>
    </row>
    <row r="373" spans="1:8">
      <c r="A373" s="86" t="str">
        <v>actmanca_pho</v>
      </c>
      <c r="B373" s="239">
        <v>372</v>
      </c>
      <c r="C373" s="86" t="s">
        <v>908</v>
      </c>
      <c r="D373" s="241">
        <f>COUNTIF($C$1:$C373,C373)</f>
        <v>5</v>
      </c>
      <c r="E373" s="241" t="str">
        <f t="shared" si="25"/>
        <v>Actively manage current account5</v>
      </c>
      <c r="F373" s="86" t="s">
        <v>871</v>
      </c>
      <c r="G373" s="242">
        <v>1.1558823529411767E-2</v>
      </c>
      <c r="H373" s="245">
        <v>95.694427619273284</v>
      </c>
    </row>
    <row r="374" spans="1:8">
      <c r="A374" s="86" t="str">
        <v>P600T</v>
      </c>
      <c r="B374" s="239">
        <v>373</v>
      </c>
      <c r="C374" s="86" t="s">
        <v>914</v>
      </c>
      <c r="D374" s="241">
        <f>COUNTIF($C$1:$C374,C374)</f>
        <v>1</v>
      </c>
      <c r="E374" s="241" t="str">
        <f t="shared" si="25"/>
        <v>Expenditure per adult per week1</v>
      </c>
      <c r="F374" s="86" t="s">
        <v>915</v>
      </c>
      <c r="G374" s="242">
        <v>5.0699901960784315</v>
      </c>
      <c r="H374" s="245">
        <v>101.52542700678744</v>
      </c>
    </row>
    <row r="375" spans="1:8">
      <c r="A375" s="86" t="str">
        <v>P601T</v>
      </c>
      <c r="B375" s="239">
        <v>374</v>
      </c>
      <c r="C375" s="86" t="s">
        <v>914</v>
      </c>
      <c r="D375" s="241">
        <f>COUNTIF($C$1:$C375,C375)</f>
        <v>2</v>
      </c>
      <c r="E375" s="241" t="str">
        <f t="shared" si="25"/>
        <v>Expenditure per adult per week2</v>
      </c>
      <c r="F375" s="86" t="s">
        <v>917</v>
      </c>
      <c r="G375" s="242">
        <v>0.62967647058823528</v>
      </c>
      <c r="H375" s="245">
        <v>102.36674268238363</v>
      </c>
    </row>
    <row r="376" spans="1:8">
      <c r="A376" s="86" t="str">
        <v>ALC</v>
      </c>
      <c r="B376" s="239">
        <v>375</v>
      </c>
      <c r="C376" s="86" t="s">
        <v>914</v>
      </c>
      <c r="D376" s="241">
        <f>COUNTIF($C$1:$C376,C376)</f>
        <v>3</v>
      </c>
      <c r="E376" s="241" t="str">
        <f t="shared" si="25"/>
        <v>Expenditure per adult per week3</v>
      </c>
      <c r="F376" s="86" t="s">
        <v>919</v>
      </c>
      <c r="G376" s="242">
        <v>9.211764705882354E-2</v>
      </c>
      <c r="H376" s="245">
        <v>102.24719433677738</v>
      </c>
    </row>
    <row r="377" spans="1:8">
      <c r="A377" s="86" t="str">
        <v>TOB</v>
      </c>
      <c r="B377" s="239">
        <v>376</v>
      </c>
      <c r="C377" s="86" t="s">
        <v>914</v>
      </c>
      <c r="D377" s="241">
        <f>COUNTIF($C$1:$C377,C377)</f>
        <v>4</v>
      </c>
      <c r="E377" s="241" t="str">
        <f t="shared" si="25"/>
        <v>Expenditure per adult per week4</v>
      </c>
      <c r="F377" s="86" t="s">
        <v>921</v>
      </c>
      <c r="G377" s="242">
        <v>2.9284313725490192E-2</v>
      </c>
      <c r="H377" s="245">
        <v>80.107187618743197</v>
      </c>
    </row>
    <row r="378" spans="1:8">
      <c r="A378" s="86" t="str">
        <v>P603T</v>
      </c>
      <c r="B378" s="239">
        <v>377</v>
      </c>
      <c r="C378" s="86" t="s">
        <v>914</v>
      </c>
      <c r="D378" s="241">
        <f>COUNTIF($C$1:$C378,C378)</f>
        <v>5</v>
      </c>
      <c r="E378" s="241" t="str">
        <f t="shared" si="25"/>
        <v>Expenditure per adult per week5</v>
      </c>
      <c r="F378" s="86" t="s">
        <v>923</v>
      </c>
      <c r="G378" s="242">
        <v>0.26300980392156859</v>
      </c>
      <c r="H378" s="245">
        <v>105.87511639522444</v>
      </c>
    </row>
    <row r="379" spans="1:8">
      <c r="A379" s="86" t="str">
        <v>P604T</v>
      </c>
      <c r="B379" s="239">
        <v>378</v>
      </c>
      <c r="C379" s="86" t="s">
        <v>914</v>
      </c>
      <c r="D379" s="241">
        <f>COUNTIF($C$1:$C379,C379)</f>
        <v>6</v>
      </c>
      <c r="E379" s="241" t="str">
        <f t="shared" si="25"/>
        <v>Expenditure per adult per week6</v>
      </c>
      <c r="F379" s="86" t="s">
        <v>925</v>
      </c>
      <c r="G379" s="242">
        <v>0.6346764705882354</v>
      </c>
      <c r="H379" s="245">
        <v>90.225447473824261</v>
      </c>
    </row>
    <row r="380" spans="1:8">
      <c r="A380" s="86" t="str">
        <v>P605T</v>
      </c>
      <c r="B380" s="239">
        <v>379</v>
      </c>
      <c r="C380" s="86" t="s">
        <v>914</v>
      </c>
      <c r="D380" s="241">
        <f>COUNTIF($C$1:$C380,C380)</f>
        <v>7</v>
      </c>
      <c r="E380" s="241" t="str">
        <f t="shared" si="25"/>
        <v>Expenditure per adult per week7</v>
      </c>
      <c r="F380" s="86" t="s">
        <v>927</v>
      </c>
      <c r="G380" s="242">
        <v>0.43857843137254904</v>
      </c>
      <c r="H380" s="245">
        <v>106.87827001174904</v>
      </c>
    </row>
    <row r="381" spans="1:8">
      <c r="A381" s="86" t="str">
        <v>C61111</v>
      </c>
      <c r="B381" s="239">
        <v>380</v>
      </c>
      <c r="C381" s="86" t="s">
        <v>914</v>
      </c>
      <c r="D381" s="241">
        <f>COUNTIF($C$1:$C381,C381)</f>
        <v>8</v>
      </c>
      <c r="E381" s="241" t="str">
        <f t="shared" si="25"/>
        <v>Expenditure per adult per week8</v>
      </c>
      <c r="F381" s="86" t="s">
        <v>929</v>
      </c>
      <c r="G381" s="242">
        <v>2.9117647058823533E-3</v>
      </c>
      <c r="H381" s="245">
        <v>117.87332870019813</v>
      </c>
    </row>
    <row r="382" spans="1:8">
      <c r="A382" s="86" t="str">
        <v>C61112</v>
      </c>
      <c r="B382" s="239">
        <v>381</v>
      </c>
      <c r="C382" s="86" t="s">
        <v>914</v>
      </c>
      <c r="D382" s="241">
        <f>COUNTIF($C$1:$C382,C382)</f>
        <v>9</v>
      </c>
      <c r="E382" s="241" t="str">
        <f t="shared" si="25"/>
        <v>Expenditure per adult per week9</v>
      </c>
      <c r="F382" s="86" t="s">
        <v>931</v>
      </c>
      <c r="G382" s="242">
        <v>1.6147058823529414E-2</v>
      </c>
      <c r="H382" s="245">
        <v>101.15275348913721</v>
      </c>
    </row>
    <row r="383" spans="1:8">
      <c r="A383" s="86" t="str">
        <v>C61211</v>
      </c>
      <c r="B383" s="239">
        <v>382</v>
      </c>
      <c r="C383" s="86" t="s">
        <v>914</v>
      </c>
      <c r="D383" s="241">
        <f>COUNTIF($C$1:$C383,C383)</f>
        <v>10</v>
      </c>
      <c r="E383" s="241" t="str">
        <f t="shared" si="25"/>
        <v>Expenditure per adult per week10</v>
      </c>
      <c r="F383" s="86" t="s">
        <v>933</v>
      </c>
      <c r="G383" s="242">
        <v>2.0392156862745099E-3</v>
      </c>
      <c r="H383" s="245">
        <v>108.69188631083833</v>
      </c>
    </row>
    <row r="384" spans="1:8">
      <c r="A384" s="86" t="str">
        <v>C61311</v>
      </c>
      <c r="B384" s="239">
        <v>383</v>
      </c>
      <c r="C384" s="86" t="s">
        <v>914</v>
      </c>
      <c r="D384" s="241">
        <f>COUNTIF($C$1:$C384,C384)</f>
        <v>11</v>
      </c>
      <c r="E384" s="241" t="str">
        <f t="shared" si="25"/>
        <v>Expenditure per adult per week11</v>
      </c>
      <c r="F384" s="86" t="s">
        <v>935</v>
      </c>
      <c r="G384" s="242">
        <v>1.9460784313725492E-2</v>
      </c>
      <c r="H384" s="245">
        <v>107.87830281891308</v>
      </c>
    </row>
    <row r="385" spans="1:8">
      <c r="A385" s="86" t="str">
        <v>C61312</v>
      </c>
      <c r="B385" s="239">
        <v>384</v>
      </c>
      <c r="C385" s="86" t="s">
        <v>914</v>
      </c>
      <c r="D385" s="241">
        <f>COUNTIF($C$1:$C385,C385)</f>
        <v>12</v>
      </c>
      <c r="E385" s="241" t="str">
        <f t="shared" si="25"/>
        <v>Expenditure per adult per week12</v>
      </c>
      <c r="F385" s="86" t="s">
        <v>937</v>
      </c>
      <c r="G385" s="242">
        <v>5.9803921568627458E-4</v>
      </c>
      <c r="H385" s="245">
        <v>247.50272000588188</v>
      </c>
    </row>
    <row r="386" spans="1:8">
      <c r="A386" s="86" t="str">
        <v>C61313</v>
      </c>
      <c r="B386" s="239">
        <v>385</v>
      </c>
      <c r="C386" s="86" t="s">
        <v>914</v>
      </c>
      <c r="D386" s="241">
        <f>COUNTIF($C$1:$C386,C386)</f>
        <v>13</v>
      </c>
      <c r="E386" s="241" t="str">
        <f t="shared" si="25"/>
        <v>Expenditure per adult per week13</v>
      </c>
      <c r="F386" s="86" t="s">
        <v>939</v>
      </c>
      <c r="G386" s="242">
        <v>4.9411764705882353E-3</v>
      </c>
      <c r="H386" s="245">
        <v>108.72878006732705</v>
      </c>
    </row>
    <row r="387" spans="1:8">
      <c r="A387" s="86" t="str">
        <v>C62112</v>
      </c>
      <c r="B387" s="239">
        <v>386</v>
      </c>
      <c r="C387" s="86" t="s">
        <v>914</v>
      </c>
      <c r="D387" s="241">
        <f>COUNTIF($C$1:$C387,C387)</f>
        <v>14</v>
      </c>
      <c r="E387" s="241" t="str">
        <f t="shared" ref="E387:E450" si="26">C387&amp;D387</f>
        <v>Expenditure per adult per week14</v>
      </c>
      <c r="F387" s="86" t="s">
        <v>941</v>
      </c>
      <c r="G387" s="242">
        <v>2.0098039215686275E-3</v>
      </c>
      <c r="H387" s="245">
        <v>82.446385269258798</v>
      </c>
    </row>
    <row r="388" spans="1:8">
      <c r="A388" s="86" t="str">
        <v>C62113</v>
      </c>
      <c r="B388" s="239">
        <v>387</v>
      </c>
      <c r="C388" s="86" t="s">
        <v>914</v>
      </c>
      <c r="D388" s="241">
        <f>COUNTIF($C$1:$C388,C388)</f>
        <v>15</v>
      </c>
      <c r="E388" s="241" t="str">
        <f t="shared" si="26"/>
        <v>Expenditure per adult per week15</v>
      </c>
      <c r="F388" s="86" t="s">
        <v>943</v>
      </c>
      <c r="G388" s="242">
        <v>2.6470588235294115E-4</v>
      </c>
      <c r="H388" s="245">
        <v>138.68936969995298</v>
      </c>
    </row>
    <row r="389" spans="1:8">
      <c r="A389" s="86" t="str">
        <v>C62114</v>
      </c>
      <c r="B389" s="239">
        <v>388</v>
      </c>
      <c r="C389" s="86" t="s">
        <v>914</v>
      </c>
      <c r="D389" s="241">
        <f>COUNTIF($C$1:$C389,C389)</f>
        <v>16</v>
      </c>
      <c r="E389" s="241" t="str">
        <f t="shared" si="26"/>
        <v>Expenditure per adult per week16</v>
      </c>
      <c r="F389" s="86" t="s">
        <v>945</v>
      </c>
      <c r="G389" s="242">
        <v>1.8921568627450981E-3</v>
      </c>
      <c r="H389" s="245">
        <v>135.1339359402489</v>
      </c>
    </row>
    <row r="390" spans="1:8">
      <c r="A390" s="86" t="str">
        <v>C62211</v>
      </c>
      <c r="B390" s="239">
        <v>389</v>
      </c>
      <c r="C390" s="86" t="s">
        <v>914</v>
      </c>
      <c r="D390" s="241">
        <f>COUNTIF($C$1:$C390,C390)</f>
        <v>17</v>
      </c>
      <c r="E390" s="241" t="str">
        <f t="shared" si="26"/>
        <v>Expenditure per adult per week17</v>
      </c>
      <c r="F390" s="86" t="s">
        <v>947</v>
      </c>
      <c r="G390" s="242">
        <v>1.2107843137254904E-2</v>
      </c>
      <c r="H390" s="245">
        <v>113.14717449231047</v>
      </c>
    </row>
    <row r="391" spans="1:8">
      <c r="A391" s="86" t="str">
        <v>C62212</v>
      </c>
      <c r="B391" s="239">
        <v>390</v>
      </c>
      <c r="C391" s="86" t="s">
        <v>914</v>
      </c>
      <c r="D391" s="241">
        <f>COUNTIF($C$1:$C391,C391)</f>
        <v>18</v>
      </c>
      <c r="E391" s="241" t="str">
        <f t="shared" si="26"/>
        <v>Expenditure per adult per week18</v>
      </c>
      <c r="F391" s="86" t="s">
        <v>949</v>
      </c>
      <c r="G391" s="242">
        <v>1.6421568627450985E-2</v>
      </c>
      <c r="H391" s="245">
        <v>111.96843303577046</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7.5686274509803924E-3</v>
      </c>
      <c r="H393" s="245">
        <v>100.36975209320951</v>
      </c>
    </row>
    <row r="394" spans="1:8">
      <c r="A394" s="86" t="str">
        <v>C63111</v>
      </c>
      <c r="B394" s="239">
        <v>393</v>
      </c>
      <c r="C394" s="86" t="s">
        <v>914</v>
      </c>
      <c r="D394" s="241">
        <f>COUNTIF($C$1:$C394,C394)</f>
        <v>21</v>
      </c>
      <c r="E394" s="241" t="str">
        <f t="shared" si="26"/>
        <v>Expenditure per adult per week21</v>
      </c>
      <c r="F394" s="86" t="s">
        <v>955</v>
      </c>
      <c r="G394" s="242">
        <v>1.8921568627450981E-3</v>
      </c>
      <c r="H394" s="245">
        <v>244.90032396617912</v>
      </c>
    </row>
    <row r="395" spans="1:8">
      <c r="A395" s="86" t="str">
        <v>P607T</v>
      </c>
      <c r="B395" s="239">
        <v>394</v>
      </c>
      <c r="C395" s="86" t="s">
        <v>914</v>
      </c>
      <c r="D395" s="241">
        <f>COUNTIF($C$1:$C395,C395)</f>
        <v>22</v>
      </c>
      <c r="E395" s="241" t="str">
        <f t="shared" si="26"/>
        <v>Expenditure per adult per week22</v>
      </c>
      <c r="F395" s="86" t="s">
        <v>957</v>
      </c>
      <c r="G395" s="242">
        <v>0.86793137254901975</v>
      </c>
      <c r="H395" s="245">
        <v>103.35734823797964</v>
      </c>
    </row>
    <row r="396" spans="1:8">
      <c r="A396" s="86" t="str">
        <v>P608T</v>
      </c>
      <c r="B396" s="239">
        <v>395</v>
      </c>
      <c r="C396" s="86" t="s">
        <v>914</v>
      </c>
      <c r="D396" s="241">
        <f>COUNTIF($C$1:$C396,C396)</f>
        <v>23</v>
      </c>
      <c r="E396" s="241" t="str">
        <f t="shared" si="26"/>
        <v>Expenditure per adult per week23</v>
      </c>
      <c r="F396" s="86" t="s">
        <v>959</v>
      </c>
      <c r="G396" s="242">
        <v>0.17051960784313727</v>
      </c>
      <c r="H396" s="245">
        <v>101.27004001896312</v>
      </c>
    </row>
    <row r="397" spans="1:8">
      <c r="A397" s="86" t="str">
        <v>P609T</v>
      </c>
      <c r="B397" s="239">
        <v>396</v>
      </c>
      <c r="C397" s="86" t="s">
        <v>914</v>
      </c>
      <c r="D397" s="241">
        <f>COUNTIF($C$1:$C397,C397)</f>
        <v>24</v>
      </c>
      <c r="E397" s="241" t="str">
        <f t="shared" si="26"/>
        <v>Expenditure per adult per week24</v>
      </c>
      <c r="F397" s="86" t="s">
        <v>961</v>
      </c>
      <c r="G397" s="242">
        <v>0.82561764705882346</v>
      </c>
      <c r="H397" s="245">
        <v>104.63097727790152</v>
      </c>
    </row>
    <row r="398" spans="1:8">
      <c r="A398" s="86" t="str">
        <v>P610T</v>
      </c>
      <c r="B398" s="239">
        <v>397</v>
      </c>
      <c r="C398" s="86" t="s">
        <v>914</v>
      </c>
      <c r="D398" s="241">
        <f>COUNTIF($C$1:$C398,C398)</f>
        <v>25</v>
      </c>
      <c r="E398" s="241" t="str">
        <f t="shared" si="26"/>
        <v>Expenditure per adult per week25</v>
      </c>
      <c r="F398" s="86" t="s">
        <v>963</v>
      </c>
      <c r="G398" s="242">
        <v>6.1313725490196071E-2</v>
      </c>
      <c r="H398" s="245">
        <v>76.937662341503895</v>
      </c>
    </row>
    <row r="399" spans="1:8">
      <c r="A399" s="86" t="str">
        <v>P611T</v>
      </c>
      <c r="B399" s="239">
        <v>398</v>
      </c>
      <c r="C399" s="86" t="s">
        <v>914</v>
      </c>
      <c r="D399" s="241">
        <f>COUNTIF($C$1:$C399,C399)</f>
        <v>26</v>
      </c>
      <c r="E399" s="241" t="str">
        <f t="shared" si="26"/>
        <v>Expenditure per adult per week26</v>
      </c>
      <c r="F399" s="86" t="s">
        <v>965</v>
      </c>
      <c r="G399" s="242">
        <v>0.50188235294117645</v>
      </c>
      <c r="H399" s="245">
        <v>103.86046471667625</v>
      </c>
    </row>
    <row r="400" spans="1:8">
      <c r="A400" s="86" t="str">
        <v>P612T</v>
      </c>
      <c r="B400" s="239">
        <v>399</v>
      </c>
      <c r="C400" s="86" t="s">
        <v>914</v>
      </c>
      <c r="D400" s="241">
        <f>COUNTIF($C$1:$C400,C400)</f>
        <v>27</v>
      </c>
      <c r="E400" s="241" t="str">
        <f t="shared" si="26"/>
        <v>Expenditure per adult per week27</v>
      </c>
      <c r="F400" s="86" t="s">
        <v>967</v>
      </c>
      <c r="G400" s="242">
        <v>0.4681078431372549</v>
      </c>
      <c r="H400" s="245">
        <v>104.29341997844539</v>
      </c>
    </row>
    <row r="401" spans="1:8">
      <c r="A401" s="86" t="str">
        <v>WEBSPEND</v>
      </c>
      <c r="B401" s="239">
        <v>400</v>
      </c>
      <c r="C401" s="86" t="s">
        <v>914</v>
      </c>
      <c r="D401" s="241">
        <f>COUNTIF($C$1:$C401,C401)</f>
        <v>28</v>
      </c>
      <c r="E401" s="241" t="str">
        <f t="shared" si="26"/>
        <v>Expenditure per adult per week28</v>
      </c>
      <c r="F401" s="86" t="s">
        <v>969</v>
      </c>
      <c r="G401" s="242">
        <v>0.20037254901960783</v>
      </c>
      <c r="H401" s="245">
        <v>103.7338818117625</v>
      </c>
    </row>
    <row r="402" spans="1:8">
      <c r="A402" s="86" t="str">
        <v>onlineuse12</v>
      </c>
      <c r="B402" s="239">
        <v>401</v>
      </c>
      <c r="C402" s="86" t="s">
        <v>972</v>
      </c>
      <c r="D402" s="241">
        <f>COUNTIF($C$1:$C402,C402)</f>
        <v>1</v>
      </c>
      <c r="E402" s="241" t="str">
        <f t="shared" si="26"/>
        <v>Internet Access: Overall1</v>
      </c>
      <c r="F402" s="86" t="s">
        <v>973</v>
      </c>
      <c r="G402" s="242">
        <v>0.90669607843137257</v>
      </c>
      <c r="H402" s="245">
        <v>100.44633000021544</v>
      </c>
    </row>
    <row r="403" spans="1:8">
      <c r="A403" s="86" t="str">
        <v>onlineuse5</v>
      </c>
      <c r="B403" s="239">
        <v>402</v>
      </c>
      <c r="C403" s="86" t="s">
        <v>972</v>
      </c>
      <c r="D403" s="241">
        <f>COUNTIF($C$1:$C403,C403)</f>
        <v>2</v>
      </c>
      <c r="E403" s="241" t="str">
        <f t="shared" si="26"/>
        <v>Internet Access: Overall2</v>
      </c>
      <c r="F403" s="86" t="s">
        <v>975</v>
      </c>
      <c r="G403" s="242">
        <v>7.8990196078431371E-2</v>
      </c>
      <c r="H403" s="245">
        <v>94.375491130617732</v>
      </c>
    </row>
    <row r="404" spans="1:8">
      <c r="A404" s="86" t="str">
        <v>netfreq1</v>
      </c>
      <c r="B404" s="239">
        <v>403</v>
      </c>
      <c r="C404" s="86" t="s">
        <v>978</v>
      </c>
      <c r="D404" s="241">
        <f>COUNTIF($C$1:$C404,C404)</f>
        <v>1</v>
      </c>
      <c r="E404" s="241" t="str">
        <f t="shared" si="26"/>
        <v>Internet Access: Frequency1</v>
      </c>
      <c r="F404" s="86" t="s">
        <v>979</v>
      </c>
      <c r="G404" s="242">
        <v>2.5725490196078431E-2</v>
      </c>
      <c r="H404" s="245">
        <v>108.66276145910763</v>
      </c>
    </row>
    <row r="405" spans="1:8">
      <c r="A405" s="86" t="str">
        <v>netfreq2t10</v>
      </c>
      <c r="B405" s="239">
        <v>404</v>
      </c>
      <c r="C405" s="86" t="s">
        <v>978</v>
      </c>
      <c r="D405" s="241">
        <f>COUNTIF($C$1:$C405,C405)</f>
        <v>2</v>
      </c>
      <c r="E405" s="241" t="str">
        <f t="shared" si="26"/>
        <v>Internet Access: Frequency2</v>
      </c>
      <c r="F405" s="86" t="s">
        <v>981</v>
      </c>
      <c r="G405" s="242">
        <v>0.41078431372549018</v>
      </c>
      <c r="H405" s="245">
        <v>97.746093253983503</v>
      </c>
    </row>
    <row r="406" spans="1:8">
      <c r="A406" s="86" t="str">
        <v>netfreq10p</v>
      </c>
      <c r="B406" s="239">
        <v>405</v>
      </c>
      <c r="C406" s="86" t="s">
        <v>978</v>
      </c>
      <c r="D406" s="241">
        <f>COUNTIF($C$1:$C406,C406)</f>
        <v>3</v>
      </c>
      <c r="E406" s="241" t="str">
        <f t="shared" si="26"/>
        <v>Internet Access: Frequency3</v>
      </c>
      <c r="F406" s="86" t="s">
        <v>983</v>
      </c>
      <c r="G406" s="242">
        <v>0.4708235294117647</v>
      </c>
      <c r="H406" s="245">
        <v>102.64239129593361</v>
      </c>
    </row>
    <row r="407" spans="1:8">
      <c r="A407" s="86" t="str">
        <v>ONHOURS0</v>
      </c>
      <c r="B407" s="239">
        <v>406</v>
      </c>
      <c r="C407" s="86" t="s">
        <v>985</v>
      </c>
      <c r="D407" s="241">
        <f>COUNTIF($C$1:$C407,C407)</f>
        <v>1</v>
      </c>
      <c r="E407" s="241" t="str">
        <f t="shared" si="26"/>
        <v>Internet Access: Usage in Last Week1</v>
      </c>
      <c r="F407" s="86" t="s">
        <v>986</v>
      </c>
      <c r="G407" s="242">
        <v>0.10358823529411762</v>
      </c>
      <c r="H407" s="245">
        <v>96.077881652419507</v>
      </c>
    </row>
    <row r="408" spans="1:8">
      <c r="A408" s="86" t="str">
        <v>ONHOURS1</v>
      </c>
      <c r="B408" s="239">
        <v>407</v>
      </c>
      <c r="C408" s="86" t="s">
        <v>985</v>
      </c>
      <c r="D408" s="241">
        <f>COUNTIF($C$1:$C408,C408)</f>
        <v>2</v>
      </c>
      <c r="E408" s="241" t="str">
        <f t="shared" si="26"/>
        <v>Internet Access: Usage in Last Week2</v>
      </c>
      <c r="F408" s="86" t="s">
        <v>988</v>
      </c>
      <c r="G408" s="242">
        <v>9.4166666666666676E-2</v>
      </c>
      <c r="H408" s="245">
        <v>103.41046784059138</v>
      </c>
    </row>
    <row r="409" spans="1:8">
      <c r="A409" s="86" t="str">
        <v>ONHOURS2</v>
      </c>
      <c r="B409" s="239">
        <v>408</v>
      </c>
      <c r="C409" s="86" t="s">
        <v>985</v>
      </c>
      <c r="D409" s="241">
        <f>COUNTIF($C$1:$C409,C409)</f>
        <v>3</v>
      </c>
      <c r="E409" s="241" t="str">
        <f t="shared" si="26"/>
        <v>Internet Access: Usage in Last Week3</v>
      </c>
      <c r="F409" s="86" t="s">
        <v>990</v>
      </c>
      <c r="G409" s="242">
        <v>0.23556862745098042</v>
      </c>
      <c r="H409" s="245">
        <v>95.644160421364603</v>
      </c>
    </row>
    <row r="410" spans="1:8">
      <c r="A410" s="86" t="str">
        <v>ONHOURS3</v>
      </c>
      <c r="B410" s="239">
        <v>409</v>
      </c>
      <c r="C410" s="86" t="s">
        <v>985</v>
      </c>
      <c r="D410" s="241">
        <f>COUNTIF($C$1:$C410,C410)</f>
        <v>4</v>
      </c>
      <c r="E410" s="241" t="str">
        <f t="shared" si="26"/>
        <v>Internet Access: Usage in Last Week4</v>
      </c>
      <c r="F410" s="86" t="s">
        <v>992</v>
      </c>
      <c r="G410" s="242">
        <v>0.26867647058823529</v>
      </c>
      <c r="H410" s="245">
        <v>102.18649834569642</v>
      </c>
    </row>
    <row r="411" spans="1:8">
      <c r="A411" s="86" t="str">
        <v>ONHOURS4</v>
      </c>
      <c r="B411" s="239">
        <v>410</v>
      </c>
      <c r="C411" s="86" t="s">
        <v>985</v>
      </c>
      <c r="D411" s="241">
        <f>COUNTIF($C$1:$C411,C411)</f>
        <v>5</v>
      </c>
      <c r="E411" s="241" t="str">
        <f t="shared" si="26"/>
        <v>Internet Access: Usage in Last Week5</v>
      </c>
      <c r="F411" s="86" t="s">
        <v>994</v>
      </c>
      <c r="G411" s="242">
        <v>0.29765686274509801</v>
      </c>
      <c r="H411" s="245">
        <v>102.11224319977661</v>
      </c>
    </row>
    <row r="412" spans="1:8">
      <c r="A412" s="86" t="str">
        <v>TECH18</v>
      </c>
      <c r="B412" s="239">
        <v>411</v>
      </c>
      <c r="C412" s="86" t="s">
        <v>996</v>
      </c>
      <c r="D412" s="241">
        <f>COUNTIF($C$1:$C412,C412)</f>
        <v>1</v>
      </c>
      <c r="E412" s="241" t="str">
        <f t="shared" si="26"/>
        <v>Technology at Home1</v>
      </c>
      <c r="F412" s="86" t="s">
        <v>997</v>
      </c>
      <c r="G412" s="242">
        <v>8.431372549019607E-2</v>
      </c>
      <c r="H412" s="245">
        <v>106.43709230186636</v>
      </c>
    </row>
    <row r="413" spans="1:8">
      <c r="A413" s="86" t="str">
        <v>TECH19</v>
      </c>
      <c r="B413" s="239">
        <v>412</v>
      </c>
      <c r="C413" s="86" t="s">
        <v>996</v>
      </c>
      <c r="D413" s="241">
        <f>COUNTIF($C$1:$C413,C413)</f>
        <v>2</v>
      </c>
      <c r="E413" s="241" t="str">
        <f t="shared" si="26"/>
        <v>Technology at Home2</v>
      </c>
      <c r="F413" s="86" t="s">
        <v>999</v>
      </c>
      <c r="G413" s="242">
        <v>0.22804901960784316</v>
      </c>
      <c r="H413" s="245">
        <v>99.55994141166147</v>
      </c>
    </row>
    <row r="414" spans="1:8">
      <c r="A414" s="86" t="str">
        <v>mobhas</v>
      </c>
      <c r="B414" s="239">
        <v>413</v>
      </c>
      <c r="C414" s="86" t="s">
        <v>1002</v>
      </c>
      <c r="D414" s="241">
        <f>COUNTIF($C$1:$C414,C414)</f>
        <v>1</v>
      </c>
      <c r="E414" s="241" t="str">
        <f t="shared" si="26"/>
        <v>Mobile phone1</v>
      </c>
      <c r="F414" s="86" t="s">
        <v>1003</v>
      </c>
      <c r="G414" s="242">
        <v>0.8922941176470589</v>
      </c>
      <c r="H414" s="245">
        <v>100.16064264413092</v>
      </c>
    </row>
    <row r="415" spans="1:8">
      <c r="A415" s="86" t="str">
        <v>mob_smart</v>
      </c>
      <c r="B415" s="239">
        <v>414</v>
      </c>
      <c r="C415" s="86" t="s">
        <v>1002</v>
      </c>
      <c r="D415" s="241">
        <f>COUNTIF($C$1:$C415,C415)</f>
        <v>2</v>
      </c>
      <c r="E415" s="241" t="str">
        <f t="shared" si="26"/>
        <v>Mobile phone2</v>
      </c>
      <c r="F415" s="86" t="s">
        <v>1005</v>
      </c>
      <c r="G415" s="242">
        <v>0.74372549019607848</v>
      </c>
      <c r="H415" s="245">
        <v>99.765331275950615</v>
      </c>
    </row>
    <row r="416" spans="1:8">
      <c r="A416" s="86" t="str">
        <v>ips_iphone</v>
      </c>
      <c r="B416" s="239">
        <v>415</v>
      </c>
      <c r="C416" s="86" t="s">
        <v>1002</v>
      </c>
      <c r="D416" s="241">
        <f>COUNTIF($C$1:$C416,C416)</f>
        <v>3</v>
      </c>
      <c r="E416" s="241" t="str">
        <f t="shared" si="26"/>
        <v>Mobile phone3</v>
      </c>
      <c r="F416" s="86" t="s">
        <v>1007</v>
      </c>
      <c r="G416" s="242">
        <v>0.32087254901960782</v>
      </c>
      <c r="H416" s="245">
        <v>100.3650529616549</v>
      </c>
    </row>
    <row r="417" spans="1:8">
      <c r="A417" s="86" t="str">
        <v>TECH29</v>
      </c>
      <c r="B417" s="239">
        <v>416</v>
      </c>
      <c r="C417" s="86" t="s">
        <v>1009</v>
      </c>
      <c r="D417" s="241">
        <f>COUNTIF($C$1:$C417,C417)</f>
        <v>1</v>
      </c>
      <c r="E417" s="241" t="str">
        <f t="shared" si="26"/>
        <v>Tablet Devices1</v>
      </c>
      <c r="F417" s="86" t="s">
        <v>1010</v>
      </c>
      <c r="G417" s="242">
        <v>0.50160784313725482</v>
      </c>
      <c r="H417" s="245">
        <v>104.86464789573321</v>
      </c>
    </row>
    <row r="418" spans="1:8">
      <c r="A418" s="86" t="str">
        <v>socmed_lessthanmonthly</v>
      </c>
      <c r="B418" s="239">
        <v>417</v>
      </c>
      <c r="C418" s="86" t="s">
        <v>1012</v>
      </c>
      <c r="D418" s="241">
        <f>COUNTIF($C$1:$C418,C418)</f>
        <v>1</v>
      </c>
      <c r="E418" s="241" t="str">
        <f t="shared" si="26"/>
        <v>Overall Social Media Activity1</v>
      </c>
      <c r="F418" s="86" t="s">
        <v>1013</v>
      </c>
      <c r="G418" s="242">
        <v>3.6470588235294123E-2</v>
      </c>
      <c r="H418" s="245">
        <v>100.07210281149408</v>
      </c>
    </row>
    <row r="419" spans="1:8">
      <c r="A419" s="86" t="str">
        <v>socmed_lessthanweekly</v>
      </c>
      <c r="B419" s="239">
        <v>418</v>
      </c>
      <c r="C419" s="86" t="s">
        <v>1012</v>
      </c>
      <c r="D419" s="241">
        <f>COUNTIF($C$1:$C419,C419)</f>
        <v>2</v>
      </c>
      <c r="E419" s="241" t="str">
        <f t="shared" si="26"/>
        <v>Overall Social Media Activity2</v>
      </c>
      <c r="F419" s="86" t="s">
        <v>1015</v>
      </c>
      <c r="G419" s="242">
        <v>5.0843137254901957E-2</v>
      </c>
      <c r="H419" s="245">
        <v>99.32905620724884</v>
      </c>
    </row>
    <row r="420" spans="1:8">
      <c r="A420" s="86" t="str">
        <v>socmed_weekly</v>
      </c>
      <c r="B420" s="239">
        <v>419</v>
      </c>
      <c r="C420" s="86" t="s">
        <v>1012</v>
      </c>
      <c r="D420" s="241">
        <f>COUNTIF($C$1:$C420,C420)</f>
        <v>3</v>
      </c>
      <c r="E420" s="241" t="str">
        <f t="shared" si="26"/>
        <v>Overall Social Media Activity3</v>
      </c>
      <c r="F420" s="86" t="s">
        <v>1017</v>
      </c>
      <c r="G420" s="242">
        <v>0.15556862745098041</v>
      </c>
      <c r="H420" s="245">
        <v>99.345283589707051</v>
      </c>
    </row>
    <row r="421" spans="1:8">
      <c r="A421" s="86" t="str">
        <v>socmed_daily</v>
      </c>
      <c r="B421" s="239">
        <v>420</v>
      </c>
      <c r="C421" s="86" t="s">
        <v>1012</v>
      </c>
      <c r="D421" s="241">
        <f>COUNTIF($C$1:$C421,C421)</f>
        <v>4</v>
      </c>
      <c r="E421" s="241" t="str">
        <f t="shared" si="26"/>
        <v>Overall Social Media Activity4</v>
      </c>
      <c r="F421" s="86" t="s">
        <v>1019</v>
      </c>
      <c r="G421" s="242">
        <v>0.50007843137254893</v>
      </c>
      <c r="H421" s="245">
        <v>99.392246547814565</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0.21906862745098038</v>
      </c>
      <c r="H422" s="245">
        <v>92.040000830827466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0.10994117647058824</v>
      </c>
      <c r="H423" s="245">
        <v>88.775365309491008</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0.25690196078431371</v>
      </c>
      <c r="H424" s="245">
        <v>95.088459626329481</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0.11757843137254902</v>
      </c>
      <c r="H425" s="245">
        <v>88.237235476112289</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0.15741176470588233</v>
      </c>
      <c r="H426" s="245">
        <v>91.473016726922879</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0.1856666666666667</v>
      </c>
      <c r="H427" s="245">
        <v>96.037815006766209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0.44427450980392158</v>
      </c>
      <c r="H428" s="245">
        <v>95.641327345244591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0.21214705882352944</v>
      </c>
      <c r="H429" s="245">
        <v>91.301313456677818</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0.20250000000000001</v>
      </c>
      <c r="H430" s="245">
        <v>92.028291279747819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0.68510784313725481</v>
      </c>
      <c r="H431" s="245">
        <v>98.818645104856827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0.30725490196078431</v>
      </c>
      <c r="H432" s="245">
        <v>95.250102421589148</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0.21272549019607845</v>
      </c>
      <c r="H433" s="245">
        <v>95.390423901618419</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4.7911764705882355E-2</v>
      </c>
      <c r="H434" s="245">
        <v>82.405267481180829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4.7931372549019607E-2</v>
      </c>
      <c r="H435" s="245">
        <v>86.518116215947728</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0.80527450980392146</v>
      </c>
      <c r="H436" s="245">
        <v>100.69790760118119</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0.62039215686274507</v>
      </c>
      <c r="H437" s="245">
        <v>99.607627606773363</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0.44286274509803919</v>
      </c>
      <c r="H438" s="245">
        <v>97.57886287599375</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4.686274509803922E-2</v>
      </c>
      <c r="H439" s="245">
        <v>87.171551810174705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0.34614705882352936</v>
      </c>
      <c r="H440" s="245">
        <v>93.798732332323837</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0.14263725490196077</v>
      </c>
      <c r="H441" s="245">
        <v>94.247990350313003</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0.1490686274509804</v>
      </c>
      <c r="H442" s="245">
        <v>95.678245104634414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9.4343137254901968E-2</v>
      </c>
      <c r="H443" s="245">
        <v>86.704824851204165</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0.10469607843137255</v>
      </c>
      <c r="H444" s="245">
        <v>98.15097293044974</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0.17313725490196077</v>
      </c>
      <c r="H445" s="245">
        <v>87.723088443207516</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0.12780392156862747</v>
      </c>
      <c r="H446" s="245">
        <v>88.188133116014001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5.806862745098041E-2</v>
      </c>
      <c r="H447" s="245">
        <v>84.871858859168043</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5.435294117647059E-2</v>
      </c>
      <c r="H448" s="245">
        <v>85.941716985938086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0.29284313725490196</v>
      </c>
      <c r="H449" s="245">
        <v>97.674562349591156</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4.5284313725490195E-2</v>
      </c>
      <c r="H450" s="245">
        <v>83.372669178514087</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0.53967647058823531</v>
      </c>
      <c r="H451" s="245">
        <v>97.851175241046747</v>
      </c>
    </row>
    <row r="452" spans="1:8">
      <c r="A452" s="86" t="str">
        <v>vod_subscribe</v>
      </c>
      <c r="B452" s="239">
        <v>451</v>
      </c>
      <c r="C452" s="86" t="s">
        <v>1082</v>
      </c>
      <c r="D452" s="241">
        <f>COUNTIF($C$1:$C452,C452)</f>
        <v>1</v>
      </c>
      <c r="E452" s="241" t="str">
        <f t="shared" si="27"/>
        <v>TV Subscription services1</v>
      </c>
      <c r="F452" s="86" t="s">
        <v>1083</v>
      </c>
      <c r="G452" s="242">
        <v>0.55350980392156857</v>
      </c>
      <c r="H452" s="245">
        <v>96.916595447657286</v>
      </c>
    </row>
    <row r="453" spans="1:8">
      <c r="A453" s="86" t="str">
        <v>vod_netflix</v>
      </c>
      <c r="B453" s="239">
        <v>452</v>
      </c>
      <c r="C453" s="86" t="s">
        <v>1082</v>
      </c>
      <c r="D453" s="241">
        <f>COUNTIF($C$1:$C453,C453)</f>
        <v>2</v>
      </c>
      <c r="E453" s="241" t="str">
        <f t="shared" si="27"/>
        <v>TV Subscription services2</v>
      </c>
      <c r="F453" s="86" t="s">
        <v>1085</v>
      </c>
      <c r="G453" s="242">
        <v>0.39958823529411769</v>
      </c>
      <c r="H453" s="245">
        <v>94.544824521040752</v>
      </c>
    </row>
    <row r="454" spans="1:8">
      <c r="A454" s="86" t="str">
        <v>vod_amzprime</v>
      </c>
      <c r="B454" s="239">
        <v>453</v>
      </c>
      <c r="C454" s="86" t="s">
        <v>1082</v>
      </c>
      <c r="D454" s="241">
        <f>COUNTIF($C$1:$C454,C454)</f>
        <v>3</v>
      </c>
      <c r="E454" s="241" t="str">
        <f t="shared" si="27"/>
        <v>TV Subscription services3</v>
      </c>
      <c r="F454" s="86" t="s">
        <v>1087</v>
      </c>
      <c r="G454" s="242">
        <v>0.24089215686274512</v>
      </c>
      <c r="H454" s="245">
        <v>95.804412279155727</v>
      </c>
    </row>
    <row r="455" spans="1:8">
      <c r="A455" s="86" t="str">
        <v>vod_skyplayer</v>
      </c>
      <c r="B455" s="239">
        <v>454</v>
      </c>
      <c r="C455" s="86" t="s">
        <v>1082</v>
      </c>
      <c r="D455" s="241">
        <f>COUNTIF($C$1:$C455,C455)</f>
        <v>4</v>
      </c>
      <c r="E455" s="241" t="str">
        <f t="shared" si="27"/>
        <v>TV Subscription services4</v>
      </c>
      <c r="F455" s="86" t="s">
        <v>1089</v>
      </c>
      <c r="G455" s="242">
        <v>0.11575490196078431</v>
      </c>
      <c r="H455" s="245">
        <v>99.972059600753965</v>
      </c>
    </row>
    <row r="456" spans="1:8">
      <c r="A456" s="86" t="str">
        <v>vod_skygo</v>
      </c>
      <c r="B456" s="239">
        <v>455</v>
      </c>
      <c r="C456" s="86" t="s">
        <v>1082</v>
      </c>
      <c r="D456" s="241">
        <f>COUNTIF($C$1:$C456,C456)</f>
        <v>5</v>
      </c>
      <c r="E456" s="241" t="str">
        <f t="shared" si="27"/>
        <v>TV Subscription services5</v>
      </c>
      <c r="F456" s="86" t="s">
        <v>1091</v>
      </c>
      <c r="G456" s="242">
        <v>9.2833333333333351E-2</v>
      </c>
      <c r="H456" s="245">
        <v>93.121482663585624</v>
      </c>
    </row>
    <row r="457" spans="1:8">
      <c r="A457" s="86" t="str">
        <v>vod_nowtv</v>
      </c>
      <c r="B457" s="239">
        <v>456</v>
      </c>
      <c r="C457" s="86" t="s">
        <v>1082</v>
      </c>
      <c r="D457" s="241">
        <f>COUNTIF($C$1:$C457,C457)</f>
        <v>6</v>
      </c>
      <c r="E457" s="241" t="str">
        <f t="shared" si="27"/>
        <v>TV Subscription services6</v>
      </c>
      <c r="F457" s="86" t="s">
        <v>1093</v>
      </c>
      <c r="G457" s="242">
        <v>0.10529411764705883</v>
      </c>
      <c r="H457" s="245">
        <v>94.566571342646299</v>
      </c>
    </row>
    <row r="458" spans="1:8">
      <c r="A458" s="86" t="str">
        <v>vod_eetv</v>
      </c>
      <c r="B458" s="239">
        <v>457</v>
      </c>
      <c r="C458" s="86" t="s">
        <v>1082</v>
      </c>
      <c r="D458" s="241">
        <f>COUNTIF($C$1:$C458,C458)</f>
        <v>7</v>
      </c>
      <c r="E458" s="241" t="str">
        <f t="shared" si="27"/>
        <v>TV Subscription services7</v>
      </c>
      <c r="F458" s="86" t="s">
        <v>1095</v>
      </c>
      <c r="G458" s="242">
        <v>4.293137254901961E-2</v>
      </c>
      <c r="H458" s="245">
        <v>87.541313002518237</v>
      </c>
    </row>
    <row r="459" spans="1:8">
      <c r="A459" s="86" t="str">
        <v>vod_appletv</v>
      </c>
      <c r="B459" s="239">
        <v>458</v>
      </c>
      <c r="C459" s="86" t="s">
        <v>1082</v>
      </c>
      <c r="D459" s="241">
        <f>COUNTIF($C$1:$C459,C459)</f>
        <v>8</v>
      </c>
      <c r="E459" s="241" t="str">
        <f t="shared" si="27"/>
        <v>TV Subscription services8</v>
      </c>
      <c r="F459" s="86" t="s">
        <v>1097</v>
      </c>
      <c r="G459" s="242">
        <v>5.02843137254902E-2</v>
      </c>
      <c r="H459" s="245">
        <v>84.171860616534957</v>
      </c>
    </row>
    <row r="460" spans="1:8">
      <c r="A460" s="86" t="str">
        <v>vod_btsport</v>
      </c>
      <c r="B460" s="239">
        <v>459</v>
      </c>
      <c r="C460" s="86" t="s">
        <v>1082</v>
      </c>
      <c r="D460" s="241">
        <f>COUNTIF($C$1:$C460,C460)</f>
        <v>9</v>
      </c>
      <c r="E460" s="241" t="str">
        <f t="shared" si="27"/>
        <v>TV Subscription services9</v>
      </c>
      <c r="F460" s="86" t="s">
        <v>1099</v>
      </c>
      <c r="G460" s="242">
        <v>9.7970588235294115E-2</v>
      </c>
      <c r="H460" s="245">
        <v>95.569264688002519</v>
      </c>
    </row>
    <row r="461" spans="1:8">
      <c r="A461" s="86" t="str">
        <v>vod_settop</v>
      </c>
      <c r="B461" s="239">
        <v>460</v>
      </c>
      <c r="C461" s="86" t="s">
        <v>1082</v>
      </c>
      <c r="D461" s="241">
        <f>COUNTIF($C$1:$C461,C461)</f>
        <v>10</v>
      </c>
      <c r="E461" s="241" t="str">
        <f t="shared" si="27"/>
        <v>TV Subscription services10</v>
      </c>
      <c r="F461" s="86" t="s">
        <v>1101</v>
      </c>
      <c r="G461" s="242">
        <v>0.1948137254901961</v>
      </c>
      <c r="H461" s="245">
        <v>99.279629181278395</v>
      </c>
    </row>
    <row r="462" spans="1:8">
      <c r="A462" s="86" t="str">
        <v>vod_free</v>
      </c>
      <c r="B462" s="239">
        <v>461</v>
      </c>
      <c r="C462" s="86" t="s">
        <v>1103</v>
      </c>
      <c r="D462" s="241">
        <f>COUNTIF($C$1:$C462,C462)</f>
        <v>1</v>
      </c>
      <c r="E462" s="241" t="str">
        <f t="shared" si="27"/>
        <v>TV free online catchup / video services1</v>
      </c>
      <c r="F462" s="86" t="s">
        <v>1104</v>
      </c>
      <c r="G462" s="242">
        <v>0.45153921568627453</v>
      </c>
      <c r="H462" s="245">
        <v>96.207808104601682</v>
      </c>
    </row>
    <row r="463" spans="1:8">
      <c r="A463" s="86" t="str">
        <v>vod_youtube</v>
      </c>
      <c r="B463" s="239">
        <v>462</v>
      </c>
      <c r="C463" s="86" t="s">
        <v>1103</v>
      </c>
      <c r="D463" s="241">
        <f>COUNTIF($C$1:$C463,C463)</f>
        <v>2</v>
      </c>
      <c r="E463" s="241" t="str">
        <f t="shared" si="27"/>
        <v>TV free online catchup / video services2</v>
      </c>
      <c r="F463" s="86" t="s">
        <v>1106</v>
      </c>
      <c r="G463" s="242">
        <v>0.21233333333333335</v>
      </c>
      <c r="H463" s="245">
        <v>89.925114961898899</v>
      </c>
    </row>
    <row r="464" spans="1:8">
      <c r="A464" s="86" t="str">
        <v>vod_iplayer</v>
      </c>
      <c r="B464" s="239">
        <v>463</v>
      </c>
      <c r="C464" s="86" t="s">
        <v>1103</v>
      </c>
      <c r="D464" s="241">
        <f>COUNTIF($C$1:$C464,C464)</f>
        <v>3</v>
      </c>
      <c r="E464" s="241" t="str">
        <f t="shared" si="27"/>
        <v>TV free online catchup / video services3</v>
      </c>
      <c r="F464" s="86" t="s">
        <v>1108</v>
      </c>
      <c r="G464" s="242">
        <v>0.28030392156862743</v>
      </c>
      <c r="H464" s="245">
        <v>98.383063666145077</v>
      </c>
    </row>
    <row r="465" spans="1:8">
      <c r="A465" s="86" t="str">
        <v>vod_itvhub</v>
      </c>
      <c r="B465" s="239">
        <v>464</v>
      </c>
      <c r="C465" s="86" t="s">
        <v>1103</v>
      </c>
      <c r="D465" s="241">
        <f>COUNTIF($C$1:$C465,C465)</f>
        <v>4</v>
      </c>
      <c r="E465" s="241" t="str">
        <f t="shared" si="27"/>
        <v>TV free online catchup / video services4</v>
      </c>
      <c r="F465" s="86" t="s">
        <v>1110</v>
      </c>
      <c r="G465" s="242">
        <v>0.18205882352941177</v>
      </c>
      <c r="H465" s="245">
        <v>99.762577278079817</v>
      </c>
    </row>
    <row r="466" spans="1:8">
      <c r="A466" s="86" t="str">
        <v>vod_all4</v>
      </c>
      <c r="B466" s="239">
        <v>465</v>
      </c>
      <c r="C466" s="86" t="s">
        <v>1103</v>
      </c>
      <c r="D466" s="241">
        <f>COUNTIF($C$1:$C466,C466)</f>
        <v>5</v>
      </c>
      <c r="E466" s="241" t="str">
        <f t="shared" si="27"/>
        <v>TV free online catchup / video services5</v>
      </c>
      <c r="F466" s="86" t="s">
        <v>1112</v>
      </c>
      <c r="G466" s="242">
        <v>0.14748039215686273</v>
      </c>
      <c r="H466" s="245">
        <v>92.90511232843653</v>
      </c>
    </row>
    <row r="467" spans="1:8">
      <c r="A467" s="86" t="str">
        <v>vod_demand5</v>
      </c>
      <c r="B467" s="239">
        <v>466</v>
      </c>
      <c r="C467" s="86" t="s">
        <v>1103</v>
      </c>
      <c r="D467" s="241">
        <f>COUNTIF($C$1:$C467,C467)</f>
        <v>6</v>
      </c>
      <c r="E467" s="241" t="str">
        <f t="shared" si="27"/>
        <v>TV free online catchup / video services6</v>
      </c>
      <c r="F467" s="86" t="s">
        <v>1114</v>
      </c>
      <c r="G467" s="242">
        <v>7.2117647058823522E-2</v>
      </c>
      <c r="H467" s="245">
        <v>92.221663282629535</v>
      </c>
    </row>
    <row r="468" spans="1:8">
      <c r="A468" s="86" t="str">
        <v>vod_stvplayer</v>
      </c>
      <c r="B468" s="239">
        <v>467</v>
      </c>
      <c r="C468" s="86" t="s">
        <v>1103</v>
      </c>
      <c r="D468" s="241">
        <f>COUNTIF($C$1:$C468,C468)</f>
        <v>7</v>
      </c>
      <c r="E468" s="241" t="str">
        <f t="shared" si="27"/>
        <v>TV free online catchup / video services7</v>
      </c>
      <c r="F468" s="86" t="s">
        <v>1116</v>
      </c>
      <c r="G468" s="242">
        <v>5.0343137254901957E-2</v>
      </c>
      <c r="H468" s="245">
        <v>89.532433099837803</v>
      </c>
    </row>
    <row r="469" spans="1:8">
      <c r="A469" s="86" t="str">
        <v>bookholiday</v>
      </c>
      <c r="B469" s="239">
        <v>468</v>
      </c>
      <c r="C469" s="86" t="s">
        <v>1118</v>
      </c>
      <c r="D469" s="241">
        <f>COUNTIF($C$1:$C469,C469)</f>
        <v>1</v>
      </c>
      <c r="E469" s="241" t="str">
        <f t="shared" si="27"/>
        <v>Online activity (one or more times per week)1</v>
      </c>
      <c r="F469" s="86" t="s">
        <v>1119</v>
      </c>
      <c r="G469" s="242">
        <v>5.4941176470588236E-2</v>
      </c>
      <c r="H469" s="245">
        <v>89.276069012933505</v>
      </c>
    </row>
    <row r="470" spans="1:8">
      <c r="A470" s="86" t="str">
        <v>gambling</v>
      </c>
      <c r="B470" s="239">
        <v>469</v>
      </c>
      <c r="C470" s="86" t="s">
        <v>1118</v>
      </c>
      <c r="D470" s="241">
        <f>COUNTIF($C$1:$C470,C470)</f>
        <v>2</v>
      </c>
      <c r="E470" s="241" t="str">
        <f t="shared" si="27"/>
        <v>Online activity (one or more times per week)2</v>
      </c>
      <c r="F470" s="86" t="s">
        <v>1121</v>
      </c>
      <c r="G470" s="242">
        <v>0.12489215686274509</v>
      </c>
      <c r="H470" s="245">
        <v>91.309086484250884</v>
      </c>
    </row>
    <row r="471" spans="1:8">
      <c r="A471" s="86" t="str">
        <v>managefinances</v>
      </c>
      <c r="B471" s="239">
        <v>470</v>
      </c>
      <c r="C471" s="86" t="s">
        <v>1118</v>
      </c>
      <c r="D471" s="241">
        <f>COUNTIF($C$1:$C471,C471)</f>
        <v>3</v>
      </c>
      <c r="E471" s="241" t="str">
        <f t="shared" si="27"/>
        <v>Online activity (one or more times per week)3</v>
      </c>
      <c r="F471" s="86" t="s">
        <v>1123</v>
      </c>
      <c r="G471" s="242">
        <v>0.58327450980392159</v>
      </c>
      <c r="H471" s="245">
        <v>97.911475112034822</v>
      </c>
    </row>
    <row r="472" spans="1:8">
      <c r="A472" s="86" t="str">
        <v>auctions</v>
      </c>
      <c r="B472" s="239">
        <v>471</v>
      </c>
      <c r="C472" s="86" t="s">
        <v>1118</v>
      </c>
      <c r="D472" s="241">
        <f>COUNTIF($C$1:$C472,C472)</f>
        <v>4</v>
      </c>
      <c r="E472" s="241" t="str">
        <f t="shared" si="27"/>
        <v>Online activity (one or more times per week)4</v>
      </c>
      <c r="F472" s="86" t="s">
        <v>1125</v>
      </c>
      <c r="G472" s="242">
        <v>0.19841176470588234</v>
      </c>
      <c r="H472" s="245">
        <v>96.908283527283274</v>
      </c>
    </row>
    <row r="473" spans="1:8">
      <c r="A473" s="86" t="str">
        <v>shopping</v>
      </c>
      <c r="B473" s="239">
        <v>472</v>
      </c>
      <c r="C473" s="86" t="s">
        <v>1118</v>
      </c>
      <c r="D473" s="241">
        <f>COUNTIF($C$1:$C473,C473)</f>
        <v>5</v>
      </c>
      <c r="E473" s="241" t="str">
        <f t="shared" si="27"/>
        <v>Online activity (one or more times per week)5</v>
      </c>
      <c r="F473" s="86" t="s">
        <v>1127</v>
      </c>
      <c r="G473" s="242">
        <v>0.27683333333333326</v>
      </c>
      <c r="H473" s="245">
        <v>98.22645039458159</v>
      </c>
    </row>
    <row r="474" spans="1:8">
      <c r="A474" s="86" t="str">
        <v>souceinfo</v>
      </c>
      <c r="B474" s="239">
        <v>473</v>
      </c>
      <c r="C474" s="86" t="s">
        <v>1118</v>
      </c>
      <c r="D474" s="241">
        <f>COUNTIF($C$1:$C474,C474)</f>
        <v>6</v>
      </c>
      <c r="E474" s="241" t="str">
        <f t="shared" si="27"/>
        <v>Online activity (one or more times per week)6</v>
      </c>
      <c r="F474" s="86" t="s">
        <v>1129</v>
      </c>
      <c r="G474" s="242">
        <v>0.52470588235294124</v>
      </c>
      <c r="H474" s="245">
        <v>97.952099415442575</v>
      </c>
    </row>
    <row r="475" spans="1:8">
      <c r="A475" s="86" t="str">
        <v>searchengine</v>
      </c>
      <c r="B475" s="239">
        <v>474</v>
      </c>
      <c r="C475" s="86" t="s">
        <v>1118</v>
      </c>
      <c r="D475" s="241">
        <f>COUNTIF($C$1:$C475,C475)</f>
        <v>7</v>
      </c>
      <c r="E475" s="241" t="str">
        <f t="shared" si="27"/>
        <v>Online activity (one or more times per week)7</v>
      </c>
      <c r="F475" s="86" t="s">
        <v>1131</v>
      </c>
      <c r="G475" s="242">
        <v>0.82875490196078427</v>
      </c>
      <c r="H475" s="245">
        <v>100.21561650754364</v>
      </c>
    </row>
    <row r="476" spans="1:8">
      <c r="A476" s="86" t="str">
        <v>res_cars</v>
      </c>
      <c r="B476" s="239">
        <v>475</v>
      </c>
      <c r="C476" s="86" t="s">
        <v>1133</v>
      </c>
      <c r="D476" s="241">
        <f>COUNTIF($C$1:$C476,C476)</f>
        <v>1</v>
      </c>
      <c r="E476" s="241" t="str">
        <f t="shared" si="27"/>
        <v>Researched the last purchase online before buying1</v>
      </c>
      <c r="F476" s="86" t="s">
        <v>1134</v>
      </c>
      <c r="G476" s="242">
        <v>0.50092156862745096</v>
      </c>
      <c r="H476" s="245">
        <v>99.002214780599502</v>
      </c>
    </row>
    <row r="477" spans="1:8">
      <c r="A477" s="86" t="str">
        <v>res_tech</v>
      </c>
      <c r="B477" s="239">
        <v>476</v>
      </c>
      <c r="C477" s="86" t="s">
        <v>1133</v>
      </c>
      <c r="D477" s="241">
        <f>COUNTIF($C$1:$C477,C477)</f>
        <v>2</v>
      </c>
      <c r="E477" s="241" t="str">
        <f t="shared" si="27"/>
        <v>Researched the last purchase online before buying2</v>
      </c>
      <c r="F477" s="86" t="s">
        <v>1136</v>
      </c>
      <c r="G477" s="242">
        <v>0.73542156862745089</v>
      </c>
      <c r="H477" s="245">
        <v>100.26505210914118</v>
      </c>
    </row>
    <row r="478" spans="1:8">
      <c r="A478" s="86" t="str">
        <v>res_tickets</v>
      </c>
      <c r="B478" s="239">
        <v>477</v>
      </c>
      <c r="C478" s="86" t="s">
        <v>1133</v>
      </c>
      <c r="D478" s="241">
        <f>COUNTIF($C$1:$C478,C478)</f>
        <v>3</v>
      </c>
      <c r="E478" s="241" t="str">
        <f t="shared" si="27"/>
        <v>Researched the last purchase online before buying3</v>
      </c>
      <c r="F478" s="86" t="s">
        <v>1138</v>
      </c>
      <c r="G478" s="242">
        <v>0.75282352941176478</v>
      </c>
      <c r="H478" s="245">
        <v>101.78548514951342</v>
      </c>
    </row>
    <row r="479" spans="1:8">
      <c r="A479" s="86" t="str">
        <v>res_clothes</v>
      </c>
      <c r="B479" s="239">
        <v>478</v>
      </c>
      <c r="C479" s="86" t="s">
        <v>1133</v>
      </c>
      <c r="D479" s="241">
        <f>COUNTIF($C$1:$C479,C479)</f>
        <v>4</v>
      </c>
      <c r="E479" s="241" t="str">
        <f t="shared" si="27"/>
        <v>Researched the last purchase online before buying4</v>
      </c>
      <c r="F479" s="86" t="s">
        <v>1140</v>
      </c>
      <c r="G479" s="242">
        <v>0.59411764705882353</v>
      </c>
      <c r="H479" s="245">
        <v>99.57488456896931</v>
      </c>
    </row>
    <row r="480" spans="1:8">
      <c r="A480" s="86" t="str">
        <v>res_groceries</v>
      </c>
      <c r="B480" s="239">
        <v>479</v>
      </c>
      <c r="C480" s="86" t="s">
        <v>1133</v>
      </c>
      <c r="D480" s="241">
        <f>COUNTIF($C$1:$C480,C480)</f>
        <v>5</v>
      </c>
      <c r="E480" s="241" t="str">
        <f t="shared" si="27"/>
        <v>Researched the last purchase online before buying5</v>
      </c>
      <c r="F480" s="86" t="s">
        <v>1142</v>
      </c>
      <c r="G480" s="242">
        <v>0.33699019607843139</v>
      </c>
      <c r="H480" s="245">
        <v>99.356158641682242</v>
      </c>
    </row>
    <row r="481" spans="1:8">
      <c r="A481" s="86" t="str">
        <v>res_holidays</v>
      </c>
      <c r="B481" s="239">
        <v>480</v>
      </c>
      <c r="C481" s="86" t="s">
        <v>1133</v>
      </c>
      <c r="D481" s="241">
        <f>COUNTIF($C$1:$C481,C481)</f>
        <v>6</v>
      </c>
      <c r="E481" s="241" t="str">
        <f t="shared" si="27"/>
        <v>Researched the last purchase online before buying6</v>
      </c>
      <c r="F481" s="86" t="s">
        <v>1144</v>
      </c>
      <c r="G481" s="242">
        <v>0.79975490196078447</v>
      </c>
      <c r="H481" s="245">
        <v>99.987467358780592</v>
      </c>
    </row>
    <row r="482" spans="1:8">
      <c r="A482" s="86" t="str">
        <v>res_domesticappl</v>
      </c>
      <c r="B482" s="239">
        <v>481</v>
      </c>
      <c r="C482" s="86" t="s">
        <v>1133</v>
      </c>
      <c r="D482" s="241">
        <f>COUNTIF($C$1:$C482,C482)</f>
        <v>7</v>
      </c>
      <c r="E482" s="241" t="str">
        <f t="shared" si="27"/>
        <v>Researched the last purchase online before buying7</v>
      </c>
      <c r="F482" s="86" t="s">
        <v>1146</v>
      </c>
      <c r="G482" s="242">
        <v>0.68414705882352933</v>
      </c>
      <c r="H482" s="245">
        <v>100.53398136092278</v>
      </c>
    </row>
    <row r="483" spans="1:8">
      <c r="A483" s="86" t="str">
        <v>res_luxurygoods</v>
      </c>
      <c r="B483" s="239">
        <v>482</v>
      </c>
      <c r="C483" s="86" t="s">
        <v>1133</v>
      </c>
      <c r="D483" s="241">
        <f>COUNTIF($C$1:$C483,C483)</f>
        <v>8</v>
      </c>
      <c r="E483" s="241" t="str">
        <f t="shared" si="27"/>
        <v>Researched the last purchase online before buying8</v>
      </c>
      <c r="F483" s="86" t="s">
        <v>1148</v>
      </c>
      <c r="G483" s="242">
        <v>0.65743137254901951</v>
      </c>
      <c r="H483" s="245">
        <v>99.374562960181123</v>
      </c>
    </row>
    <row r="484" spans="1:8">
      <c r="A484" s="86" t="str">
        <v>res_music</v>
      </c>
      <c r="B484" s="239">
        <v>483</v>
      </c>
      <c r="C484" s="86" t="s">
        <v>1133</v>
      </c>
      <c r="D484" s="241">
        <f>COUNTIF($C$1:$C484,C484)</f>
        <v>9</v>
      </c>
      <c r="E484" s="241" t="str">
        <f t="shared" si="27"/>
        <v>Researched the last purchase online before buying9</v>
      </c>
      <c r="F484" s="86" t="s">
        <v>1150</v>
      </c>
      <c r="G484" s="242">
        <v>0.79887254901960802</v>
      </c>
      <c r="H484" s="245">
        <v>100.03050504919059</v>
      </c>
    </row>
    <row r="485" spans="1:8">
      <c r="A485" s="86" t="str">
        <v>res_finance</v>
      </c>
      <c r="B485" s="239">
        <v>484</v>
      </c>
      <c r="C485" s="86" t="s">
        <v>1133</v>
      </c>
      <c r="D485" s="241">
        <f>COUNTIF($C$1:$C485,C485)</f>
        <v>10</v>
      </c>
      <c r="E485" s="241" t="str">
        <f t="shared" si="27"/>
        <v>Researched the last purchase online before buying10</v>
      </c>
      <c r="F485" s="86" t="s">
        <v>1152</v>
      </c>
      <c r="G485" s="242">
        <v>0.74156862745098051</v>
      </c>
      <c r="H485" s="245">
        <v>99.385495882686726</v>
      </c>
    </row>
    <row r="486" spans="1:8">
      <c r="A486" s="86" t="str">
        <v>res_groomingprod</v>
      </c>
      <c r="B486" s="239">
        <v>485</v>
      </c>
      <c r="C486" s="86" t="s">
        <v>1133</v>
      </c>
      <c r="D486" s="241">
        <f>COUNTIF($C$1:$C486,C486)</f>
        <v>11</v>
      </c>
      <c r="E486" s="241" t="str">
        <f t="shared" si="27"/>
        <v>Researched the last purchase online before buying11</v>
      </c>
      <c r="F486" s="86" t="s">
        <v>1154</v>
      </c>
      <c r="G486" s="242">
        <v>0.49181372549019614</v>
      </c>
      <c r="H486" s="245">
        <v>99.03394468300894</v>
      </c>
    </row>
    <row r="487" spans="1:8">
      <c r="A487" s="86" t="str">
        <v>res_alcohol</v>
      </c>
      <c r="B487" s="239">
        <v>486</v>
      </c>
      <c r="C487" s="86" t="s">
        <v>1133</v>
      </c>
      <c r="D487" s="241">
        <f>COUNTIF($C$1:$C487,C487)</f>
        <v>12</v>
      </c>
      <c r="E487" s="241" t="str">
        <f t="shared" si="27"/>
        <v>Researched the last purchase online before buying12</v>
      </c>
      <c r="F487" s="86" t="s">
        <v>1156</v>
      </c>
      <c r="G487" s="242">
        <v>0.27883333333333332</v>
      </c>
      <c r="H487" s="245">
        <v>100.45581208110734</v>
      </c>
    </row>
    <row r="488" spans="1:8">
      <c r="A488" s="86" t="str">
        <v>res_gaming</v>
      </c>
      <c r="B488" s="239">
        <v>487</v>
      </c>
      <c r="C488" s="86" t="s">
        <v>1133</v>
      </c>
      <c r="D488" s="241">
        <f>COUNTIF($C$1:$C488,C488)</f>
        <v>13</v>
      </c>
      <c r="E488" s="241" t="str">
        <f t="shared" si="27"/>
        <v>Researched the last purchase online before buying13</v>
      </c>
      <c r="F488" s="86" t="s">
        <v>1158</v>
      </c>
      <c r="G488" s="242">
        <v>0.75963725490196066</v>
      </c>
      <c r="H488" s="245">
        <v>101.40249076875332</v>
      </c>
    </row>
    <row r="489" spans="1:8">
      <c r="A489" s="86" t="str">
        <v>res_sportsequip</v>
      </c>
      <c r="B489" s="239">
        <v>488</v>
      </c>
      <c r="C489" s="86" t="s">
        <v>1133</v>
      </c>
      <c r="D489" s="241">
        <f>COUNTIF($C$1:$C489,C489)</f>
        <v>14</v>
      </c>
      <c r="E489" s="241" t="str">
        <f t="shared" si="27"/>
        <v>Researched the last purchase online before buying14</v>
      </c>
      <c r="F489" s="86" t="s">
        <v>1160</v>
      </c>
      <c r="G489" s="242">
        <v>0.61824509803921568</v>
      </c>
      <c r="H489" s="245">
        <v>101.36737409159831</v>
      </c>
    </row>
    <row r="490" spans="1:8">
      <c r="A490" s="86" t="str">
        <v>res_diy</v>
      </c>
      <c r="B490" s="239">
        <v>489</v>
      </c>
      <c r="C490" s="86" t="s">
        <v>1133</v>
      </c>
      <c r="D490" s="241">
        <f>COUNTIF($C$1:$C490,C490)</f>
        <v>15</v>
      </c>
      <c r="E490" s="241" t="str">
        <f t="shared" si="27"/>
        <v>Researched the last purchase online before buying15</v>
      </c>
      <c r="F490" s="86" t="s">
        <v>1162</v>
      </c>
      <c r="G490" s="242">
        <v>0.50658823529411767</v>
      </c>
      <c r="H490" s="245">
        <v>98.63670944243303</v>
      </c>
    </row>
    <row r="491" spans="1:8">
      <c r="A491" s="86" t="str">
        <v>pur_onl_cars</v>
      </c>
      <c r="B491" s="239">
        <v>490</v>
      </c>
      <c r="C491" s="86" t="s">
        <v>1164</v>
      </c>
      <c r="D491" s="241">
        <f>COUNTIF($C$1:$C491,C491)</f>
        <v>1</v>
      </c>
      <c r="E491" s="241" t="str">
        <f t="shared" si="27"/>
        <v>Bought the last purchase online using any device1</v>
      </c>
      <c r="F491" s="86" t="s">
        <v>1134</v>
      </c>
      <c r="G491" s="242">
        <v>9.5117647058823529E-2</v>
      </c>
      <c r="H491" s="245">
        <v>99.894485444813256</v>
      </c>
    </row>
    <row r="492" spans="1:8">
      <c r="A492" s="86" t="str">
        <v>pur_onl_tech</v>
      </c>
      <c r="B492" s="239">
        <v>491</v>
      </c>
      <c r="C492" s="86" t="s">
        <v>1164</v>
      </c>
      <c r="D492" s="241">
        <f>COUNTIF($C$1:$C492,C492)</f>
        <v>2</v>
      </c>
      <c r="E492" s="241" t="str">
        <f t="shared" si="27"/>
        <v>Bought the last purchase online using any device2</v>
      </c>
      <c r="F492" s="86" t="s">
        <v>1136</v>
      </c>
      <c r="G492" s="242">
        <v>0.45167647058823529</v>
      </c>
      <c r="H492" s="245">
        <v>99.183176062019186</v>
      </c>
    </row>
    <row r="493" spans="1:8">
      <c r="A493" s="130" t="str">
        <v>pur_onl_tickets</v>
      </c>
      <c r="B493" s="239">
        <v>492</v>
      </c>
      <c r="C493" s="130" t="s">
        <v>1164</v>
      </c>
      <c r="D493" s="241">
        <f>COUNTIF($C$1:$C493,C493)</f>
        <v>3</v>
      </c>
      <c r="E493" s="241" t="str">
        <f t="shared" si="27"/>
        <v>Bought the last purchase online using any device3</v>
      </c>
      <c r="F493" s="130" t="s">
        <v>1138</v>
      </c>
      <c r="G493" s="243">
        <v>0.40383333333333343</v>
      </c>
      <c r="H493" s="246">
        <v>99.776733771402746</v>
      </c>
    </row>
    <row r="494" spans="1:8">
      <c r="A494" s="130" t="str">
        <v>pur_onl_clothes</v>
      </c>
      <c r="B494" s="239">
        <v>493</v>
      </c>
      <c r="C494" s="130" t="s">
        <v>1164</v>
      </c>
      <c r="D494" s="241">
        <f>COUNTIF($C$1:$C494,C494)</f>
        <v>4</v>
      </c>
      <c r="E494" s="241" t="str">
        <f t="shared" si="27"/>
        <v>Bought the last purchase online using any device4</v>
      </c>
      <c r="F494" s="130" t="s">
        <v>1140</v>
      </c>
      <c r="G494" s="243">
        <v>0.42446078431372553</v>
      </c>
      <c r="H494" s="246">
        <v>99.317077018124394</v>
      </c>
    </row>
    <row r="495" spans="1:8">
      <c r="A495" s="130" t="str">
        <v>pur_onl_groceries</v>
      </c>
      <c r="B495" s="239">
        <v>494</v>
      </c>
      <c r="C495" s="130" t="s">
        <v>1164</v>
      </c>
      <c r="D495" s="241">
        <f>COUNTIF($C$1:$C495,C495)</f>
        <v>5</v>
      </c>
      <c r="E495" s="241" t="str">
        <f t="shared" si="27"/>
        <v>Bought the last purchase online using any device5</v>
      </c>
      <c r="F495" s="130" t="s">
        <v>1142</v>
      </c>
      <c r="G495" s="243">
        <v>0.22238235294117648</v>
      </c>
      <c r="H495" s="246">
        <v>101.37905427310965</v>
      </c>
    </row>
    <row r="496" spans="1:8">
      <c r="A496" s="130" t="str">
        <v>pur_onl_holidays</v>
      </c>
      <c r="B496" s="239">
        <v>495</v>
      </c>
      <c r="C496" s="130" t="s">
        <v>1164</v>
      </c>
      <c r="D496" s="241">
        <f>COUNTIF($C$1:$C496,C496)</f>
        <v>6</v>
      </c>
      <c r="E496" s="241" t="str">
        <f t="shared" si="27"/>
        <v>Bought the last purchase online using any device6</v>
      </c>
      <c r="F496" s="130" t="s">
        <v>1144</v>
      </c>
      <c r="G496" s="243">
        <v>0.48753921568627451</v>
      </c>
      <c r="H496" s="246">
        <v>100.99186267886637</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0.37989215686274513</v>
      </c>
      <c r="H497" s="246">
        <v>101.294230360916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0.19120588235294117</v>
      </c>
      <c r="H498" s="246">
        <v>94.843996136097573</v>
      </c>
    </row>
    <row r="499" spans="1:8">
      <c r="A499" s="130" t="str">
        <v>pur_onl_music</v>
      </c>
      <c r="B499" s="239">
        <v>498</v>
      </c>
      <c r="C499" s="130" t="s">
        <v>1164</v>
      </c>
      <c r="D499" s="241">
        <f>COUNTIF($C$1:$C499,C499)</f>
        <v>9</v>
      </c>
      <c r="E499" s="241" t="str">
        <f t="shared" si="27"/>
        <v>Bought the last purchase online using any device9</v>
      </c>
      <c r="F499" s="130" t="s">
        <v>1150</v>
      </c>
      <c r="G499" s="243">
        <v>0.41316666666666668</v>
      </c>
      <c r="H499" s="246">
        <v>96.385143055073215</v>
      </c>
    </row>
    <row r="500" spans="1:8">
      <c r="A500" s="130" t="str">
        <v>pur_onl_finance</v>
      </c>
      <c r="B500" s="239">
        <v>499</v>
      </c>
      <c r="C500" s="130" t="s">
        <v>1164</v>
      </c>
      <c r="D500" s="241">
        <f>COUNTIF($C$1:$C500,C500)</f>
        <v>10</v>
      </c>
      <c r="E500" s="241" t="str">
        <f t="shared" si="27"/>
        <v>Bought the last purchase online using any device10</v>
      </c>
      <c r="F500" s="130" t="s">
        <v>1152</v>
      </c>
      <c r="G500" s="243">
        <v>0.47738235294117642</v>
      </c>
      <c r="H500" s="246">
        <v>100.22376886246434</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0.2796764705882353</v>
      </c>
      <c r="H501" s="246">
        <v>100.04020152421896</v>
      </c>
    </row>
    <row r="502" spans="1:8">
      <c r="A502" s="130" t="str">
        <v>pur_onl_alcohol</v>
      </c>
      <c r="B502" s="239">
        <v>501</v>
      </c>
      <c r="C502" s="130" t="s">
        <v>1164</v>
      </c>
      <c r="D502" s="241">
        <f>COUNTIF($C$1:$C502,C502)</f>
        <v>12</v>
      </c>
      <c r="E502" s="241" t="str">
        <f t="shared" si="27"/>
        <v>Bought the last purchase online using any device12</v>
      </c>
      <c r="F502" s="130" t="s">
        <v>1156</v>
      </c>
      <c r="G502" s="243">
        <v>0.14183333333333334</v>
      </c>
      <c r="H502" s="246">
        <v>101.03236762978862</v>
      </c>
    </row>
    <row r="503" spans="1:8">
      <c r="A503" s="130" t="str">
        <v>pur_onl_gaming</v>
      </c>
      <c r="B503" s="239">
        <v>502</v>
      </c>
      <c r="C503" s="130" t="s">
        <v>1164</v>
      </c>
      <c r="D503" s="241">
        <f>COUNTIF($C$1:$C503,C503)</f>
        <v>13</v>
      </c>
      <c r="E503" s="241" t="str">
        <f t="shared" si="27"/>
        <v>Bought the last purchase online using any device13</v>
      </c>
      <c r="F503" s="130" t="s">
        <v>1158</v>
      </c>
      <c r="G503" s="243">
        <v>0.25330392156862747</v>
      </c>
      <c r="H503" s="246">
        <v>93.943389404905815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0.2590980392156863</v>
      </c>
      <c r="H504" s="246">
        <v>97.30965654686247</v>
      </c>
    </row>
    <row r="505" spans="1:8">
      <c r="A505" s="130" t="str">
        <v>pur_onl_diy</v>
      </c>
      <c r="B505" s="239">
        <v>504</v>
      </c>
      <c r="C505" s="130" t="s">
        <v>1164</v>
      </c>
      <c r="D505" s="241">
        <f>COUNTIF($C$1:$C505,C505)</f>
        <v>15</v>
      </c>
      <c r="E505" s="241" t="str">
        <f t="shared" si="27"/>
        <v>Bought the last purchase online using any device15</v>
      </c>
      <c r="F505" s="130" t="s">
        <v>1162</v>
      </c>
      <c r="G505" s="243">
        <v>0.23438235294117651</v>
      </c>
      <c r="H505" s="246">
        <v>98.22822525780272</v>
      </c>
    </row>
    <row r="506" spans="1:8">
      <c r="A506" s="130" t="str">
        <v>site_airbnb</v>
      </c>
      <c r="B506" s="239">
        <v>505</v>
      </c>
      <c r="C506" s="130" t="s">
        <v>1180</v>
      </c>
      <c r="D506" s="241">
        <f>COUNTIF($C$1:$C506,C506)</f>
        <v>1</v>
      </c>
      <c r="E506" s="241" t="str">
        <f t="shared" si="27"/>
        <v>Favourite web sites1</v>
      </c>
      <c r="F506" s="130" t="s">
        <v>1181</v>
      </c>
      <c r="G506" s="243">
        <v>4.7421568627450977E-2</v>
      </c>
      <c r="H506" s="246">
        <v>95.66059618772681</v>
      </c>
    </row>
    <row r="507" spans="1:8">
      <c r="A507" s="130" t="str">
        <v>site_amazon</v>
      </c>
      <c r="B507" s="239">
        <v>506</v>
      </c>
      <c r="C507" s="130" t="s">
        <v>1180</v>
      </c>
      <c r="D507" s="241">
        <f>COUNTIF($C$1:$C507,C507)</f>
        <v>2</v>
      </c>
      <c r="E507" s="241" t="str">
        <f t="shared" si="27"/>
        <v>Favourite web sites2</v>
      </c>
      <c r="F507" s="130" t="s">
        <v>1183</v>
      </c>
      <c r="G507" s="243">
        <v>0.51623529411764701</v>
      </c>
      <c r="H507" s="246">
        <v>101.54407146295448</v>
      </c>
    </row>
    <row r="508" spans="1:8">
      <c r="A508" s="86" t="str">
        <v>site_itunes</v>
      </c>
      <c r="B508" s="239">
        <v>507</v>
      </c>
      <c r="C508" s="86" t="s">
        <v>1180</v>
      </c>
      <c r="D508" s="241">
        <f>COUNTIF($C$1:$C508,C508)</f>
        <v>3</v>
      </c>
      <c r="E508" s="241" t="str">
        <f t="shared" si="27"/>
        <v>Favourite web sites3</v>
      </c>
      <c r="F508" s="86" t="s">
        <v>1185</v>
      </c>
      <c r="G508" s="242">
        <v>5.3647058823529409E-2</v>
      </c>
      <c r="H508" s="245">
        <v>95.070605056238605</v>
      </c>
    </row>
    <row r="509" spans="1:8">
      <c r="A509" s="86" t="str">
        <v>site_argos</v>
      </c>
      <c r="B509" s="239">
        <v>508</v>
      </c>
      <c r="C509" s="86" t="s">
        <v>1180</v>
      </c>
      <c r="D509" s="241">
        <f>COUNTIF($C$1:$C509,C509)</f>
        <v>4</v>
      </c>
      <c r="E509" s="241" t="str">
        <f t="shared" si="27"/>
        <v>Favourite web sites4</v>
      </c>
      <c r="F509" s="86" t="s">
        <v>1187</v>
      </c>
      <c r="G509" s="242">
        <v>0.14149019607843139</v>
      </c>
      <c r="H509" s="245">
        <v>101.95917505007786</v>
      </c>
    </row>
    <row r="510" spans="1:8">
      <c r="A510" s="86" t="str">
        <v>site_asos</v>
      </c>
      <c r="B510" s="239">
        <v>509</v>
      </c>
      <c r="C510" s="86" t="s">
        <v>1180</v>
      </c>
      <c r="D510" s="241">
        <f>COUNTIF($C$1:$C510,C510)</f>
        <v>5</v>
      </c>
      <c r="E510" s="241" t="str">
        <f t="shared" si="27"/>
        <v>Favourite web sites5</v>
      </c>
      <c r="F510" s="86" t="s">
        <v>1189</v>
      </c>
      <c r="G510" s="242">
        <v>7.1401960784313726E-2</v>
      </c>
      <c r="H510" s="245">
        <v>93.278760817351298</v>
      </c>
    </row>
    <row r="511" spans="1:8">
      <c r="A511" s="86" t="str">
        <v>site_audible</v>
      </c>
      <c r="B511" s="239">
        <v>510</v>
      </c>
      <c r="C511" s="86" t="s">
        <v>1180</v>
      </c>
      <c r="D511" s="241">
        <f>COUNTIF($C$1:$C511,C511)</f>
        <v>6</v>
      </c>
      <c r="E511" s="241" t="str">
        <f t="shared" si="27"/>
        <v>Favourite web sites6</v>
      </c>
      <c r="F511" s="86" t="s">
        <v>1191</v>
      </c>
      <c r="G511" s="242">
        <v>3.0764705882352941E-2</v>
      </c>
      <c r="H511" s="245">
        <v>97.795477476965004</v>
      </c>
    </row>
    <row r="512" spans="1:8">
      <c r="A512" s="86" t="str">
        <v>site_autotrader</v>
      </c>
      <c r="B512" s="239">
        <v>511</v>
      </c>
      <c r="C512" s="86" t="s">
        <v>1180</v>
      </c>
      <c r="D512" s="241">
        <f>COUNTIF($C$1:$C512,C512)</f>
        <v>7</v>
      </c>
      <c r="E512" s="241" t="str">
        <f t="shared" si="27"/>
        <v>Favourite web sites7</v>
      </c>
      <c r="F512" s="86" t="s">
        <v>1193</v>
      </c>
      <c r="G512" s="242">
        <v>3.5647058823529414E-2</v>
      </c>
      <c r="H512" s="245">
        <v>102.65585396701459</v>
      </c>
    </row>
    <row r="513" spans="1:8">
      <c r="A513" s="86" t="str">
        <v>site_bbcgoodfood</v>
      </c>
      <c r="B513" s="239">
        <v>512</v>
      </c>
      <c r="C513" s="86" t="s">
        <v>1180</v>
      </c>
      <c r="D513" s="241">
        <f>COUNTIF($C$1:$C513,C513)</f>
        <v>8</v>
      </c>
      <c r="E513" s="241" t="str">
        <f t="shared" si="27"/>
        <v>Favourite web sites8</v>
      </c>
      <c r="F513" s="86" t="s">
        <v>1195</v>
      </c>
      <c r="G513" s="242">
        <v>0.10780392156862746</v>
      </c>
      <c r="H513" s="245">
        <v>101.56864810504302</v>
      </c>
    </row>
    <row r="514" spans="1:8">
      <c r="A514" s="86" t="str">
        <v>site_bbcnews</v>
      </c>
      <c r="B514" s="239">
        <v>513</v>
      </c>
      <c r="C514" s="86" t="s">
        <v>1180</v>
      </c>
      <c r="D514" s="241">
        <f>COUNTIF($C$1:$C514,C514)</f>
        <v>9</v>
      </c>
      <c r="E514" s="241" t="str">
        <f t="shared" si="27"/>
        <v>Favourite web sites9</v>
      </c>
      <c r="F514" s="86" t="s">
        <v>1197</v>
      </c>
      <c r="G514" s="242">
        <v>0.29541176470588232</v>
      </c>
      <c r="H514" s="245">
        <v>104.43302285241141</v>
      </c>
    </row>
    <row r="515" spans="1:8">
      <c r="A515" s="86" t="str">
        <v>site_bbcsport</v>
      </c>
      <c r="B515" s="239">
        <v>514</v>
      </c>
      <c r="C515" s="86" t="s">
        <v>1180</v>
      </c>
      <c r="D515" s="241">
        <f>COUNTIF($C$1:$C515,C515)</f>
        <v>10</v>
      </c>
      <c r="E515" s="241" t="str">
        <f t="shared" ref="E515:E578" si="28">C515&amp;D515</f>
        <v>Favourite web sites10</v>
      </c>
      <c r="F515" s="86" t="s">
        <v>1199</v>
      </c>
      <c r="G515" s="242">
        <v>0.15924509803921572</v>
      </c>
      <c r="H515" s="245">
        <v>102.49769863414822</v>
      </c>
    </row>
    <row r="516" spans="1:8">
      <c r="A516" s="86" t="str">
        <v>site_bet365</v>
      </c>
      <c r="B516" s="239">
        <v>515</v>
      </c>
      <c r="C516" s="86" t="s">
        <v>1180</v>
      </c>
      <c r="D516" s="241">
        <f>COUNTIF($C$1:$C516,C516)</f>
        <v>11</v>
      </c>
      <c r="E516" s="241" t="str">
        <f t="shared" si="28"/>
        <v>Favourite web sites11</v>
      </c>
      <c r="F516" s="86" t="s">
        <v>1201</v>
      </c>
      <c r="G516" s="242">
        <v>2.5637254901960786E-2</v>
      </c>
      <c r="H516" s="245">
        <v>100.21601813172222</v>
      </c>
    </row>
    <row r="517" spans="1:8">
      <c r="A517" s="86" t="str">
        <v>site_bing</v>
      </c>
      <c r="B517" s="239">
        <v>516</v>
      </c>
      <c r="C517" s="86" t="s">
        <v>1180</v>
      </c>
      <c r="D517" s="241">
        <f>COUNTIF($C$1:$C517,C517)</f>
        <v>12</v>
      </c>
      <c r="E517" s="241" t="str">
        <f t="shared" si="28"/>
        <v>Favourite web sites12</v>
      </c>
      <c r="F517" s="86" t="s">
        <v>1203</v>
      </c>
      <c r="G517" s="242">
        <v>2.0647058823529414E-2</v>
      </c>
      <c r="H517" s="245">
        <v>102.27243789345428</v>
      </c>
    </row>
    <row r="518" spans="1:8">
      <c r="A518" s="86" t="str">
        <v>site_boots</v>
      </c>
      <c r="B518" s="239">
        <v>517</v>
      </c>
      <c r="C518" s="86" t="s">
        <v>1180</v>
      </c>
      <c r="D518" s="241">
        <f>COUNTIF($C$1:$C518,C518)</f>
        <v>13</v>
      </c>
      <c r="E518" s="241" t="str">
        <f t="shared" si="28"/>
        <v>Favourite web sites13</v>
      </c>
      <c r="F518" s="86" t="s">
        <v>1205</v>
      </c>
      <c r="G518" s="242">
        <v>0.10741176470588235</v>
      </c>
      <c r="H518" s="245">
        <v>99.401313413248047</v>
      </c>
    </row>
    <row r="519" spans="1:8">
      <c r="A519" s="86" t="str">
        <v>site_buzzfeed</v>
      </c>
      <c r="B519" s="239">
        <v>518</v>
      </c>
      <c r="C519" s="86" t="s">
        <v>1180</v>
      </c>
      <c r="D519" s="241">
        <f>COUNTIF($C$1:$C519,C519)</f>
        <v>14</v>
      </c>
      <c r="E519" s="241" t="str">
        <f t="shared" si="28"/>
        <v>Favourite web sites14</v>
      </c>
      <c r="F519" s="86" t="s">
        <v>1207</v>
      </c>
      <c r="G519" s="242">
        <v>3.3843137254901963E-2</v>
      </c>
      <c r="H519" s="245">
        <v>93.977360731045508</v>
      </c>
    </row>
    <row r="520" spans="1:8">
      <c r="A520" s="86" t="str">
        <v>site_carphonewarehouse</v>
      </c>
      <c r="B520" s="239">
        <v>519</v>
      </c>
      <c r="C520" s="86" t="s">
        <v>1180</v>
      </c>
      <c r="D520" s="241">
        <f>COUNTIF($C$1:$C520,C520)</f>
        <v>15</v>
      </c>
      <c r="E520" s="241" t="str">
        <f t="shared" si="28"/>
        <v>Favourite web sites15</v>
      </c>
      <c r="F520" s="86" t="s">
        <v>1209</v>
      </c>
      <c r="G520" s="242">
        <v>1.8343137254901967E-2</v>
      </c>
      <c r="H520" s="245">
        <v>102.25628734600348</v>
      </c>
    </row>
    <row r="521" spans="1:8">
      <c r="A521" s="86" t="str">
        <v>site_comparethemarket</v>
      </c>
      <c r="B521" s="239">
        <v>520</v>
      </c>
      <c r="C521" s="86" t="s">
        <v>1180</v>
      </c>
      <c r="D521" s="241">
        <f>COUNTIF($C$1:$C521,C521)</f>
        <v>16</v>
      </c>
      <c r="E521" s="241" t="str">
        <f t="shared" si="28"/>
        <v>Favourite web sites16</v>
      </c>
      <c r="F521" s="86" t="s">
        <v>1211</v>
      </c>
      <c r="G521" s="242">
        <v>6.7882352941176477E-2</v>
      </c>
      <c r="H521" s="245">
        <v>102.67660503134657</v>
      </c>
    </row>
    <row r="522" spans="1:8">
      <c r="A522" s="86" t="str">
        <v>site_confused</v>
      </c>
      <c r="B522" s="239">
        <v>521</v>
      </c>
      <c r="C522" s="86" t="s">
        <v>1180</v>
      </c>
      <c r="D522" s="241">
        <f>COUNTIF($C$1:$C522,C522)</f>
        <v>17</v>
      </c>
      <c r="E522" s="241" t="str">
        <f t="shared" si="28"/>
        <v>Favourite web sites17</v>
      </c>
      <c r="F522" s="86" t="s">
        <v>1213</v>
      </c>
      <c r="G522" s="242">
        <v>2.6990196078431374E-2</v>
      </c>
      <c r="H522" s="245">
        <v>100.23655197423902</v>
      </c>
    </row>
    <row r="523" spans="1:8">
      <c r="A523" s="86" t="str">
        <v>site_currys</v>
      </c>
      <c r="B523" s="239">
        <v>522</v>
      </c>
      <c r="C523" s="86" t="s">
        <v>1180</v>
      </c>
      <c r="D523" s="241">
        <f>COUNTIF($C$1:$C523,C523)</f>
        <v>18</v>
      </c>
      <c r="E523" s="241" t="str">
        <f t="shared" si="28"/>
        <v>Favourite web sites18</v>
      </c>
      <c r="F523" s="86" t="s">
        <v>1215</v>
      </c>
      <c r="G523" s="242">
        <v>6.1647058823529416E-2</v>
      </c>
      <c r="H523" s="245">
        <v>100.49774326099647</v>
      </c>
    </row>
    <row r="524" spans="1:8">
      <c r="A524" s="86" t="str">
        <v>site_digitalspy</v>
      </c>
      <c r="B524" s="239">
        <v>523</v>
      </c>
      <c r="C524" s="86" t="s">
        <v>1180</v>
      </c>
      <c r="D524" s="241">
        <f>COUNTIF($C$1:$C524,C524)</f>
        <v>19</v>
      </c>
      <c r="E524" s="241" t="str">
        <f t="shared" si="28"/>
        <v>Favourite web sites19</v>
      </c>
      <c r="F524" s="86" t="s">
        <v>1217</v>
      </c>
      <c r="G524" s="242">
        <v>2.1725490196078435E-2</v>
      </c>
      <c r="H524" s="245">
        <v>99.048528790875849</v>
      </c>
    </row>
    <row r="525" spans="1:8">
      <c r="A525" s="86" t="str">
        <v>site_direct</v>
      </c>
      <c r="B525" s="239">
        <v>524</v>
      </c>
      <c r="C525" s="86" t="s">
        <v>1180</v>
      </c>
      <c r="D525" s="241">
        <f>COUNTIF($C$1:$C525,C525)</f>
        <v>20</v>
      </c>
      <c r="E525" s="241" t="str">
        <f t="shared" si="28"/>
        <v>Favourite web sites20</v>
      </c>
      <c r="F525" s="86" t="s">
        <v>1219</v>
      </c>
      <c r="G525" s="242">
        <v>7.2999999999999995E-2</v>
      </c>
      <c r="H525" s="245">
        <v>100.0041412903234</v>
      </c>
    </row>
    <row r="526" spans="1:8">
      <c r="A526" s="86" t="str">
        <v>site_ebay</v>
      </c>
      <c r="B526" s="239">
        <v>525</v>
      </c>
      <c r="C526" s="86" t="s">
        <v>1180</v>
      </c>
      <c r="D526" s="241">
        <f>COUNTIF($C$1:$C526,C526)</f>
        <v>21</v>
      </c>
      <c r="E526" s="241" t="str">
        <f t="shared" si="28"/>
        <v>Favourite web sites21</v>
      </c>
      <c r="F526" s="86" t="s">
        <v>1221</v>
      </c>
      <c r="G526" s="242">
        <v>0.29798039215686273</v>
      </c>
      <c r="H526" s="245">
        <v>100.34499985942864</v>
      </c>
    </row>
    <row r="527" spans="1:8">
      <c r="A527" s="86" t="str">
        <v>site_etsy</v>
      </c>
      <c r="B527" s="239">
        <v>526</v>
      </c>
      <c r="C527" s="86" t="s">
        <v>1180</v>
      </c>
      <c r="D527" s="241">
        <f>COUNTIF($C$1:$C527,C527)</f>
        <v>22</v>
      </c>
      <c r="E527" s="241" t="str">
        <f t="shared" si="28"/>
        <v>Favourite web sites22</v>
      </c>
      <c r="F527" s="86" t="s">
        <v>1223</v>
      </c>
      <c r="G527" s="242">
        <v>6.6460784313725485E-2</v>
      </c>
      <c r="H527" s="245">
        <v>97.661950930643386</v>
      </c>
    </row>
    <row r="528" spans="1:8">
      <c r="A528" s="86" t="str">
        <v>site_expedia</v>
      </c>
      <c r="B528" s="239">
        <v>527</v>
      </c>
      <c r="C528" s="86" t="s">
        <v>1180</v>
      </c>
      <c r="D528" s="241">
        <f>COUNTIF($C$1:$C528,C528)</f>
        <v>23</v>
      </c>
      <c r="E528" s="241" t="str">
        <f t="shared" si="28"/>
        <v>Favourite web sites23</v>
      </c>
      <c r="F528" s="86" t="s">
        <v>1225</v>
      </c>
      <c r="G528" s="242">
        <v>4.1362745098039208E-2</v>
      </c>
      <c r="H528" s="245">
        <v>101.33743183838497</v>
      </c>
    </row>
    <row r="529" spans="1:8">
      <c r="A529" s="86" t="str">
        <v>site_freecycle</v>
      </c>
      <c r="B529" s="239">
        <v>528</v>
      </c>
      <c r="C529" s="86" t="s">
        <v>1180</v>
      </c>
      <c r="D529" s="241">
        <f>COUNTIF($C$1:$C529,C529)</f>
        <v>24</v>
      </c>
      <c r="E529" s="241" t="str">
        <f t="shared" si="28"/>
        <v>Favourite web sites24</v>
      </c>
      <c r="F529" s="86" t="s">
        <v>1227</v>
      </c>
      <c r="G529" s="242">
        <v>2.6098039215686278E-2</v>
      </c>
      <c r="H529" s="245">
        <v>96.92337329412382</v>
      </c>
    </row>
    <row r="530" spans="1:8">
      <c r="A530" s="86" t="str">
        <v>site_game</v>
      </c>
      <c r="B530" s="239">
        <v>529</v>
      </c>
      <c r="C530" s="86" t="s">
        <v>1180</v>
      </c>
      <c r="D530" s="241">
        <f>COUNTIF($C$1:$C530,C530)</f>
        <v>25</v>
      </c>
      <c r="E530" s="241" t="str">
        <f t="shared" si="28"/>
        <v>Favourite web sites25</v>
      </c>
      <c r="F530" s="86" t="s">
        <v>1229</v>
      </c>
      <c r="G530" s="242">
        <v>2.7882352941176473E-2</v>
      </c>
      <c r="H530" s="245">
        <v>91.274098930090375</v>
      </c>
    </row>
    <row r="531" spans="1:8">
      <c r="A531" s="86" t="str">
        <v>site_gmail</v>
      </c>
      <c r="B531" s="239">
        <v>530</v>
      </c>
      <c r="C531" s="86" t="s">
        <v>1180</v>
      </c>
      <c r="D531" s="241">
        <f>COUNTIF($C$1:$C531,C531)</f>
        <v>26</v>
      </c>
      <c r="E531" s="241" t="str">
        <f t="shared" si="28"/>
        <v>Favourite web sites26</v>
      </c>
      <c r="F531" s="86" t="s">
        <v>1231</v>
      </c>
      <c r="G531" s="242">
        <v>0.23842156862745098</v>
      </c>
      <c r="H531" s="245">
        <v>98.8105700054588</v>
      </c>
    </row>
    <row r="532" spans="1:8">
      <c r="A532" s="86" t="str">
        <v>site_google</v>
      </c>
      <c r="B532" s="239">
        <v>531</v>
      </c>
      <c r="C532" s="86" t="s">
        <v>1180</v>
      </c>
      <c r="D532" s="241">
        <f>COUNTIF($C$1:$C532,C532)</f>
        <v>27</v>
      </c>
      <c r="E532" s="241" t="str">
        <f t="shared" si="28"/>
        <v>Favourite web sites27</v>
      </c>
      <c r="F532" s="86" t="s">
        <v>1233</v>
      </c>
      <c r="G532" s="242">
        <v>0.40960784313725485</v>
      </c>
      <c r="H532" s="245">
        <v>99.753687203800496</v>
      </c>
    </row>
    <row r="533" spans="1:8">
      <c r="A533" s="86" t="str">
        <v>site_groupon</v>
      </c>
      <c r="B533" s="239">
        <v>532</v>
      </c>
      <c r="C533" s="86" t="s">
        <v>1180</v>
      </c>
      <c r="D533" s="241">
        <f>COUNTIF($C$1:$C533,C533)</f>
        <v>28</v>
      </c>
      <c r="E533" s="241" t="str">
        <f t="shared" si="28"/>
        <v>Favourite web sites28</v>
      </c>
      <c r="F533" s="86" t="s">
        <v>1235</v>
      </c>
      <c r="G533" s="242">
        <v>7.1500000000000008E-2</v>
      </c>
      <c r="H533" s="245">
        <v>99.202355206087574</v>
      </c>
    </row>
    <row r="534" spans="1:8">
      <c r="A534" s="86" t="str">
        <v>site_gumtree</v>
      </c>
      <c r="B534" s="239">
        <v>533</v>
      </c>
      <c r="C534" s="86" t="s">
        <v>1180</v>
      </c>
      <c r="D534" s="241">
        <f>COUNTIF($C$1:$C534,C534)</f>
        <v>29</v>
      </c>
      <c r="E534" s="241" t="str">
        <f t="shared" si="28"/>
        <v>Favourite web sites29</v>
      </c>
      <c r="F534" s="86" t="s">
        <v>1237</v>
      </c>
      <c r="G534" s="242">
        <v>6.6352941176470573E-2</v>
      </c>
      <c r="H534" s="245">
        <v>99.433180238276933</v>
      </c>
    </row>
    <row r="535" spans="1:8">
      <c r="A535" s="86" t="str">
        <v>site_healthline</v>
      </c>
      <c r="B535" s="239">
        <v>534</v>
      </c>
      <c r="C535" s="86" t="s">
        <v>1180</v>
      </c>
      <c r="D535" s="241">
        <f>COUNTIF($C$1:$C535,C535)</f>
        <v>30</v>
      </c>
      <c r="E535" s="241" t="str">
        <f t="shared" si="28"/>
        <v>Favourite web sites30</v>
      </c>
      <c r="F535" s="86" t="s">
        <v>1239</v>
      </c>
      <c r="G535" s="242">
        <v>1.2176470588235294E-2</v>
      </c>
      <c r="H535" s="245">
        <v>110.38628700893686</v>
      </c>
    </row>
    <row r="536" spans="1:8">
      <c r="A536" s="86" t="str">
        <v>site_hotels</v>
      </c>
      <c r="B536" s="239">
        <v>535</v>
      </c>
      <c r="C536" s="86" t="s">
        <v>1180</v>
      </c>
      <c r="D536" s="241">
        <f>COUNTIF($C$1:$C536,C536)</f>
        <v>31</v>
      </c>
      <c r="E536" s="241" t="str">
        <f t="shared" si="28"/>
        <v>Favourite web sites31</v>
      </c>
      <c r="F536" s="86" t="s">
        <v>1241</v>
      </c>
      <c r="G536" s="242">
        <v>3.9598039215686269E-2</v>
      </c>
      <c r="H536" s="245">
        <v>104.38513822507309</v>
      </c>
    </row>
    <row r="537" spans="1:8">
      <c r="A537" s="86" t="str">
        <v>site_hotukdeals</v>
      </c>
      <c r="B537" s="239">
        <v>536</v>
      </c>
      <c r="C537" s="86" t="s">
        <v>1180</v>
      </c>
      <c r="D537" s="241">
        <f>COUNTIF($C$1:$C537,C537)</f>
        <v>32</v>
      </c>
      <c r="E537" s="241" t="str">
        <f t="shared" si="28"/>
        <v>Favourite web sites32</v>
      </c>
      <c r="F537" s="86" t="s">
        <v>1243</v>
      </c>
      <c r="G537" s="242">
        <v>4.5823529411764707E-2</v>
      </c>
      <c r="H537" s="245">
        <v>102.5049687352352</v>
      </c>
    </row>
    <row r="538" spans="1:8">
      <c r="A538" s="86" t="str">
        <v>site_huffingtonpost</v>
      </c>
      <c r="B538" s="239">
        <v>537</v>
      </c>
      <c r="C538" s="86" t="s">
        <v>1180</v>
      </c>
      <c r="D538" s="241">
        <f>COUNTIF($C$1:$C538,C538)</f>
        <v>33</v>
      </c>
      <c r="E538" s="241" t="str">
        <f t="shared" si="28"/>
        <v>Favourite web sites33</v>
      </c>
      <c r="F538" s="86" t="s">
        <v>1245</v>
      </c>
      <c r="G538" s="242">
        <v>2.5049019607843143E-2</v>
      </c>
      <c r="H538" s="245">
        <v>98.564899442829386</v>
      </c>
    </row>
    <row r="539" spans="1:8">
      <c r="A539" s="86" t="str">
        <v>site_hungryhouse</v>
      </c>
      <c r="B539" s="239">
        <v>538</v>
      </c>
      <c r="C539" s="86" t="s">
        <v>1180</v>
      </c>
      <c r="D539" s="241">
        <f>COUNTIF($C$1:$C539,C539)</f>
        <v>34</v>
      </c>
      <c r="E539" s="241" t="str">
        <f t="shared" si="28"/>
        <v>Favourite web sites34</v>
      </c>
      <c r="F539" s="86" t="s">
        <v>1247</v>
      </c>
      <c r="G539" s="242">
        <v>1.2313725490196081E-2</v>
      </c>
      <c r="H539" s="245">
        <v>96.492275355535966</v>
      </c>
    </row>
    <row r="540" spans="1:8">
      <c r="A540" s="86" t="str">
        <v>site_ikea</v>
      </c>
      <c r="B540" s="239">
        <v>539</v>
      </c>
      <c r="C540" s="86" t="s">
        <v>1180</v>
      </c>
      <c r="D540" s="241">
        <f>COUNTIF($C$1:$C540,C540)</f>
        <v>35</v>
      </c>
      <c r="E540" s="241" t="str">
        <f t="shared" si="28"/>
        <v>Favourite web sites35</v>
      </c>
      <c r="F540" s="86" t="s">
        <v>1249</v>
      </c>
      <c r="G540" s="242">
        <v>7.827450980392156E-2</v>
      </c>
      <c r="H540" s="245">
        <v>99.139638250715493</v>
      </c>
    </row>
    <row r="541" spans="1:8">
      <c r="A541" s="86" t="str">
        <v>site_imdb</v>
      </c>
      <c r="B541" s="239">
        <v>540</v>
      </c>
      <c r="C541" s="86" t="s">
        <v>1180</v>
      </c>
      <c r="D541" s="241">
        <f>COUNTIF($C$1:$C541,C541)</f>
        <v>36</v>
      </c>
      <c r="E541" s="241" t="str">
        <f t="shared" si="28"/>
        <v>Favourite web sites36</v>
      </c>
      <c r="F541" s="86" t="s">
        <v>1251</v>
      </c>
      <c r="G541" s="242">
        <v>5.0627450980392154E-2</v>
      </c>
      <c r="H541" s="245">
        <v>95.539338012686443</v>
      </c>
    </row>
    <row r="542" spans="1:8">
      <c r="A542" s="86" t="str">
        <v>site_jamieoliver</v>
      </c>
      <c r="B542" s="239">
        <v>541</v>
      </c>
      <c r="C542" s="86" t="s">
        <v>1180</v>
      </c>
      <c r="D542" s="241">
        <f>COUNTIF($C$1:$C542,C542)</f>
        <v>37</v>
      </c>
      <c r="E542" s="241" t="str">
        <f t="shared" si="28"/>
        <v>Favourite web sites37</v>
      </c>
      <c r="F542" s="86" t="s">
        <v>1253</v>
      </c>
      <c r="G542" s="242">
        <v>1.9411764705882354E-2</v>
      </c>
      <c r="H542" s="245">
        <v>93.168795400239333</v>
      </c>
    </row>
    <row r="543" spans="1:8">
      <c r="A543" s="86" t="str">
        <v>site_johnlewis</v>
      </c>
      <c r="B543" s="239">
        <v>542</v>
      </c>
      <c r="C543" s="86" t="s">
        <v>1180</v>
      </c>
      <c r="D543" s="241">
        <f>COUNTIF($C$1:$C543,C543)</f>
        <v>38</v>
      </c>
      <c r="E543" s="241" t="str">
        <f t="shared" si="28"/>
        <v>Favourite web sites38</v>
      </c>
      <c r="F543" s="86" t="s">
        <v>1255</v>
      </c>
      <c r="G543" s="242">
        <v>9.0480392156862738E-2</v>
      </c>
      <c r="H543" s="245">
        <v>106.92075905043264</v>
      </c>
    </row>
    <row r="544" spans="1:8">
      <c r="A544" s="86" t="str">
        <v>site_justeat</v>
      </c>
      <c r="B544" s="239">
        <v>543</v>
      </c>
      <c r="C544" s="86" t="s">
        <v>1180</v>
      </c>
      <c r="D544" s="241">
        <f>COUNTIF($C$1:$C544,C544)</f>
        <v>39</v>
      </c>
      <c r="E544" s="241" t="str">
        <f t="shared" si="28"/>
        <v>Favourite web sites39</v>
      </c>
      <c r="F544" s="86" t="s">
        <v>1257</v>
      </c>
      <c r="G544" s="242">
        <v>0.10318627450980393</v>
      </c>
      <c r="H544" s="245">
        <v>93.011033599434654</v>
      </c>
    </row>
    <row r="545" spans="1:8">
      <c r="A545" s="86" t="str">
        <v>site_lastminute</v>
      </c>
      <c r="B545" s="239">
        <v>544</v>
      </c>
      <c r="C545" s="86" t="s">
        <v>1180</v>
      </c>
      <c r="D545" s="241">
        <f>COUNTIF($C$1:$C545,C545)</f>
        <v>40</v>
      </c>
      <c r="E545" s="241" t="str">
        <f t="shared" si="28"/>
        <v>Favourite web sites40</v>
      </c>
      <c r="F545" s="86" t="s">
        <v>1259</v>
      </c>
      <c r="G545" s="242">
        <v>3.0029411764705881E-2</v>
      </c>
      <c r="H545" s="245">
        <v>101.16433085189051</v>
      </c>
    </row>
    <row r="546" spans="1:8">
      <c r="A546" s="86" t="str">
        <v>site_marksandspencer</v>
      </c>
      <c r="B546" s="239">
        <v>545</v>
      </c>
      <c r="C546" s="86" t="s">
        <v>1180</v>
      </c>
      <c r="D546" s="241">
        <f>COUNTIF($C$1:$C546,C546)</f>
        <v>41</v>
      </c>
      <c r="E546" s="241" t="str">
        <f t="shared" si="28"/>
        <v>Favourite web sites41</v>
      </c>
      <c r="F546" s="86" t="s">
        <v>1261</v>
      </c>
      <c r="G546" s="242">
        <v>0.1387450980392157</v>
      </c>
      <c r="H546" s="245">
        <v>115.58863812668501</v>
      </c>
    </row>
    <row r="547" spans="1:8">
      <c r="A547" s="86" t="str">
        <v>site_microsoft</v>
      </c>
      <c r="B547" s="239">
        <v>546</v>
      </c>
      <c r="C547" s="86" t="s">
        <v>1180</v>
      </c>
      <c r="D547" s="241">
        <f>COUNTIF($C$1:$C547,C547)</f>
        <v>42</v>
      </c>
      <c r="E547" s="241" t="str">
        <f t="shared" si="28"/>
        <v>Favourite web sites42</v>
      </c>
      <c r="F547" s="86" t="s">
        <v>1263</v>
      </c>
      <c r="G547" s="242">
        <v>7.9725490196078427E-2</v>
      </c>
      <c r="H547" s="245">
        <v>94.843704749152039</v>
      </c>
    </row>
    <row r="548" spans="1:8">
      <c r="A548" s="86" t="str">
        <v>site_moneysavingexpert</v>
      </c>
      <c r="B548" s="239">
        <v>547</v>
      </c>
      <c r="C548" s="86" t="s">
        <v>1180</v>
      </c>
      <c r="D548" s="241">
        <f>COUNTIF($C$1:$C548,C548)</f>
        <v>43</v>
      </c>
      <c r="E548" s="241" t="str">
        <f t="shared" si="28"/>
        <v>Favourite web sites43</v>
      </c>
      <c r="F548" s="86" t="s">
        <v>1265</v>
      </c>
      <c r="G548" s="242">
        <v>0.18424509803921568</v>
      </c>
      <c r="H548" s="245">
        <v>109.67074195722387</v>
      </c>
    </row>
    <row r="549" spans="1:8">
      <c r="A549" s="86" t="str">
        <v>site_moneysupermarket</v>
      </c>
      <c r="B549" s="239">
        <v>548</v>
      </c>
      <c r="C549" s="86" t="s">
        <v>1180</v>
      </c>
      <c r="D549" s="241">
        <f>COUNTIF($C$1:$C549,C549)</f>
        <v>44</v>
      </c>
      <c r="E549" s="241" t="str">
        <f t="shared" si="28"/>
        <v>Favourite web sites44</v>
      </c>
      <c r="F549" s="86" t="s">
        <v>1267</v>
      </c>
      <c r="G549" s="242">
        <v>7.8264705882352945E-2</v>
      </c>
      <c r="H549" s="245">
        <v>102.10743435241429</v>
      </c>
    </row>
    <row r="550" spans="1:8">
      <c r="A550" s="86" t="str">
        <v>site_msn</v>
      </c>
      <c r="B550" s="239">
        <v>549</v>
      </c>
      <c r="C550" s="86" t="s">
        <v>1180</v>
      </c>
      <c r="D550" s="241">
        <f>COUNTIF($C$1:$C550,C550)</f>
        <v>45</v>
      </c>
      <c r="E550" s="241" t="str">
        <f t="shared" si="28"/>
        <v>Favourite web sites45</v>
      </c>
      <c r="F550" s="86" t="s">
        <v>1269</v>
      </c>
      <c r="G550" s="242">
        <v>3.347058823529412E-2</v>
      </c>
      <c r="H550" s="245">
        <v>100.77569890051612</v>
      </c>
    </row>
    <row r="551" spans="1:8">
      <c r="A551" s="86" t="str">
        <v>site_mumsnet</v>
      </c>
      <c r="B551" s="239">
        <v>550</v>
      </c>
      <c r="C551" s="86" t="s">
        <v>1180</v>
      </c>
      <c r="D551" s="241">
        <f>COUNTIF($C$1:$C551,C551)</f>
        <v>46</v>
      </c>
      <c r="E551" s="241" t="str">
        <f t="shared" si="28"/>
        <v>Favourite web sites46</v>
      </c>
      <c r="F551" s="86" t="s">
        <v>1271</v>
      </c>
      <c r="G551" s="242">
        <v>1.9637254901960787E-2</v>
      </c>
      <c r="H551" s="245">
        <v>100.02415200410692</v>
      </c>
    </row>
    <row r="552" spans="1:8">
      <c r="A552" s="86" t="str">
        <v>site_nationallottery</v>
      </c>
      <c r="B552" s="239">
        <v>551</v>
      </c>
      <c r="C552" s="86" t="s">
        <v>1180</v>
      </c>
      <c r="D552" s="241">
        <f>COUNTIF($C$1:$C552,C552)</f>
        <v>47</v>
      </c>
      <c r="E552" s="241" t="str">
        <f t="shared" si="28"/>
        <v>Favourite web sites47</v>
      </c>
      <c r="F552" s="86" t="s">
        <v>1273</v>
      </c>
      <c r="G552" s="242">
        <v>0.1134313725490196</v>
      </c>
      <c r="H552" s="245">
        <v>106.40258450932816</v>
      </c>
    </row>
    <row r="553" spans="1:8">
      <c r="A553" s="86" t="str">
        <v>site_nationalrail</v>
      </c>
      <c r="B553" s="239">
        <v>552</v>
      </c>
      <c r="C553" s="86" t="s">
        <v>1180</v>
      </c>
      <c r="D553" s="241">
        <f>COUNTIF($C$1:$C553,C553)</f>
        <v>48</v>
      </c>
      <c r="E553" s="241" t="str">
        <f t="shared" si="28"/>
        <v>Favourite web sites48</v>
      </c>
      <c r="F553" s="86" t="s">
        <v>1275</v>
      </c>
      <c r="G553" s="242">
        <v>5.3068627450980392E-2</v>
      </c>
      <c r="H553" s="245">
        <v>96.66011309378797</v>
      </c>
    </row>
    <row r="554" spans="1:8">
      <c r="A554" s="86" t="str">
        <v>site_netnums</v>
      </c>
      <c r="B554" s="239">
        <v>553</v>
      </c>
      <c r="C554" s="86" t="s">
        <v>1180</v>
      </c>
      <c r="D554" s="241">
        <f>COUNTIF($C$1:$C554,C554)</f>
        <v>49</v>
      </c>
      <c r="E554" s="241" t="str">
        <f t="shared" si="28"/>
        <v>Favourite web sites49</v>
      </c>
      <c r="F554" s="86" t="s">
        <v>1277</v>
      </c>
      <c r="G554" s="242">
        <v>1.3990196078431372E-2</v>
      </c>
      <c r="H554" s="245">
        <v>93.108897928595084</v>
      </c>
    </row>
    <row r="555" spans="1:8">
      <c r="A555" s="86" t="str">
        <v>site_nhs</v>
      </c>
      <c r="B555" s="239">
        <v>554</v>
      </c>
      <c r="C555" s="86" t="s">
        <v>1180</v>
      </c>
      <c r="D555" s="241">
        <f>COUNTIF($C$1:$C555,C555)</f>
        <v>50</v>
      </c>
      <c r="E555" s="241" t="str">
        <f t="shared" si="28"/>
        <v>Favourite web sites50</v>
      </c>
      <c r="F555" s="86" t="s">
        <v>1279</v>
      </c>
      <c r="G555" s="242">
        <v>6.6647058823529406E-2</v>
      </c>
      <c r="H555" s="245">
        <v>103.85923371733017</v>
      </c>
    </row>
    <row r="556" spans="1:8">
      <c r="A556" s="86" t="str">
        <v>site_notonthehighstreet</v>
      </c>
      <c r="B556" s="239">
        <v>555</v>
      </c>
      <c r="C556" s="86" t="s">
        <v>1180</v>
      </c>
      <c r="D556" s="241">
        <f>COUNTIF($C$1:$C556,C556)</f>
        <v>51</v>
      </c>
      <c r="E556" s="241" t="str">
        <f t="shared" si="28"/>
        <v>Favourite web sites51</v>
      </c>
      <c r="F556" s="86" t="s">
        <v>1281</v>
      </c>
      <c r="G556" s="242">
        <v>4.5745098039215691E-2</v>
      </c>
      <c r="H556" s="245">
        <v>101.2369067323142</v>
      </c>
    </row>
    <row r="557" spans="1:8">
      <c r="A557" s="86" t="str">
        <v>site_premierleague</v>
      </c>
      <c r="B557" s="239">
        <v>556</v>
      </c>
      <c r="C557" s="86" t="s">
        <v>1180</v>
      </c>
      <c r="D557" s="241">
        <f>COUNTIF($C$1:$C557,C557)</f>
        <v>52</v>
      </c>
      <c r="E557" s="241" t="str">
        <f t="shared" si="28"/>
        <v>Favourite web sites52</v>
      </c>
      <c r="F557" s="86" t="s">
        <v>1283</v>
      </c>
      <c r="G557" s="242">
        <v>5.6235294117647064E-2</v>
      </c>
      <c r="H557" s="245">
        <v>97.400360346090636</v>
      </c>
    </row>
    <row r="558" spans="1:8">
      <c r="A558" s="86" t="str">
        <v>site_quidco</v>
      </c>
      <c r="B558" s="239">
        <v>557</v>
      </c>
      <c r="C558" s="86" t="s">
        <v>1180</v>
      </c>
      <c r="D558" s="241">
        <f>COUNTIF($C$1:$C558,C558)</f>
        <v>53</v>
      </c>
      <c r="E558" s="241" t="str">
        <f t="shared" si="28"/>
        <v>Favourite web sites53</v>
      </c>
      <c r="F558" s="86" t="s">
        <v>1285</v>
      </c>
      <c r="G558" s="242">
        <v>3.7323529411764707E-2</v>
      </c>
      <c r="H558" s="245">
        <v>103.95752826313458</v>
      </c>
    </row>
    <row r="559" spans="1:8">
      <c r="A559" s="86" t="str">
        <v>site_quora</v>
      </c>
      <c r="B559" s="239">
        <v>558</v>
      </c>
      <c r="C559" s="86" t="s">
        <v>1180</v>
      </c>
      <c r="D559" s="241">
        <f>COUNTIF($C$1:$C559,C559)</f>
        <v>54</v>
      </c>
      <c r="E559" s="241" t="str">
        <f t="shared" si="28"/>
        <v>Favourite web sites54</v>
      </c>
      <c r="F559" s="86" t="s">
        <v>1287</v>
      </c>
      <c r="G559" s="242">
        <v>1.8098039215686278E-2</v>
      </c>
      <c r="H559" s="245">
        <v>97.428143838040953</v>
      </c>
    </row>
    <row r="560" spans="1:8">
      <c r="A560" s="86" t="str">
        <v>site_rightmove</v>
      </c>
      <c r="B560" s="239">
        <v>559</v>
      </c>
      <c r="C560" s="86" t="s">
        <v>1180</v>
      </c>
      <c r="D560" s="241">
        <f>COUNTIF($C$1:$C560,C560)</f>
        <v>55</v>
      </c>
      <c r="E560" s="241" t="str">
        <f t="shared" si="28"/>
        <v>Favourite web sites55</v>
      </c>
      <c r="F560" s="86" t="s">
        <v>1289</v>
      </c>
      <c r="G560" s="242">
        <v>8.8784313725490199E-2</v>
      </c>
      <c r="H560" s="245">
        <v>108.58747125764678</v>
      </c>
    </row>
    <row r="561" spans="1:8">
      <c r="A561" s="86" t="str">
        <v>site_santander</v>
      </c>
      <c r="B561" s="239">
        <v>560</v>
      </c>
      <c r="C561" s="86" t="s">
        <v>1180</v>
      </c>
      <c r="D561" s="241">
        <f>COUNTIF($C$1:$C561,C561)</f>
        <v>56</v>
      </c>
      <c r="E561" s="241" t="str">
        <f t="shared" si="28"/>
        <v>Favourite web sites56</v>
      </c>
      <c r="F561" s="86" t="s">
        <v>1291</v>
      </c>
      <c r="G561" s="242">
        <v>6.8186274509803926E-2</v>
      </c>
      <c r="H561" s="245">
        <v>98.431109206818817</v>
      </c>
    </row>
    <row r="562" spans="1:8">
      <c r="A562" s="86" t="str">
        <v>site_selfridges</v>
      </c>
      <c r="B562" s="239">
        <v>561</v>
      </c>
      <c r="C562" s="86" t="s">
        <v>1180</v>
      </c>
      <c r="D562" s="241">
        <f>COUNTIF($C$1:$C562,C562)</f>
        <v>57</v>
      </c>
      <c r="E562" s="241" t="str">
        <f t="shared" si="28"/>
        <v>Favourite web sites57</v>
      </c>
      <c r="F562" s="86" t="s">
        <v>1293</v>
      </c>
      <c r="G562" s="242">
        <v>1.9078431372549019E-2</v>
      </c>
      <c r="H562" s="245">
        <v>95.792635048375715</v>
      </c>
    </row>
    <row r="563" spans="1:8">
      <c r="A563" s="86" t="str">
        <v>site_skynews</v>
      </c>
      <c r="B563" s="239">
        <v>562</v>
      </c>
      <c r="C563" s="86" t="s">
        <v>1180</v>
      </c>
      <c r="D563" s="241">
        <f>COUNTIF($C$1:$C563,C563)</f>
        <v>58</v>
      </c>
      <c r="E563" s="241" t="str">
        <f t="shared" si="28"/>
        <v>Favourite web sites58</v>
      </c>
      <c r="F563" s="86" t="s">
        <v>1295</v>
      </c>
      <c r="G563" s="242">
        <v>9.0568627450980391E-2</v>
      </c>
      <c r="H563" s="245">
        <v>103.69957335443907</v>
      </c>
    </row>
    <row r="564" spans="1:8">
      <c r="A564" s="86" t="str">
        <v>site_skysports</v>
      </c>
      <c r="B564" s="239">
        <v>563</v>
      </c>
      <c r="C564" s="86" t="s">
        <v>1180</v>
      </c>
      <c r="D564" s="241">
        <f>COUNTIF($C$1:$C564,C564)</f>
        <v>59</v>
      </c>
      <c r="E564" s="241" t="str">
        <f t="shared" si="28"/>
        <v>Favourite web sites59</v>
      </c>
      <c r="F564" s="86" t="s">
        <v>1297</v>
      </c>
      <c r="G564" s="242">
        <v>9.2764705882352944E-2</v>
      </c>
      <c r="H564" s="245">
        <v>99.841517576542216</v>
      </c>
    </row>
    <row r="565" spans="1:8">
      <c r="A565" s="86" t="str">
        <v>site_soundcloud</v>
      </c>
      <c r="B565" s="239">
        <v>564</v>
      </c>
      <c r="C565" s="86" t="s">
        <v>1180</v>
      </c>
      <c r="D565" s="241">
        <f>COUNTIF($C$1:$C565,C565)</f>
        <v>60</v>
      </c>
      <c r="E565" s="241" t="str">
        <f t="shared" si="28"/>
        <v>Favourite web sites60</v>
      </c>
      <c r="F565" s="86" t="s">
        <v>1299</v>
      </c>
      <c r="G565" s="242">
        <v>2.3333333333333331E-2</v>
      </c>
      <c r="H565" s="245">
        <v>81.777520306167744</v>
      </c>
    </row>
    <row r="566" spans="1:8">
      <c r="A566" s="86" t="str">
        <v>site_spotify</v>
      </c>
      <c r="B566" s="239">
        <v>565</v>
      </c>
      <c r="C566" s="86" t="s">
        <v>1180</v>
      </c>
      <c r="D566" s="241">
        <f>COUNTIF($C$1:$C566,C566)</f>
        <v>61</v>
      </c>
      <c r="E566" s="241" t="str">
        <f t="shared" si="28"/>
        <v>Favourite web sites61</v>
      </c>
      <c r="F566" s="86" t="s">
        <v>1301</v>
      </c>
      <c r="G566" s="242">
        <v>0.16548039215686272</v>
      </c>
      <c r="H566" s="245">
        <v>94.165967925968403</v>
      </c>
    </row>
    <row r="567" spans="1:8">
      <c r="A567" s="86" t="str">
        <v>site_tesco</v>
      </c>
      <c r="B567" s="239">
        <v>566</v>
      </c>
      <c r="C567" s="86" t="s">
        <v>1180</v>
      </c>
      <c r="D567" s="241">
        <f>COUNTIF($C$1:$C567,C567)</f>
        <v>62</v>
      </c>
      <c r="E567" s="241" t="str">
        <f t="shared" si="28"/>
        <v>Favourite web sites62</v>
      </c>
      <c r="F567" s="86" t="s">
        <v>1303</v>
      </c>
      <c r="G567" s="242">
        <v>0.14945098039215687</v>
      </c>
      <c r="H567" s="245">
        <v>100.91757038028992</v>
      </c>
    </row>
    <row r="568" spans="1:8">
      <c r="A568" s="86" t="str">
        <v>site_theladbible</v>
      </c>
      <c r="B568" s="239">
        <v>567</v>
      </c>
      <c r="C568" s="86" t="s">
        <v>1180</v>
      </c>
      <c r="D568" s="241">
        <f>COUNTIF($C$1:$C568,C568)</f>
        <v>63</v>
      </c>
      <c r="E568" s="241" t="str">
        <f t="shared" si="28"/>
        <v>Favourite web sites63</v>
      </c>
      <c r="F568" s="86" t="s">
        <v>1305</v>
      </c>
      <c r="G568" s="242">
        <v>3.2500000000000001E-2</v>
      </c>
      <c r="H568" s="245">
        <v>93.809785571597828</v>
      </c>
    </row>
    <row r="569" spans="1:8">
      <c r="A569" s="86" t="str">
        <v>site_ticketmaster</v>
      </c>
      <c r="B569" s="239">
        <v>568</v>
      </c>
      <c r="C569" s="86" t="s">
        <v>1180</v>
      </c>
      <c r="D569" s="241">
        <f>COUNTIF($C$1:$C569,C569)</f>
        <v>64</v>
      </c>
      <c r="E569" s="241" t="str">
        <f t="shared" si="28"/>
        <v>Favourite web sites64</v>
      </c>
      <c r="F569" s="86" t="s">
        <v>1307</v>
      </c>
      <c r="G569" s="242">
        <v>3.2794117647058828E-2</v>
      </c>
      <c r="H569" s="245">
        <v>98.491668001404875</v>
      </c>
    </row>
    <row r="570" spans="1:8">
      <c r="A570" s="86" t="str">
        <v>site_topshop</v>
      </c>
      <c r="B570" s="239">
        <v>569</v>
      </c>
      <c r="C570" s="86" t="s">
        <v>1180</v>
      </c>
      <c r="D570" s="241">
        <f>COUNTIF($C$1:$C570,C570)</f>
        <v>65</v>
      </c>
      <c r="E570" s="241" t="str">
        <f t="shared" si="28"/>
        <v>Favourite web sites65</v>
      </c>
      <c r="F570" s="86" t="s">
        <v>1309</v>
      </c>
      <c r="G570" s="242">
        <v>3.0568627450980396E-2</v>
      </c>
      <c r="H570" s="245">
        <v>98.801393431813324</v>
      </c>
    </row>
    <row r="571" spans="1:8">
      <c r="A571" s="86" t="str">
        <v>site_tripadvisor</v>
      </c>
      <c r="B571" s="239">
        <v>570</v>
      </c>
      <c r="C571" s="86" t="s">
        <v>1180</v>
      </c>
      <c r="D571" s="241">
        <f>COUNTIF($C$1:$C571,C571)</f>
        <v>66</v>
      </c>
      <c r="E571" s="241" t="str">
        <f t="shared" si="28"/>
        <v>Favourite web sites66</v>
      </c>
      <c r="F571" s="86" t="s">
        <v>1311</v>
      </c>
      <c r="G571" s="242">
        <v>0.11645098039215686</v>
      </c>
      <c r="H571" s="245">
        <v>107.53010192432106</v>
      </c>
    </row>
    <row r="572" spans="1:8">
      <c r="A572" s="86" t="str">
        <v>site_trivago</v>
      </c>
      <c r="B572" s="239">
        <v>571</v>
      </c>
      <c r="C572" s="86" t="s">
        <v>1180</v>
      </c>
      <c r="D572" s="241">
        <f>COUNTIF($C$1:$C572,C572)</f>
        <v>67</v>
      </c>
      <c r="E572" s="241" t="str">
        <f t="shared" si="28"/>
        <v>Favourite web sites67</v>
      </c>
      <c r="F572" s="86" t="s">
        <v>1313</v>
      </c>
      <c r="G572" s="242">
        <v>3.6117647058823532E-2</v>
      </c>
      <c r="H572" s="245">
        <v>103.59080199520896</v>
      </c>
    </row>
    <row r="573" spans="1:8">
      <c r="A573" s="86" t="str">
        <v>site_tui</v>
      </c>
      <c r="B573" s="239">
        <v>572</v>
      </c>
      <c r="C573" s="86" t="s">
        <v>1180</v>
      </c>
      <c r="D573" s="241">
        <f>COUNTIF($C$1:$C573,C573)</f>
        <v>68</v>
      </c>
      <c r="E573" s="241" t="str">
        <f t="shared" si="28"/>
        <v>Favourite web sites68</v>
      </c>
      <c r="F573" s="86" t="s">
        <v>1315</v>
      </c>
      <c r="G573" s="242">
        <v>2.8137254901960784E-2</v>
      </c>
      <c r="H573" s="245">
        <v>99.862437625501073</v>
      </c>
    </row>
    <row r="574" spans="1:8">
      <c r="A574" s="86" t="str">
        <v>site_twitch</v>
      </c>
      <c r="B574" s="239">
        <v>573</v>
      </c>
      <c r="C574" s="86" t="s">
        <v>1180</v>
      </c>
      <c r="D574" s="241">
        <f>COUNTIF($C$1:$C574,C574)</f>
        <v>69</v>
      </c>
      <c r="E574" s="241" t="str">
        <f t="shared" si="28"/>
        <v>Favourite web sites69</v>
      </c>
      <c r="F574" s="86" t="s">
        <v>1317</v>
      </c>
      <c r="G574" s="242">
        <v>2.5803921568627451E-2</v>
      </c>
      <c r="H574" s="245">
        <v>87.827597816349652</v>
      </c>
    </row>
    <row r="575" spans="1:8">
      <c r="A575" s="86" t="str">
        <v>site_very</v>
      </c>
      <c r="B575" s="239">
        <v>574</v>
      </c>
      <c r="C575" s="86" t="s">
        <v>1180</v>
      </c>
      <c r="D575" s="241">
        <f>COUNTIF($C$1:$C575,C575)</f>
        <v>70</v>
      </c>
      <c r="E575" s="241" t="str">
        <f t="shared" si="28"/>
        <v>Favourite web sites70</v>
      </c>
      <c r="F575" s="86" t="s">
        <v>1319</v>
      </c>
      <c r="G575" s="242">
        <v>3.3578431372549025E-2</v>
      </c>
      <c r="H575" s="245">
        <v>93.88653226234311</v>
      </c>
    </row>
    <row r="576" spans="1:8">
      <c r="A576" s="86" t="str">
        <v>site_vevo</v>
      </c>
      <c r="B576" s="239">
        <v>575</v>
      </c>
      <c r="C576" s="86" t="s">
        <v>1180</v>
      </c>
      <c r="D576" s="241">
        <f>COUNTIF($C$1:$C576,C576)</f>
        <v>71</v>
      </c>
      <c r="E576" s="241" t="str">
        <f t="shared" si="28"/>
        <v>Favourite web sites71</v>
      </c>
      <c r="F576" s="86" t="s">
        <v>1321</v>
      </c>
      <c r="G576" s="242">
        <v>1.1696078431372549E-2</v>
      </c>
      <c r="H576" s="245">
        <v>84.736456601181914</v>
      </c>
    </row>
    <row r="577" spans="1:8">
      <c r="A577" s="86" t="str">
        <v>site_vice</v>
      </c>
      <c r="B577" s="239">
        <v>576</v>
      </c>
      <c r="C577" s="86" t="s">
        <v>1180</v>
      </c>
      <c r="D577" s="241">
        <f>COUNTIF($C$1:$C577,C577)</f>
        <v>72</v>
      </c>
      <c r="E577" s="241" t="str">
        <f t="shared" si="28"/>
        <v>Favourite web sites72</v>
      </c>
      <c r="F577" s="86" t="s">
        <v>1323</v>
      </c>
      <c r="G577" s="242">
        <v>1.0558823529411766E-2</v>
      </c>
      <c r="H577" s="245">
        <v>95.567745258395263</v>
      </c>
    </row>
    <row r="578" spans="1:8">
      <c r="A578" s="86" t="str">
        <v>site_wikihow</v>
      </c>
      <c r="B578" s="239">
        <v>577</v>
      </c>
      <c r="C578" s="86" t="s">
        <v>1180</v>
      </c>
      <c r="D578" s="241">
        <f>COUNTIF($C$1:$C578,C578)</f>
        <v>73</v>
      </c>
      <c r="E578" s="241" t="str">
        <f t="shared" si="28"/>
        <v>Favourite web sites73</v>
      </c>
      <c r="F578" s="86" t="s">
        <v>1325</v>
      </c>
      <c r="G578" s="242">
        <v>2.3911764705882355E-2</v>
      </c>
      <c r="H578" s="245">
        <v>101.00215149264189</v>
      </c>
    </row>
    <row r="579" spans="1:8">
      <c r="A579" s="86" t="str">
        <v>site_wiki</v>
      </c>
      <c r="B579" s="239">
        <v>578</v>
      </c>
      <c r="C579" s="86" t="s">
        <v>1180</v>
      </c>
      <c r="D579" s="241">
        <f>COUNTIF($C$1:$C579,C579)</f>
        <v>74</v>
      </c>
      <c r="E579" s="241" t="str">
        <f t="shared" ref="E579:E642" si="29">C579&amp;D579</f>
        <v>Favourite web sites74</v>
      </c>
      <c r="F579" s="86" t="s">
        <v>1327</v>
      </c>
      <c r="G579" s="242">
        <v>0.18519607843137256</v>
      </c>
      <c r="H579" s="245">
        <v>101.17136954953354</v>
      </c>
    </row>
    <row r="580" spans="1:8">
      <c r="A580" s="86" t="str">
        <v>site_williamhill</v>
      </c>
      <c r="B580" s="239">
        <v>579</v>
      </c>
      <c r="C580" s="86" t="s">
        <v>1180</v>
      </c>
      <c r="D580" s="241">
        <f>COUNTIF($C$1:$C580,C580)</f>
        <v>75</v>
      </c>
      <c r="E580" s="241" t="str">
        <f t="shared" si="29"/>
        <v>Favourite web sites75</v>
      </c>
      <c r="F580" s="86" t="s">
        <v>1329</v>
      </c>
      <c r="G580" s="242">
        <v>2.5539215686274513E-2</v>
      </c>
      <c r="H580" s="245">
        <v>98.846279648451286</v>
      </c>
    </row>
    <row r="581" spans="1:8">
      <c r="A581" s="86" t="str">
        <v>site_yahoo</v>
      </c>
      <c r="B581" s="239">
        <v>580</v>
      </c>
      <c r="C581" s="86" t="s">
        <v>1180</v>
      </c>
      <c r="D581" s="241">
        <f>COUNTIF($C$1:$C581,C581)</f>
        <v>76</v>
      </c>
      <c r="E581" s="241" t="str">
        <f t="shared" si="29"/>
        <v>Favourite web sites76</v>
      </c>
      <c r="F581" s="86" t="s">
        <v>1331</v>
      </c>
      <c r="G581" s="242">
        <v>6.9794117647058826E-2</v>
      </c>
      <c r="H581" s="245">
        <v>100.33379846270773</v>
      </c>
    </row>
    <row r="582" spans="1:8">
      <c r="A582" s="86" t="str">
        <v>site_zoopla</v>
      </c>
      <c r="B582" s="239">
        <v>581</v>
      </c>
      <c r="C582" s="86" t="s">
        <v>1180</v>
      </c>
      <c r="D582" s="241">
        <f>COUNTIF($C$1:$C582,C582)</f>
        <v>77</v>
      </c>
      <c r="E582" s="241" t="str">
        <f t="shared" si="29"/>
        <v>Favourite web sites77</v>
      </c>
      <c r="F582" s="86" t="s">
        <v>1333</v>
      </c>
      <c r="G582" s="242">
        <v>4.4431372549019611E-2</v>
      </c>
      <c r="H582" s="245">
        <v>99.523587854425827</v>
      </c>
    </row>
    <row r="583" spans="1:8">
      <c r="A583" s="86" t="str">
        <v>shopm10</v>
      </c>
      <c r="B583" s="239">
        <v>582</v>
      </c>
      <c r="C583" s="86" t="s">
        <v>1336</v>
      </c>
      <c r="D583" s="241">
        <f>COUNTIF($C$1:$C583,C583)</f>
        <v>1</v>
      </c>
      <c r="E583" s="241" t="str">
        <f t="shared" si="29"/>
        <v>Supermarket: shop at (1+ times per month)1</v>
      </c>
      <c r="F583" s="86" t="s">
        <v>1337</v>
      </c>
      <c r="G583" s="242">
        <v>0.40151960784313723</v>
      </c>
      <c r="H583" s="245">
        <v>103.58328695626462</v>
      </c>
    </row>
    <row r="584" spans="1:8">
      <c r="A584" s="86" t="str">
        <v>shopm1</v>
      </c>
      <c r="B584" s="239">
        <v>583</v>
      </c>
      <c r="C584" s="86" t="s">
        <v>1336</v>
      </c>
      <c r="D584" s="241">
        <f>COUNTIF($C$1:$C584,C584)</f>
        <v>2</v>
      </c>
      <c r="E584" s="241" t="str">
        <f t="shared" si="29"/>
        <v>Supermarket: shop at (1+ times per month)2</v>
      </c>
      <c r="F584" s="86" t="s">
        <v>1339</v>
      </c>
      <c r="G584" s="242">
        <v>0.40885294117647064</v>
      </c>
      <c r="H584" s="245">
        <v>99.408583333376569</v>
      </c>
    </row>
    <row r="585" spans="1:8">
      <c r="A585" s="86" t="str">
        <v>shopm2</v>
      </c>
      <c r="B585" s="239">
        <v>584</v>
      </c>
      <c r="C585" s="86" t="s">
        <v>1336</v>
      </c>
      <c r="D585" s="241">
        <f>COUNTIF($C$1:$C585,C585)</f>
        <v>3</v>
      </c>
      <c r="E585" s="241" t="str">
        <f t="shared" si="29"/>
        <v>Supermarket: shop at (1+ times per month)3</v>
      </c>
      <c r="F585" s="86" t="s">
        <v>1341</v>
      </c>
      <c r="G585" s="242">
        <v>0.26754901960784316</v>
      </c>
      <c r="H585" s="245">
        <v>109.01320489586885</v>
      </c>
    </row>
    <row r="586" spans="1:8">
      <c r="A586" s="86" t="str">
        <v>shopm11</v>
      </c>
      <c r="B586" s="239">
        <v>585</v>
      </c>
      <c r="C586" s="86" t="s">
        <v>1336</v>
      </c>
      <c r="D586" s="241">
        <f>COUNTIF($C$1:$C586,C586)</f>
        <v>4</v>
      </c>
      <c r="E586" s="241" t="str">
        <f t="shared" si="29"/>
        <v>Supermarket: shop at (1+ times per month)4</v>
      </c>
      <c r="F586" s="86" t="s">
        <v>1343</v>
      </c>
      <c r="G586" s="242">
        <v>0.30956862745098035</v>
      </c>
      <c r="H586" s="245">
        <v>101.75568691941194</v>
      </c>
    </row>
    <row r="587" spans="1:8">
      <c r="A587" s="86" t="str">
        <v>shopm3</v>
      </c>
      <c r="B587" s="239">
        <v>586</v>
      </c>
      <c r="C587" s="86" t="s">
        <v>1336</v>
      </c>
      <c r="D587" s="241">
        <f>COUNTIF($C$1:$C587,C587)</f>
        <v>5</v>
      </c>
      <c r="E587" s="241" t="str">
        <f t="shared" si="29"/>
        <v>Supermarket: shop at (1+ times per month)5</v>
      </c>
      <c r="F587" s="86" t="s">
        <v>1345</v>
      </c>
      <c r="G587" s="242">
        <v>0.25903921568627447</v>
      </c>
      <c r="H587" s="245">
        <v>109.66357117648829</v>
      </c>
    </row>
    <row r="588" spans="1:8">
      <c r="A588" s="86" t="str">
        <v>shopm4</v>
      </c>
      <c r="B588" s="239">
        <v>587</v>
      </c>
      <c r="C588" s="86" t="s">
        <v>1336</v>
      </c>
      <c r="D588" s="241">
        <f>COUNTIF($C$1:$C588,C588)</f>
        <v>6</v>
      </c>
      <c r="E588" s="241" t="str">
        <f t="shared" si="29"/>
        <v>Supermarket: shop at (1+ times per month)6</v>
      </c>
      <c r="F588" s="86" t="s">
        <v>1347</v>
      </c>
      <c r="G588" s="242">
        <v>0.35116666666666668</v>
      </c>
      <c r="H588" s="245">
        <v>103.866603100897</v>
      </c>
    </row>
    <row r="589" spans="1:8">
      <c r="A589" s="86" t="str">
        <v>shopm5</v>
      </c>
      <c r="B589" s="239">
        <v>588</v>
      </c>
      <c r="C589" s="86" t="s">
        <v>1336</v>
      </c>
      <c r="D589" s="241">
        <f>COUNTIF($C$1:$C589,C589)</f>
        <v>7</v>
      </c>
      <c r="E589" s="241" t="str">
        <f t="shared" si="29"/>
        <v>Supermarket: shop at (1+ times per month)7</v>
      </c>
      <c r="F589" s="86" t="s">
        <v>1349</v>
      </c>
      <c r="G589" s="242">
        <v>0.46034313725490195</v>
      </c>
      <c r="H589" s="245">
        <v>104.2991830529522</v>
      </c>
    </row>
    <row r="590" spans="1:8">
      <c r="A590" s="86" t="str">
        <v>shopm6</v>
      </c>
      <c r="B590" s="239">
        <v>589</v>
      </c>
      <c r="C590" s="86" t="s">
        <v>1336</v>
      </c>
      <c r="D590" s="241">
        <f>COUNTIF($C$1:$C590,C590)</f>
        <v>8</v>
      </c>
      <c r="E590" s="241" t="str">
        <f t="shared" si="29"/>
        <v>Supermarket: shop at (1+ times per month)8</v>
      </c>
      <c r="F590" s="86" t="s">
        <v>1303</v>
      </c>
      <c r="G590" s="242">
        <v>0.62498039215686274</v>
      </c>
      <c r="H590" s="245">
        <v>101.8897044245783</v>
      </c>
    </row>
    <row r="591" spans="1:8">
      <c r="A591" s="86" t="str">
        <v>shopm8</v>
      </c>
      <c r="B591" s="239">
        <v>590</v>
      </c>
      <c r="C591" s="86" t="s">
        <v>1336</v>
      </c>
      <c r="D591" s="241">
        <f>COUNTIF($C$1:$C591,C591)</f>
        <v>9</v>
      </c>
      <c r="E591" s="241" t="str">
        <f t="shared" si="29"/>
        <v>Supermarket: shop at (1+ times per month)9</v>
      </c>
      <c r="F591" s="86" t="s">
        <v>1352</v>
      </c>
      <c r="G591" s="242">
        <v>0.16046078431372549</v>
      </c>
      <c r="H591" s="245">
        <v>96.283191102297209</v>
      </c>
    </row>
    <row r="592" spans="1:8">
      <c r="A592" s="86" t="str">
        <v>DAILY11</v>
      </c>
      <c r="B592" s="239">
        <v>591</v>
      </c>
      <c r="C592" s="86" t="s">
        <v>1355</v>
      </c>
      <c r="D592" s="241">
        <f>COUNTIF($C$1:$C592,C592)</f>
        <v>1</v>
      </c>
      <c r="E592" s="241" t="str">
        <f t="shared" si="29"/>
        <v>Daily Newspapers1</v>
      </c>
      <c r="F592" s="86" t="s">
        <v>1356</v>
      </c>
      <c r="G592" s="242">
        <v>8.5254901960784335E-2</v>
      </c>
      <c r="H592" s="245">
        <v>90.873633177301684</v>
      </c>
    </row>
    <row r="593" spans="1:8">
      <c r="A593" s="86" t="str">
        <v>DAILY3</v>
      </c>
      <c r="B593" s="239">
        <v>592</v>
      </c>
      <c r="C593" s="86" t="s">
        <v>1355</v>
      </c>
      <c r="D593" s="241">
        <f>COUNTIF($C$1:$C593,C593)</f>
        <v>2</v>
      </c>
      <c r="E593" s="241" t="str">
        <f t="shared" si="29"/>
        <v>Daily Newspapers2</v>
      </c>
      <c r="F593" s="86" t="s">
        <v>1358</v>
      </c>
      <c r="G593" s="242">
        <v>3.4088235294117641E-2</v>
      </c>
      <c r="H593" s="245">
        <v>93.563658924518194</v>
      </c>
    </row>
    <row r="594" spans="1:8">
      <c r="A594" s="86" t="str">
        <v>DAILY4</v>
      </c>
      <c r="B594" s="239">
        <v>593</v>
      </c>
      <c r="C594" s="86" t="s">
        <v>1355</v>
      </c>
      <c r="D594" s="241">
        <f>COUNTIF($C$1:$C594,C594)</f>
        <v>3</v>
      </c>
      <c r="E594" s="241" t="str">
        <f t="shared" si="29"/>
        <v>Daily Newspapers3</v>
      </c>
      <c r="F594" s="86" t="s">
        <v>1360</v>
      </c>
      <c r="G594" s="242">
        <v>6.4117647058823529E-3</v>
      </c>
      <c r="H594" s="245">
        <v>77.877091038089702</v>
      </c>
    </row>
    <row r="595" spans="1:8">
      <c r="A595" s="86" t="str">
        <v>DAILY10</v>
      </c>
      <c r="B595" s="239">
        <v>594</v>
      </c>
      <c r="C595" s="86" t="s">
        <v>1355</v>
      </c>
      <c r="D595" s="241">
        <f>COUNTIF($C$1:$C595,C595)</f>
        <v>4</v>
      </c>
      <c r="E595" s="241" t="str">
        <f t="shared" si="29"/>
        <v>Daily Newspapers4</v>
      </c>
      <c r="F595" s="86" t="s">
        <v>1362</v>
      </c>
      <c r="G595" s="242">
        <v>1.4823529411764708E-2</v>
      </c>
      <c r="H595" s="245">
        <v>83.165565382310817</v>
      </c>
    </row>
    <row r="596" spans="1:8">
      <c r="A596" s="86" t="str">
        <v>DAILY2</v>
      </c>
      <c r="B596" s="239">
        <v>595</v>
      </c>
      <c r="C596" s="86" t="s">
        <v>1355</v>
      </c>
      <c r="D596" s="241">
        <f>COUNTIF($C$1:$C596,C596)</f>
        <v>5</v>
      </c>
      <c r="E596" s="241" t="str">
        <f t="shared" si="29"/>
        <v>Daily Newspapers5</v>
      </c>
      <c r="F596" s="86" t="s">
        <v>1364</v>
      </c>
      <c r="G596" s="242">
        <v>8.8754901960784324E-2</v>
      </c>
      <c r="H596" s="245">
        <v>111.75437549435205</v>
      </c>
    </row>
    <row r="597" spans="1:8">
      <c r="A597" s="86" t="str">
        <v>DAILY1</v>
      </c>
      <c r="B597" s="239">
        <v>596</v>
      </c>
      <c r="C597" s="86" t="s">
        <v>1355</v>
      </c>
      <c r="D597" s="241">
        <f>COUNTIF($C$1:$C597,C597)</f>
        <v>6</v>
      </c>
      <c r="E597" s="241" t="str">
        <f t="shared" si="29"/>
        <v>Daily Newspapers6</v>
      </c>
      <c r="F597" s="86" t="s">
        <v>1366</v>
      </c>
      <c r="G597" s="242">
        <v>1.8950980392156869E-2</v>
      </c>
      <c r="H597" s="245">
        <v>107.28010447823952</v>
      </c>
    </row>
    <row r="598" spans="1:8">
      <c r="A598" s="86" t="str">
        <v>DAILY6</v>
      </c>
      <c r="B598" s="239">
        <v>597</v>
      </c>
      <c r="C598" s="86" t="s">
        <v>1355</v>
      </c>
      <c r="D598" s="241">
        <f>COUNTIF($C$1:$C598,C598)</f>
        <v>7</v>
      </c>
      <c r="E598" s="241" t="str">
        <f t="shared" si="29"/>
        <v>Daily Newspapers7</v>
      </c>
      <c r="F598" s="86" t="s">
        <v>1368</v>
      </c>
      <c r="G598" s="242">
        <v>2.5392156862745107E-2</v>
      </c>
      <c r="H598" s="245">
        <v>96.194604064810633</v>
      </c>
    </row>
    <row r="599" spans="1:8">
      <c r="A599" s="86" t="str">
        <v>DAILY8</v>
      </c>
      <c r="B599" s="239">
        <v>598</v>
      </c>
      <c r="C599" s="86" t="s">
        <v>1355</v>
      </c>
      <c r="D599" s="241">
        <f>COUNTIF($C$1:$C599,C599)</f>
        <v>8</v>
      </c>
      <c r="E599" s="241" t="str">
        <f t="shared" si="29"/>
        <v>Daily Newspapers8</v>
      </c>
      <c r="F599" s="86" t="s">
        <v>1370</v>
      </c>
      <c r="G599" s="242">
        <v>1.9186274509803924E-2</v>
      </c>
      <c r="H599" s="245">
        <v>98.588902290215401</v>
      </c>
    </row>
    <row r="600" spans="1:8">
      <c r="A600" s="86" t="str">
        <v>DAILY12</v>
      </c>
      <c r="B600" s="239">
        <v>599</v>
      </c>
      <c r="C600" s="86" t="s">
        <v>1355</v>
      </c>
      <c r="D600" s="241">
        <f>COUNTIF($C$1:$C600,C600)</f>
        <v>9</v>
      </c>
      <c r="E600" s="241" t="str">
        <f t="shared" si="29"/>
        <v>Daily Newspapers9</v>
      </c>
      <c r="F600" s="86" t="s">
        <v>1372</v>
      </c>
      <c r="G600" s="242">
        <v>2.9784313725490199E-2</v>
      </c>
      <c r="H600" s="245">
        <v>97.725216607217519</v>
      </c>
    </row>
    <row r="601" spans="1:8">
      <c r="A601" s="86" t="str">
        <v>MAGBIZEDU</v>
      </c>
      <c r="B601" s="239">
        <v>600</v>
      </c>
      <c r="C601" s="86" t="s">
        <v>1374</v>
      </c>
      <c r="D601" s="241">
        <f>COUNTIF($C$1:$C601,C601)</f>
        <v>1</v>
      </c>
      <c r="E601" s="241" t="str">
        <f t="shared" si="29"/>
        <v>Magazines Read1</v>
      </c>
      <c r="F601" s="86" t="s">
        <v>1375</v>
      </c>
      <c r="G601" s="242">
        <v>2.3833333333333335E-2</v>
      </c>
      <c r="H601" s="245">
        <v>93.427260723810932</v>
      </c>
    </row>
    <row r="602" spans="1:8">
      <c r="A602" s="86" t="str">
        <v>MAGCELEB</v>
      </c>
      <c r="B602" s="239">
        <v>601</v>
      </c>
      <c r="C602" s="86" t="s">
        <v>1374</v>
      </c>
      <c r="D602" s="241">
        <f>COUNTIF($C$1:$C602,C602)</f>
        <v>2</v>
      </c>
      <c r="E602" s="241" t="str">
        <f t="shared" si="29"/>
        <v>Magazines Read2</v>
      </c>
      <c r="F602" s="86" t="s">
        <v>1377</v>
      </c>
      <c r="G602" s="242">
        <v>2.0401960784313729E-2</v>
      </c>
      <c r="H602" s="245">
        <v>89.485149449099694</v>
      </c>
    </row>
    <row r="603" spans="1:8">
      <c r="A603" s="86" t="str">
        <v>MAGFASHION</v>
      </c>
      <c r="B603" s="239">
        <v>602</v>
      </c>
      <c r="C603" s="86" t="s">
        <v>1374</v>
      </c>
      <c r="D603" s="241">
        <f>COUNTIF($C$1:$C603,C603)</f>
        <v>3</v>
      </c>
      <c r="E603" s="241" t="str">
        <f t="shared" si="29"/>
        <v>Magazines Read3</v>
      </c>
      <c r="F603" s="86" t="s">
        <v>1379</v>
      </c>
      <c r="G603" s="242">
        <v>1.0303921568627453E-2</v>
      </c>
      <c r="H603" s="245">
        <v>86.503670272680679</v>
      </c>
    </row>
    <row r="604" spans="1:8">
      <c r="A604" s="86" t="str">
        <v>MAGCOOK</v>
      </c>
      <c r="B604" s="239">
        <v>603</v>
      </c>
      <c r="C604" s="86" t="s">
        <v>1374</v>
      </c>
      <c r="D604" s="241">
        <f>COUNTIF($C$1:$C604,C604)</f>
        <v>4</v>
      </c>
      <c r="E604" s="241" t="str">
        <f t="shared" si="29"/>
        <v>Magazines Read4</v>
      </c>
      <c r="F604" s="86" t="s">
        <v>1381</v>
      </c>
      <c r="G604" s="242">
        <v>7.9568627450980395E-2</v>
      </c>
      <c r="H604" s="245">
        <v>99.993885109259566</v>
      </c>
    </row>
    <row r="605" spans="1:8">
      <c r="A605" s="86" t="str">
        <v>MAGHEALTH</v>
      </c>
      <c r="B605" s="239">
        <v>604</v>
      </c>
      <c r="C605" s="86" t="s">
        <v>1374</v>
      </c>
      <c r="D605" s="241">
        <f>COUNTIF($C$1:$C605,C605)</f>
        <v>5</v>
      </c>
      <c r="E605" s="241" t="str">
        <f t="shared" si="29"/>
        <v>Magazines Read5</v>
      </c>
      <c r="F605" s="86" t="s">
        <v>1383</v>
      </c>
      <c r="G605" s="242">
        <v>2.2529411764705881E-2</v>
      </c>
      <c r="H605" s="245">
        <v>95.876945951056797</v>
      </c>
    </row>
    <row r="606" spans="1:8">
      <c r="A606" s="86" t="str">
        <v>MAGHOME</v>
      </c>
      <c r="B606" s="239">
        <v>605</v>
      </c>
      <c r="C606" s="86" t="s">
        <v>1374</v>
      </c>
      <c r="D606" s="241">
        <f>COUNTIF($C$1:$C606,C606)</f>
        <v>6</v>
      </c>
      <c r="E606" s="241" t="str">
        <f t="shared" si="29"/>
        <v>Magazines Read6</v>
      </c>
      <c r="F606" s="86" t="s">
        <v>1385</v>
      </c>
      <c r="G606" s="242">
        <v>4.1882352941176475E-2</v>
      </c>
      <c r="H606" s="245">
        <v>100.27771297875985</v>
      </c>
    </row>
    <row r="607" spans="1:8">
      <c r="A607" s="86" t="str">
        <v>MAGIT</v>
      </c>
      <c r="B607" s="239">
        <v>606</v>
      </c>
      <c r="C607" s="86" t="s">
        <v>1374</v>
      </c>
      <c r="D607" s="241">
        <f>COUNTIF($C$1:$C607,C607)</f>
        <v>7</v>
      </c>
      <c r="E607" s="241" t="str">
        <f t="shared" si="29"/>
        <v>Magazines Read7</v>
      </c>
      <c r="F607" s="86" t="s">
        <v>1387</v>
      </c>
      <c r="G607" s="242">
        <v>2.6225490196078435E-2</v>
      </c>
      <c r="H607" s="245">
        <v>94.844377221963228</v>
      </c>
    </row>
    <row r="608" spans="1:8">
      <c r="A608" s="86" t="str">
        <v>MAGMENSTYLE</v>
      </c>
      <c r="B608" s="239">
        <v>607</v>
      </c>
      <c r="C608" s="86" t="s">
        <v>1374</v>
      </c>
      <c r="D608" s="241">
        <f>COUNTIF($C$1:$C608,C608)</f>
        <v>8</v>
      </c>
      <c r="E608" s="241" t="str">
        <f t="shared" si="29"/>
        <v>Magazines Read8</v>
      </c>
      <c r="F608" s="86" t="s">
        <v>1389</v>
      </c>
      <c r="G608" s="242">
        <v>2.6931372549019606E-2</v>
      </c>
      <c r="H608" s="245">
        <v>90.112773563134894</v>
      </c>
    </row>
    <row r="609" spans="1:8">
      <c r="A609" s="86" t="str">
        <v>MAGMOTOR</v>
      </c>
      <c r="B609" s="239">
        <v>608</v>
      </c>
      <c r="C609" s="86" t="s">
        <v>1374</v>
      </c>
      <c r="D609" s="241">
        <f>COUNTIF($C$1:$C609,C609)</f>
        <v>9</v>
      </c>
      <c r="E609" s="241" t="str">
        <f t="shared" si="29"/>
        <v>Magazines Read9</v>
      </c>
      <c r="F609" s="86" t="s">
        <v>1391</v>
      </c>
      <c r="G609" s="242">
        <v>2.5333333333333333E-2</v>
      </c>
      <c r="H609" s="245">
        <v>94.130102658220011</v>
      </c>
    </row>
    <row r="610" spans="1:8">
      <c r="A610" s="86" t="str">
        <v>MAGMUSICFILM</v>
      </c>
      <c r="B610" s="239">
        <v>609</v>
      </c>
      <c r="C610" s="86" t="s">
        <v>1374</v>
      </c>
      <c r="D610" s="241">
        <f>COUNTIF($C$1:$C610,C610)</f>
        <v>10</v>
      </c>
      <c r="E610" s="241" t="str">
        <f t="shared" si="29"/>
        <v>Magazines Read10</v>
      </c>
      <c r="F610" s="86" t="s">
        <v>1393</v>
      </c>
      <c r="G610" s="242">
        <v>1.8754901960784318E-2</v>
      </c>
      <c r="H610" s="245">
        <v>86.973063581093285</v>
      </c>
    </row>
    <row r="611" spans="1:8">
      <c r="A611" s="86" t="str">
        <v>MAGSPORT</v>
      </c>
      <c r="B611" s="239">
        <v>610</v>
      </c>
      <c r="C611" s="86" t="s">
        <v>1374</v>
      </c>
      <c r="D611" s="241">
        <f>COUNTIF($C$1:$C611,C611)</f>
        <v>11</v>
      </c>
      <c r="E611" s="241" t="str">
        <f t="shared" si="29"/>
        <v>Magazines Read11</v>
      </c>
      <c r="F611" s="86" t="s">
        <v>1395</v>
      </c>
      <c r="G611" s="242">
        <v>2.1068627450980391E-2</v>
      </c>
      <c r="H611" s="245">
        <v>92.210367099777855</v>
      </c>
    </row>
    <row r="612" spans="1:8">
      <c r="A612" s="86" t="str">
        <v>MAGTRAVEL</v>
      </c>
      <c r="B612" s="239">
        <v>611</v>
      </c>
      <c r="C612" s="86" t="s">
        <v>1374</v>
      </c>
      <c r="D612" s="241">
        <f>COUNTIF($C$1:$C612,C612)</f>
        <v>12</v>
      </c>
      <c r="E612" s="241" t="str">
        <f t="shared" si="29"/>
        <v>Magazines Read12</v>
      </c>
      <c r="F612" s="86" t="s">
        <v>1397</v>
      </c>
      <c r="G612" s="242">
        <v>5.6284313725490191E-2</v>
      </c>
      <c r="H612" s="245">
        <v>102.65096515484673</v>
      </c>
    </row>
    <row r="613" spans="1:8">
      <c r="A613" s="86" t="str">
        <v>MAGTV</v>
      </c>
      <c r="B613" s="239">
        <v>612</v>
      </c>
      <c r="C613" s="86" t="s">
        <v>1374</v>
      </c>
      <c r="D613" s="241">
        <f>COUNTIF($C$1:$C613,C613)</f>
        <v>13</v>
      </c>
      <c r="E613" s="241" t="str">
        <f t="shared" si="29"/>
        <v>Magazines Read13</v>
      </c>
      <c r="F613" s="86" t="s">
        <v>1399</v>
      </c>
      <c r="G613" s="242">
        <v>0.14900980392156862</v>
      </c>
      <c r="H613" s="245">
        <v>103.08697091862567</v>
      </c>
    </row>
    <row r="614" spans="1:8">
      <c r="A614" s="86" t="str">
        <v>MAGWOMEN</v>
      </c>
      <c r="B614" s="239">
        <v>613</v>
      </c>
      <c r="C614" s="86" t="s">
        <v>1374</v>
      </c>
      <c r="D614" s="241">
        <f>COUNTIF($C$1:$C614,C614)</f>
        <v>14</v>
      </c>
      <c r="E614" s="241" t="str">
        <f t="shared" si="29"/>
        <v>Magazines Read14</v>
      </c>
      <c r="F614" s="86" t="s">
        <v>1401</v>
      </c>
      <c r="G614" s="242">
        <v>9.1303921568627475E-2</v>
      </c>
      <c r="H614" s="245">
        <v>96.725853415298786</v>
      </c>
    </row>
    <row r="615" spans="1:8">
      <c r="A615" s="86" t="str">
        <v>MAGWOMENGLOSS</v>
      </c>
      <c r="B615" s="239">
        <v>614</v>
      </c>
      <c r="C615" s="86" t="s">
        <v>1374</v>
      </c>
      <c r="D615" s="241">
        <f>COUNTIF($C$1:$C615,C615)</f>
        <v>15</v>
      </c>
      <c r="E615" s="241" t="str">
        <f t="shared" si="29"/>
        <v>Magazines Read15</v>
      </c>
      <c r="F615" s="86" t="s">
        <v>1403</v>
      </c>
      <c r="G615" s="242">
        <v>3.2676470588235293E-2</v>
      </c>
      <c r="H615" s="245">
        <v>88.485182557623219</v>
      </c>
    </row>
    <row r="616" spans="1:8">
      <c r="A616" s="86" t="str">
        <v>CHARITY1</v>
      </c>
      <c r="B616" s="239">
        <v>615</v>
      </c>
      <c r="C616" s="86" t="s">
        <v>1405</v>
      </c>
      <c r="D616" s="241">
        <f>COUNTIF($C$1:$C616,C616)</f>
        <v>1</v>
      </c>
      <c r="E616" s="241" t="str">
        <f t="shared" si="29"/>
        <v>Charities1</v>
      </c>
      <c r="F616" s="86" t="s">
        <v>1406</v>
      </c>
      <c r="G616" s="242">
        <v>0.14054901960784313</v>
      </c>
      <c r="H616" s="245">
        <v>101.73235116954702</v>
      </c>
    </row>
    <row r="617" spans="1:8">
      <c r="A617" s="86" t="str">
        <v>CHARITY2</v>
      </c>
      <c r="B617" s="239">
        <v>616</v>
      </c>
      <c r="C617" s="86" t="s">
        <v>1405</v>
      </c>
      <c r="D617" s="241">
        <f>COUNTIF($C$1:$C617,C617)</f>
        <v>2</v>
      </c>
      <c r="E617" s="241" t="str">
        <f t="shared" si="29"/>
        <v>Charities2</v>
      </c>
      <c r="F617" s="86" t="s">
        <v>1408</v>
      </c>
      <c r="G617" s="242">
        <v>0.13208823529411765</v>
      </c>
      <c r="H617" s="245">
        <v>105.0129731488986</v>
      </c>
    </row>
    <row r="618" spans="1:8">
      <c r="A618" s="86" t="str">
        <v>CHARITY3</v>
      </c>
      <c r="B618" s="239">
        <v>617</v>
      </c>
      <c r="C618" s="86" t="s">
        <v>1405</v>
      </c>
      <c r="D618" s="241">
        <f>COUNTIF($C$1:$C618,C618)</f>
        <v>3</v>
      </c>
      <c r="E618" s="241" t="str">
        <f t="shared" si="29"/>
        <v>Charities3</v>
      </c>
      <c r="F618" s="86" t="s">
        <v>1410</v>
      </c>
      <c r="G618" s="242">
        <v>4.2970588235294108E-2</v>
      </c>
      <c r="H618" s="245">
        <v>101.58392299071515</v>
      </c>
    </row>
    <row r="619" spans="1:8">
      <c r="A619" s="86" t="str">
        <v>CHARITY5</v>
      </c>
      <c r="B619" s="239">
        <v>618</v>
      </c>
      <c r="C619" s="86" t="s">
        <v>1405</v>
      </c>
      <c r="D619" s="241">
        <f>COUNTIF($C$1:$C619,C619)</f>
        <v>4</v>
      </c>
      <c r="E619" s="241" t="str">
        <f t="shared" si="29"/>
        <v>Charities4</v>
      </c>
      <c r="F619" s="86" t="s">
        <v>1412</v>
      </c>
      <c r="G619" s="242">
        <v>6.883333333333333E-2</v>
      </c>
      <c r="H619" s="245">
        <v>106.49554607493124</v>
      </c>
    </row>
    <row r="620" spans="1:8">
      <c r="A620" s="86" t="str">
        <v>CHARITY7</v>
      </c>
      <c r="B620" s="239">
        <v>619</v>
      </c>
      <c r="C620" s="86" t="s">
        <v>1405</v>
      </c>
      <c r="D620" s="241">
        <f>COUNTIF($C$1:$C620,C620)</f>
        <v>5</v>
      </c>
      <c r="E620" s="241" t="str">
        <f t="shared" si="29"/>
        <v>Charities5</v>
      </c>
      <c r="F620" s="86" t="s">
        <v>1414</v>
      </c>
      <c r="G620" s="242">
        <v>0.26566666666666666</v>
      </c>
      <c r="H620" s="245">
        <v>106.77936937868581</v>
      </c>
    </row>
    <row r="621" spans="1:8">
      <c r="A621" s="86" t="str">
        <v>CHARITY8</v>
      </c>
      <c r="B621" s="239">
        <v>620</v>
      </c>
      <c r="C621" s="86" t="s">
        <v>1405</v>
      </c>
      <c r="D621" s="241">
        <f>COUNTIF($C$1:$C621,C621)</f>
        <v>6</v>
      </c>
      <c r="E621" s="241" t="str">
        <f t="shared" si="29"/>
        <v>Charities6</v>
      </c>
      <c r="F621" s="86" t="s">
        <v>1416</v>
      </c>
      <c r="G621" s="242">
        <v>4.0235294117647057E-2</v>
      </c>
      <c r="H621" s="245">
        <v>104.47254564453998</v>
      </c>
    </row>
    <row r="622" spans="1:8">
      <c r="A622" s="86" t="str">
        <v>CHARITY11</v>
      </c>
      <c r="B622" s="239">
        <v>621</v>
      </c>
      <c r="C622" s="86" t="s">
        <v>1405</v>
      </c>
      <c r="D622" s="241">
        <f>COUNTIF($C$1:$C622,C622)</f>
        <v>7</v>
      </c>
      <c r="E622" s="241" t="str">
        <f t="shared" si="29"/>
        <v>Charities7</v>
      </c>
      <c r="F622" s="86" t="s">
        <v>1418</v>
      </c>
      <c r="G622" s="242">
        <v>0.31281372549019609</v>
      </c>
      <c r="H622" s="245">
        <v>105.44358538011605</v>
      </c>
    </row>
    <row r="623" spans="1:8">
      <c r="A623" s="86" t="str">
        <v>CHARITY13</v>
      </c>
      <c r="B623" s="239">
        <v>622</v>
      </c>
      <c r="C623" s="86" t="s">
        <v>1405</v>
      </c>
      <c r="D623" s="241">
        <f>COUNTIF($C$1:$C623,C623)</f>
        <v>8</v>
      </c>
      <c r="E623" s="241" t="str">
        <f t="shared" si="29"/>
        <v>Charities8</v>
      </c>
      <c r="F623" s="86" t="s">
        <v>1420</v>
      </c>
      <c r="G623" s="242">
        <v>3.3578431372549018E-2</v>
      </c>
      <c r="H623" s="245">
        <v>109.80136306925901</v>
      </c>
    </row>
    <row r="624" spans="1:8">
      <c r="A624" s="86" t="str">
        <v>CHARITY15</v>
      </c>
      <c r="B624" s="239">
        <v>623</v>
      </c>
      <c r="C624" s="86" t="s">
        <v>1405</v>
      </c>
      <c r="D624" s="241">
        <f>COUNTIF($C$1:$C624,C624)</f>
        <v>9</v>
      </c>
      <c r="E624" s="241" t="str">
        <f t="shared" si="29"/>
        <v>Charities9</v>
      </c>
      <c r="F624" s="86" t="s">
        <v>1422</v>
      </c>
      <c r="G624" s="242">
        <v>9.5176470588235307E-2</v>
      </c>
      <c r="H624" s="245">
        <v>101.21107021206272</v>
      </c>
    </row>
    <row r="625" spans="1:8">
      <c r="A625" s="86" t="str">
        <v>CHARITY10</v>
      </c>
      <c r="B625" s="239">
        <v>624</v>
      </c>
      <c r="C625" s="86" t="s">
        <v>1405</v>
      </c>
      <c r="D625" s="241">
        <f>COUNTIF($C$1:$C625,C625)</f>
        <v>10</v>
      </c>
      <c r="E625" s="241" t="str">
        <f t="shared" si="29"/>
        <v>Charities10</v>
      </c>
      <c r="F625" s="86" t="s">
        <v>1424</v>
      </c>
      <c r="G625" s="242">
        <v>0.27399019607843139</v>
      </c>
      <c r="H625" s="245">
        <v>106.02124398032177</v>
      </c>
    </row>
    <row r="626" spans="1:8">
      <c r="A626" s="86" t="str">
        <v>INTERESTS1</v>
      </c>
      <c r="B626" s="239">
        <v>625</v>
      </c>
      <c r="C626" s="86" t="s">
        <v>1426</v>
      </c>
      <c r="D626" s="241">
        <f>COUNTIF($C$1:$C626,C626)</f>
        <v>1</v>
      </c>
      <c r="E626" s="241" t="str">
        <f t="shared" si="29"/>
        <v>Interests &amp; Hobbies1</v>
      </c>
      <c r="F626" s="86" t="s">
        <v>1427</v>
      </c>
      <c r="G626" s="242">
        <v>2.7705882352941181E-2</v>
      </c>
      <c r="H626" s="245">
        <v>98.229618222236994</v>
      </c>
    </row>
    <row r="627" spans="1:8">
      <c r="A627" s="86" t="str">
        <v>INTERESTS4</v>
      </c>
      <c r="B627" s="239">
        <v>626</v>
      </c>
      <c r="C627" s="86" t="s">
        <v>1426</v>
      </c>
      <c r="D627" s="241">
        <f>COUNTIF($C$1:$C627,C627)</f>
        <v>2</v>
      </c>
      <c r="E627" s="241" t="str">
        <f t="shared" si="29"/>
        <v>Interests &amp; Hobbies2</v>
      </c>
      <c r="F627" s="86" t="s">
        <v>1429</v>
      </c>
      <c r="G627" s="242">
        <v>0.18230392156862743</v>
      </c>
      <c r="H627" s="245">
        <v>102.71288579746998</v>
      </c>
    </row>
    <row r="628" spans="1:8">
      <c r="A628" s="86" t="str">
        <v>INTERESTS5</v>
      </c>
      <c r="B628" s="239">
        <v>627</v>
      </c>
      <c r="C628" s="86" t="s">
        <v>1426</v>
      </c>
      <c r="D628" s="241">
        <f>COUNTIF($C$1:$C628,C628)</f>
        <v>3</v>
      </c>
      <c r="E628" s="241" t="str">
        <f t="shared" si="29"/>
        <v>Interests &amp; Hobbies3</v>
      </c>
      <c r="F628" s="86" t="s">
        <v>1431</v>
      </c>
      <c r="G628" s="242">
        <v>0.29346078431372546</v>
      </c>
      <c r="H628" s="245">
        <v>98.897103869790286</v>
      </c>
    </row>
    <row r="629" spans="1:8">
      <c r="A629" s="86" t="str">
        <v>INTERESTS6</v>
      </c>
      <c r="B629" s="239">
        <v>628</v>
      </c>
      <c r="C629" s="86" t="s">
        <v>1426</v>
      </c>
      <c r="D629" s="241">
        <f>COUNTIF($C$1:$C629,C629)</f>
        <v>4</v>
      </c>
      <c r="E629" s="241" t="str">
        <f t="shared" si="29"/>
        <v>Interests &amp; Hobbies4</v>
      </c>
      <c r="F629" s="86" t="s">
        <v>1433</v>
      </c>
      <c r="G629" s="242">
        <v>0.3650686274509804</v>
      </c>
      <c r="H629" s="245">
        <v>100.32158099977373</v>
      </c>
    </row>
    <row r="630" spans="1:8">
      <c r="A630" s="86" t="str">
        <v>INTERESTS9</v>
      </c>
      <c r="B630" s="239">
        <v>629</v>
      </c>
      <c r="C630" s="86" t="s">
        <v>1426</v>
      </c>
      <c r="D630" s="241">
        <f>COUNTIF($C$1:$C630,C630)</f>
        <v>5</v>
      </c>
      <c r="E630" s="241" t="str">
        <f t="shared" si="29"/>
        <v>Interests &amp; Hobbies5</v>
      </c>
      <c r="F630" s="86" t="s">
        <v>1435</v>
      </c>
      <c r="G630" s="242">
        <v>0.24907843137254901</v>
      </c>
      <c r="H630" s="245">
        <v>102.43761428095767</v>
      </c>
    </row>
    <row r="631" spans="1:8">
      <c r="A631" s="86" t="str">
        <v>INTERESTS55</v>
      </c>
      <c r="B631" s="239">
        <v>630</v>
      </c>
      <c r="C631" s="86" t="s">
        <v>1426</v>
      </c>
      <c r="D631" s="241">
        <f>COUNTIF($C$1:$C631,C631)</f>
        <v>6</v>
      </c>
      <c r="E631" s="241" t="str">
        <f t="shared" si="29"/>
        <v>Interests &amp; Hobbies6</v>
      </c>
      <c r="F631" s="86" t="s">
        <v>1437</v>
      </c>
      <c r="G631" s="242">
        <v>0.20700000000000005</v>
      </c>
      <c r="H631" s="245">
        <v>101.85747944680965</v>
      </c>
    </row>
    <row r="632" spans="1:8">
      <c r="A632" s="86" t="str">
        <v>INTERESTS10</v>
      </c>
      <c r="B632" s="239">
        <v>631</v>
      </c>
      <c r="C632" s="86" t="s">
        <v>1426</v>
      </c>
      <c r="D632" s="241">
        <f>COUNTIF($C$1:$C632,C632)</f>
        <v>7</v>
      </c>
      <c r="E632" s="241" t="str">
        <f t="shared" si="29"/>
        <v>Interests &amp; Hobbies7</v>
      </c>
      <c r="F632" s="86" t="s">
        <v>1439</v>
      </c>
      <c r="G632" s="242">
        <v>0.46031372549019606</v>
      </c>
      <c r="H632" s="245">
        <v>102.94494585588802</v>
      </c>
    </row>
    <row r="633" spans="1:8">
      <c r="A633" s="86" t="str">
        <v>INTERESTS12</v>
      </c>
      <c r="B633" s="239">
        <v>632</v>
      </c>
      <c r="C633" s="86" t="s">
        <v>1426</v>
      </c>
      <c r="D633" s="241">
        <f>COUNTIF($C$1:$C633,C633)</f>
        <v>8</v>
      </c>
      <c r="E633" s="241" t="str">
        <f t="shared" si="29"/>
        <v>Interests &amp; Hobbies8</v>
      </c>
      <c r="F633" s="86" t="s">
        <v>1441</v>
      </c>
      <c r="G633" s="242">
        <v>0.34812745098039216</v>
      </c>
      <c r="H633" s="245">
        <v>102.11034519685613</v>
      </c>
    </row>
    <row r="634" spans="1:8">
      <c r="A634" s="86" t="str">
        <v>INTERESTS17</v>
      </c>
      <c r="B634" s="239">
        <v>633</v>
      </c>
      <c r="C634" s="86" t="s">
        <v>1426</v>
      </c>
      <c r="D634" s="241">
        <f>COUNTIF($C$1:$C634,C634)</f>
        <v>9</v>
      </c>
      <c r="E634" s="241" t="str">
        <f t="shared" si="29"/>
        <v>Interests &amp; Hobbies9</v>
      </c>
      <c r="F634" s="86" t="s">
        <v>1443</v>
      </c>
      <c r="G634" s="242">
        <v>0.38719607843137255</v>
      </c>
      <c r="H634" s="245">
        <v>102.496318571434</v>
      </c>
    </row>
    <row r="635" spans="1:8">
      <c r="A635" s="86" t="str">
        <v>INTERESTS43</v>
      </c>
      <c r="B635" s="239">
        <v>634</v>
      </c>
      <c r="C635" s="86" t="s">
        <v>1426</v>
      </c>
      <c r="D635" s="241">
        <f>COUNTIF($C$1:$C635,C635)</f>
        <v>10</v>
      </c>
      <c r="E635" s="241" t="str">
        <f t="shared" si="29"/>
        <v>Interests &amp; Hobbies10</v>
      </c>
      <c r="F635" s="86" t="s">
        <v>1445</v>
      </c>
      <c r="G635" s="242">
        <v>6.3264705882352945E-2</v>
      </c>
      <c r="H635" s="245">
        <v>93.009136066197357</v>
      </c>
    </row>
    <row r="636" spans="1:8">
      <c r="A636" s="86" t="str">
        <v>INTERESTS18</v>
      </c>
      <c r="B636" s="239">
        <v>635</v>
      </c>
      <c r="C636" s="86" t="s">
        <v>1426</v>
      </c>
      <c r="D636" s="241">
        <f>COUNTIF($C$1:$C636,C636)</f>
        <v>11</v>
      </c>
      <c r="E636" s="241" t="str">
        <f t="shared" si="29"/>
        <v>Interests &amp; Hobbies11</v>
      </c>
      <c r="F636" s="86" t="s">
        <v>1447</v>
      </c>
      <c r="G636" s="242">
        <v>0.3599705882352941</v>
      </c>
      <c r="H636" s="245">
        <v>104.50868092911125</v>
      </c>
    </row>
    <row r="637" spans="1:8">
      <c r="A637" s="86" t="str">
        <v>INTERESTS19</v>
      </c>
      <c r="B637" s="239">
        <v>636</v>
      </c>
      <c r="C637" s="86" t="s">
        <v>1426</v>
      </c>
      <c r="D637" s="241">
        <f>COUNTIF($C$1:$C637,C637)</f>
        <v>12</v>
      </c>
      <c r="E637" s="241" t="str">
        <f t="shared" si="29"/>
        <v>Interests &amp; Hobbies12</v>
      </c>
      <c r="F637" s="86" t="s">
        <v>1449</v>
      </c>
      <c r="G637" s="242">
        <v>3.2500000000000001E-2</v>
      </c>
      <c r="H637" s="245">
        <v>105.10557199788053</v>
      </c>
    </row>
    <row r="638" spans="1:8">
      <c r="A638" s="86" t="str">
        <v>INTERESTS44</v>
      </c>
      <c r="B638" s="239">
        <v>637</v>
      </c>
      <c r="C638" s="86" t="s">
        <v>1426</v>
      </c>
      <c r="D638" s="241">
        <f>COUNTIF($C$1:$C638,C638)</f>
        <v>13</v>
      </c>
      <c r="E638" s="241" t="str">
        <f t="shared" si="29"/>
        <v>Interests &amp; Hobbies13</v>
      </c>
      <c r="F638" s="86" t="s">
        <v>1451</v>
      </c>
      <c r="G638" s="242">
        <v>0.38476470588235301</v>
      </c>
      <c r="H638" s="245">
        <v>102.24150545183397</v>
      </c>
    </row>
    <row r="639" spans="1:8">
      <c r="A639" s="86" t="str">
        <v>INTERESTS21</v>
      </c>
      <c r="B639" s="239">
        <v>638</v>
      </c>
      <c r="C639" s="86" t="s">
        <v>1426</v>
      </c>
      <c r="D639" s="241">
        <f>COUNTIF($C$1:$C639,C639)</f>
        <v>14</v>
      </c>
      <c r="E639" s="241" t="str">
        <f t="shared" si="29"/>
        <v>Interests &amp; Hobbies14</v>
      </c>
      <c r="F639" s="86" t="s">
        <v>1453</v>
      </c>
      <c r="G639" s="242">
        <v>0.20265686274509806</v>
      </c>
      <c r="H639" s="245">
        <v>102.86338870719698</v>
      </c>
    </row>
    <row r="640" spans="1:8">
      <c r="A640" s="86" t="str">
        <v>INTERESTS47</v>
      </c>
      <c r="B640" s="239">
        <v>639</v>
      </c>
      <c r="C640" s="86" t="s">
        <v>1426</v>
      </c>
      <c r="D640" s="241">
        <f>COUNTIF($C$1:$C640,C640)</f>
        <v>15</v>
      </c>
      <c r="E640" s="241" t="str">
        <f t="shared" si="29"/>
        <v>Interests &amp; Hobbies15</v>
      </c>
      <c r="F640" s="86" t="s">
        <v>1455</v>
      </c>
      <c r="G640" s="242">
        <v>4.9372549019607838E-2</v>
      </c>
      <c r="H640" s="245">
        <v>95.477505875693339</v>
      </c>
    </row>
    <row r="641" spans="1:8">
      <c r="A641" s="86" t="str">
        <v>INTERESTS48</v>
      </c>
      <c r="B641" s="239">
        <v>640</v>
      </c>
      <c r="C641" s="86" t="s">
        <v>1426</v>
      </c>
      <c r="D641" s="241">
        <f>COUNTIF($C$1:$C641,C641)</f>
        <v>16</v>
      </c>
      <c r="E641" s="241" t="str">
        <f t="shared" si="29"/>
        <v>Interests &amp; Hobbies16</v>
      </c>
      <c r="F641" s="86" t="s">
        <v>1457</v>
      </c>
      <c r="G641" s="242">
        <v>0.46136274509803926</v>
      </c>
      <c r="H641" s="245">
        <v>96.782035152618718</v>
      </c>
    </row>
    <row r="642" spans="1:8">
      <c r="A642" s="86" t="str">
        <v>INTERESTS28</v>
      </c>
      <c r="B642" s="239">
        <v>641</v>
      </c>
      <c r="C642" s="86" t="s">
        <v>1426</v>
      </c>
      <c r="D642" s="241">
        <f>COUNTIF($C$1:$C642,C642)</f>
        <v>17</v>
      </c>
      <c r="E642" s="241" t="str">
        <f t="shared" si="29"/>
        <v>Interests &amp; Hobbies17</v>
      </c>
      <c r="F642" s="86" t="s">
        <v>1459</v>
      </c>
      <c r="G642" s="242">
        <v>0.37011764705882361</v>
      </c>
      <c r="H642" s="245">
        <v>101.99781955106093</v>
      </c>
    </row>
    <row r="643" spans="1:8">
      <c r="A643" s="86" t="str">
        <v>INTERESTS29</v>
      </c>
      <c r="B643" s="239">
        <v>642</v>
      </c>
      <c r="C643" s="86" t="s">
        <v>1426</v>
      </c>
      <c r="D643" s="241">
        <f>COUNTIF($C$1:$C643,C643)</f>
        <v>18</v>
      </c>
      <c r="E643" s="241" t="str">
        <f t="shared" ref="E643:E706" si="30">C643&amp;D643</f>
        <v>Interests &amp; Hobbies18</v>
      </c>
      <c r="F643" s="86" t="s">
        <v>1461</v>
      </c>
      <c r="G643" s="242">
        <v>0.41722549019607846</v>
      </c>
      <c r="H643" s="245">
        <v>99.038233954340043</v>
      </c>
    </row>
    <row r="644" spans="1:8">
      <c r="A644" s="86" t="str">
        <v>INTERESTS51</v>
      </c>
      <c r="B644" s="239">
        <v>643</v>
      </c>
      <c r="C644" s="86" t="s">
        <v>1426</v>
      </c>
      <c r="D644" s="241">
        <f>COUNTIF($C$1:$C644,C644)</f>
        <v>19</v>
      </c>
      <c r="E644" s="241" t="str">
        <f t="shared" si="30"/>
        <v>Interests &amp; Hobbies19</v>
      </c>
      <c r="F644" s="86" t="s">
        <v>1399</v>
      </c>
      <c r="G644" s="242">
        <v>0.51454901960784316</v>
      </c>
      <c r="H644" s="245">
        <v>100.6641489916055</v>
      </c>
    </row>
    <row r="645" spans="1:8">
      <c r="A645" s="86" t="str">
        <v>INTERESTS52</v>
      </c>
      <c r="B645" s="239">
        <v>644</v>
      </c>
      <c r="C645" s="86" t="s">
        <v>1426</v>
      </c>
      <c r="D645" s="241">
        <f>COUNTIF($C$1:$C645,C645)</f>
        <v>20</v>
      </c>
      <c r="E645" s="241" t="str">
        <f t="shared" si="30"/>
        <v>Interests &amp; Hobbies20</v>
      </c>
      <c r="F645" s="86" t="s">
        <v>1464</v>
      </c>
      <c r="G645" s="242">
        <v>0.16547058823529412</v>
      </c>
      <c r="H645" s="245">
        <v>94.622358806189894</v>
      </c>
    </row>
    <row r="646" spans="1:8">
      <c r="A646" s="86" t="str">
        <v>holdest6</v>
      </c>
      <c r="B646" s="239">
        <v>645</v>
      </c>
      <c r="C646" s="86" t="s">
        <v>1466</v>
      </c>
      <c r="D646" s="241">
        <f>COUNTIF($C$1:$C646,C646)</f>
        <v>1</v>
      </c>
      <c r="E646" s="241" t="str">
        <f t="shared" si="30"/>
        <v>Holiday Destination/Type1</v>
      </c>
      <c r="F646" s="86" t="s">
        <v>1467</v>
      </c>
      <c r="G646" s="242">
        <v>0.59629411764705875</v>
      </c>
      <c r="H646" s="245">
        <v>102.79542917509347</v>
      </c>
    </row>
    <row r="647" spans="1:8">
      <c r="A647" s="86" t="str">
        <v>holdest1</v>
      </c>
      <c r="B647" s="239">
        <v>646</v>
      </c>
      <c r="C647" s="86" t="s">
        <v>1466</v>
      </c>
      <c r="D647" s="241">
        <f>COUNTIF($C$1:$C647,C647)</f>
        <v>2</v>
      </c>
      <c r="E647" s="241" t="str">
        <f t="shared" si="30"/>
        <v>Holiday Destination/Type2</v>
      </c>
      <c r="F647" s="86" t="s">
        <v>1469</v>
      </c>
      <c r="G647" s="242">
        <v>4.1509803921568625E-2</v>
      </c>
      <c r="H647" s="245">
        <v>96.057713380012004</v>
      </c>
    </row>
    <row r="648" spans="1:8">
      <c r="A648" s="86" t="str">
        <v>holdest2</v>
      </c>
      <c r="B648" s="239">
        <v>647</v>
      </c>
      <c r="C648" s="86" t="s">
        <v>1466</v>
      </c>
      <c r="D648" s="241">
        <f>COUNTIF($C$1:$C648,C648)</f>
        <v>3</v>
      </c>
      <c r="E648" s="241" t="str">
        <f t="shared" si="30"/>
        <v>Holiday Destination/Type3</v>
      </c>
      <c r="F648" s="86" t="s">
        <v>1471</v>
      </c>
      <c r="G648" s="242">
        <v>0.10054901960784314</v>
      </c>
      <c r="H648" s="245">
        <v>97.389794650336867</v>
      </c>
    </row>
    <row r="649" spans="1:8">
      <c r="A649" s="86" t="str">
        <v>holdest3</v>
      </c>
      <c r="B649" s="239">
        <v>648</v>
      </c>
      <c r="C649" s="86" t="s">
        <v>1466</v>
      </c>
      <c r="D649" s="241">
        <f>COUNTIF($C$1:$C649,C649)</f>
        <v>4</v>
      </c>
      <c r="E649" s="241" t="str">
        <f t="shared" si="30"/>
        <v>Holiday Destination/Type4</v>
      </c>
      <c r="F649" s="86" t="s">
        <v>1473</v>
      </c>
      <c r="G649" s="242">
        <v>1.134313725490196E-2</v>
      </c>
      <c r="H649" s="245">
        <v>101.55101973027871</v>
      </c>
    </row>
    <row r="650" spans="1:8">
      <c r="A650" s="86" t="str">
        <v>holdest4</v>
      </c>
      <c r="B650" s="239">
        <v>649</v>
      </c>
      <c r="C650" s="86" t="s">
        <v>1466</v>
      </c>
      <c r="D650" s="241">
        <f>COUNTIF($C$1:$C650,C650)</f>
        <v>5</v>
      </c>
      <c r="E650" s="241" t="str">
        <f t="shared" si="30"/>
        <v>Holiday Destination/Type5</v>
      </c>
      <c r="F650" s="86" t="s">
        <v>1475</v>
      </c>
      <c r="G650" s="242">
        <v>1.9186274509803924E-2</v>
      </c>
      <c r="H650" s="245">
        <v>103.00979213039207</v>
      </c>
    </row>
    <row r="651" spans="1:8">
      <c r="A651" s="86" t="str">
        <v>holdest5</v>
      </c>
      <c r="B651" s="239">
        <v>650</v>
      </c>
      <c r="C651" s="86" t="s">
        <v>1466</v>
      </c>
      <c r="D651" s="241">
        <f>COUNTIF($C$1:$C651,C651)</f>
        <v>6</v>
      </c>
      <c r="E651" s="241" t="str">
        <f t="shared" si="30"/>
        <v>Holiday Destination/Type6</v>
      </c>
      <c r="F651" s="86" t="s">
        <v>1477</v>
      </c>
      <c r="G651" s="242">
        <v>0.37702941176470589</v>
      </c>
      <c r="H651" s="245">
        <v>104.58452508006155</v>
      </c>
    </row>
    <row r="652" spans="1:8">
      <c r="A652" s="86" t="str">
        <v>holdest7</v>
      </c>
      <c r="B652" s="239">
        <v>651</v>
      </c>
      <c r="C652" s="86" t="s">
        <v>1466</v>
      </c>
      <c r="D652" s="241">
        <f>COUNTIF($C$1:$C652,C652)</f>
        <v>7</v>
      </c>
      <c r="E652" s="241" t="str">
        <f t="shared" si="30"/>
        <v>Holiday Destination/Type7</v>
      </c>
      <c r="F652" s="86" t="s">
        <v>1479</v>
      </c>
      <c r="G652" s="242">
        <v>0.22193137254901962</v>
      </c>
      <c r="H652" s="245">
        <v>99.856124763332573</v>
      </c>
    </row>
    <row r="653" spans="1:8">
      <c r="A653" s="86" t="str">
        <v>holdest8</v>
      </c>
      <c r="B653" s="239">
        <v>652</v>
      </c>
      <c r="C653" s="86" t="s">
        <v>1466</v>
      </c>
      <c r="D653" s="241">
        <f>COUNTIF($C$1:$C653,C653)</f>
        <v>8</v>
      </c>
      <c r="E653" s="241" t="str">
        <f t="shared" si="30"/>
        <v>Holiday Destination/Type8</v>
      </c>
      <c r="F653" s="86" t="s">
        <v>1481</v>
      </c>
      <c r="G653" s="242">
        <v>7.7284313725490203E-2</v>
      </c>
      <c r="H653" s="245">
        <v>103.40385366654776</v>
      </c>
    </row>
    <row r="654" spans="1:8">
      <c r="A654" s="86" t="str">
        <v>holtype1</v>
      </c>
      <c r="B654" s="239">
        <v>653</v>
      </c>
      <c r="C654" s="86" t="s">
        <v>1466</v>
      </c>
      <c r="D654" s="241">
        <f>COUNTIF($C$1:$C654,C654)</f>
        <v>9</v>
      </c>
      <c r="E654" s="241" t="str">
        <f t="shared" si="30"/>
        <v>Holiday Destination/Type9</v>
      </c>
      <c r="F654" s="86" t="s">
        <v>1483</v>
      </c>
      <c r="G654" s="242">
        <v>0.23107843137254902</v>
      </c>
      <c r="H654" s="245">
        <v>101.52232307798721</v>
      </c>
    </row>
    <row r="655" spans="1:8">
      <c r="A655" s="86" t="str">
        <v>holtype3</v>
      </c>
      <c r="B655" s="239">
        <v>654</v>
      </c>
      <c r="C655" s="86" t="s">
        <v>1466</v>
      </c>
      <c r="D655" s="241">
        <f>COUNTIF($C$1:$C655,C655)</f>
        <v>10</v>
      </c>
      <c r="E655" s="241" t="str">
        <f t="shared" si="30"/>
        <v>Holiday Destination/Type10</v>
      </c>
      <c r="F655" s="86" t="s">
        <v>1485</v>
      </c>
      <c r="G655" s="242">
        <v>3.5598039215686279E-2</v>
      </c>
      <c r="H655" s="245">
        <v>115.84281765883522</v>
      </c>
    </row>
    <row r="656" spans="1:8">
      <c r="A656" s="86" t="str">
        <v>holtype4</v>
      </c>
      <c r="B656" s="239">
        <v>655</v>
      </c>
      <c r="C656" s="86" t="s">
        <v>1466</v>
      </c>
      <c r="D656" s="241">
        <f>COUNTIF($C$1:$C656,C656)</f>
        <v>11</v>
      </c>
      <c r="E656" s="241" t="str">
        <f t="shared" si="30"/>
        <v>Holiday Destination/Type11</v>
      </c>
      <c r="F656" s="86" t="s">
        <v>1487</v>
      </c>
      <c r="G656" s="242">
        <v>0.21336274509803915</v>
      </c>
      <c r="H656" s="245">
        <v>105.85898706419275</v>
      </c>
    </row>
    <row r="657" spans="1:8">
      <c r="A657" s="86" t="str">
        <v>holtype6</v>
      </c>
      <c r="B657" s="239">
        <v>656</v>
      </c>
      <c r="C657" s="86" t="s">
        <v>1466</v>
      </c>
      <c r="D657" s="241">
        <f>COUNTIF($C$1:$C657,C657)</f>
        <v>12</v>
      </c>
      <c r="E657" s="241" t="str">
        <f t="shared" si="30"/>
        <v>Holiday Destination/Type12</v>
      </c>
      <c r="F657" s="86" t="s">
        <v>1489</v>
      </c>
      <c r="G657" s="242">
        <v>0.15575490196078431</v>
      </c>
      <c r="H657" s="245">
        <v>105.88191503860243</v>
      </c>
    </row>
    <row r="658" spans="1:8">
      <c r="A658" s="86" t="str">
        <v>car_enqc_app</v>
      </c>
      <c r="B658" s="239">
        <v>657</v>
      </c>
      <c r="C658" s="86" t="s">
        <v>1492</v>
      </c>
      <c r="D658" s="241">
        <f>COUNTIF($C$1:$C658,C658)</f>
        <v>1</v>
      </c>
      <c r="E658" s="241" t="str">
        <f t="shared" si="30"/>
        <v>Make enquiry on car dealership or manufacturer1</v>
      </c>
      <c r="F658" s="86" t="s">
        <v>1493</v>
      </c>
      <c r="G658" s="242">
        <v>0.12355882352941178</v>
      </c>
      <c r="H658" s="245">
        <v>85.521817939149471</v>
      </c>
    </row>
    <row r="659" spans="1:8">
      <c r="A659" s="86" t="str">
        <v>car_enqc_call</v>
      </c>
      <c r="B659" s="239">
        <v>658</v>
      </c>
      <c r="C659" s="86" t="s">
        <v>1492</v>
      </c>
      <c r="D659" s="241">
        <f>COUNTIF($C$1:$C659,C659)</f>
        <v>2</v>
      </c>
      <c r="E659" s="241" t="str">
        <f t="shared" si="30"/>
        <v>Make enquiry on car dealership or manufacturer2</v>
      </c>
      <c r="F659" s="86" t="s">
        <v>1495</v>
      </c>
      <c r="G659" s="242">
        <v>0.47622549019607846</v>
      </c>
      <c r="H659" s="245">
        <v>102.51586194294195</v>
      </c>
    </row>
    <row r="660" spans="1:8">
      <c r="A660" s="86" t="str">
        <v>car_enqc_email</v>
      </c>
      <c r="B660" s="239">
        <v>659</v>
      </c>
      <c r="C660" s="86" t="s">
        <v>1492</v>
      </c>
      <c r="D660" s="241">
        <f>COUNTIF($C$1:$C660,C660)</f>
        <v>3</v>
      </c>
      <c r="E660" s="241" t="str">
        <f t="shared" si="30"/>
        <v>Make enquiry on car dealership or manufacturer3</v>
      </c>
      <c r="F660" s="86" t="s">
        <v>1050</v>
      </c>
      <c r="G660" s="242">
        <v>0.32269607843137255</v>
      </c>
      <c r="H660" s="245">
        <v>98.900837394486103</v>
      </c>
    </row>
    <row r="661" spans="1:8">
      <c r="A661" s="86" t="str">
        <v>car_enqc_f2f</v>
      </c>
      <c r="B661" s="239">
        <v>660</v>
      </c>
      <c r="C661" s="86" t="s">
        <v>1492</v>
      </c>
      <c r="D661" s="241">
        <f>COUNTIF($C$1:$C661,C661)</f>
        <v>4</v>
      </c>
      <c r="E661" s="241" t="str">
        <f t="shared" si="30"/>
        <v>Make enquiry on car dealership or manufacturer4</v>
      </c>
      <c r="F661" s="86" t="s">
        <v>1498</v>
      </c>
      <c r="G661" s="242">
        <v>0.52300000000000002</v>
      </c>
      <c r="H661" s="245">
        <v>100.36032239505927</v>
      </c>
    </row>
    <row r="662" spans="1:8">
      <c r="A662" s="86" t="str">
        <v>car_enqc_mail</v>
      </c>
      <c r="B662" s="239">
        <v>661</v>
      </c>
      <c r="C662" s="86" t="s">
        <v>1492</v>
      </c>
      <c r="D662" s="241">
        <f>COUNTIF($C$1:$C662,C662)</f>
        <v>5</v>
      </c>
      <c r="E662" s="241" t="str">
        <f t="shared" si="30"/>
        <v>Make enquiry on car dealership or manufacturer5</v>
      </c>
      <c r="F662" s="86" t="s">
        <v>1500</v>
      </c>
      <c r="G662" s="242">
        <v>0.11401960784313728</v>
      </c>
      <c r="H662" s="245">
        <v>95.217519707999926</v>
      </c>
    </row>
    <row r="663" spans="1:8">
      <c r="A663" s="86" t="str">
        <v>car_enqc_txt</v>
      </c>
      <c r="B663" s="239">
        <v>662</v>
      </c>
      <c r="C663" s="86" t="s">
        <v>1492</v>
      </c>
      <c r="D663" s="241">
        <f>COUNTIF($C$1:$C663,C663)</f>
        <v>6</v>
      </c>
      <c r="E663" s="241" t="str">
        <f t="shared" si="30"/>
        <v>Make enquiry on car dealership or manufacturer6</v>
      </c>
      <c r="F663" s="86" t="s">
        <v>1502</v>
      </c>
      <c r="G663" s="242">
        <v>9.2499999999999999E-2</v>
      </c>
      <c r="H663" s="245">
        <v>102.53457749101662</v>
      </c>
    </row>
    <row r="664" spans="1:8">
      <c r="A664" s="86" t="str">
        <v>car_enqc_web</v>
      </c>
      <c r="B664" s="239">
        <v>663</v>
      </c>
      <c r="C664" s="86" t="s">
        <v>1492</v>
      </c>
      <c r="D664" s="241">
        <f>COUNTIF($C$1:$C664,C664)</f>
        <v>7</v>
      </c>
      <c r="E664" s="241" t="str">
        <f t="shared" si="30"/>
        <v>Make enquiry on car dealership or manufacturer7</v>
      </c>
      <c r="F664" s="86" t="s">
        <v>1504</v>
      </c>
      <c r="G664" s="242">
        <v>0.23332352941176471</v>
      </c>
      <c r="H664" s="245">
        <v>98.054396873373179</v>
      </c>
    </row>
    <row r="665" spans="1:8">
      <c r="A665" s="86" t="str">
        <v>car_sub_app</v>
      </c>
      <c r="B665" s="239">
        <v>664</v>
      </c>
      <c r="C665" s="86" t="s">
        <v>1506</v>
      </c>
      <c r="D665" s="241">
        <f>COUNTIF($C$1:$C665,C665)</f>
        <v>1</v>
      </c>
      <c r="E665" s="241" t="str">
        <f t="shared" si="30"/>
        <v>Submit info to cars dealership or manufacturer1</v>
      </c>
      <c r="F665" s="86" t="s">
        <v>1493</v>
      </c>
      <c r="G665" s="242">
        <v>0.14835294117647058</v>
      </c>
      <c r="H665" s="245">
        <v>88.92649486823521</v>
      </c>
    </row>
    <row r="666" spans="1:8">
      <c r="A666" s="86" t="str">
        <v>car_sub_call</v>
      </c>
      <c r="B666" s="239">
        <v>665</v>
      </c>
      <c r="C666" s="86" t="s">
        <v>1506</v>
      </c>
      <c r="D666" s="241">
        <f>COUNTIF($C$1:$C666,C666)</f>
        <v>2</v>
      </c>
      <c r="E666" s="241" t="str">
        <f t="shared" si="30"/>
        <v>Submit info to cars dealership or manufacturer2</v>
      </c>
      <c r="F666" s="86" t="s">
        <v>1495</v>
      </c>
      <c r="G666" s="242">
        <v>0.42432352941176471</v>
      </c>
      <c r="H666" s="245">
        <v>99.95374818285697</v>
      </c>
    </row>
    <row r="667" spans="1:8">
      <c r="A667" s="86" t="str">
        <v>car_sub_email</v>
      </c>
      <c r="B667" s="239">
        <v>666</v>
      </c>
      <c r="C667" s="86" t="s">
        <v>1506</v>
      </c>
      <c r="D667" s="241">
        <f>COUNTIF($C$1:$C667,C667)</f>
        <v>3</v>
      </c>
      <c r="E667" s="241" t="str">
        <f t="shared" si="30"/>
        <v>Submit info to cars dealership or manufacturer3</v>
      </c>
      <c r="F667" s="86" t="s">
        <v>1050</v>
      </c>
      <c r="G667" s="242">
        <v>0.29956862745098034</v>
      </c>
      <c r="H667" s="245">
        <v>99.959274003270579</v>
      </c>
    </row>
    <row r="668" spans="1:8">
      <c r="A668" s="86" t="str">
        <v>car_sub_f2f</v>
      </c>
      <c r="B668" s="239">
        <v>667</v>
      </c>
      <c r="C668" s="86" t="s">
        <v>1506</v>
      </c>
      <c r="D668" s="241">
        <f>COUNTIF($C$1:$C668,C668)</f>
        <v>4</v>
      </c>
      <c r="E668" s="241" t="str">
        <f t="shared" si="30"/>
        <v>Submit info to cars dealership or manufacturer4</v>
      </c>
      <c r="F668" s="86" t="s">
        <v>1498</v>
      </c>
      <c r="G668" s="242">
        <v>0.49277450980392157</v>
      </c>
      <c r="H668" s="245">
        <v>99.160203709222259</v>
      </c>
    </row>
    <row r="669" spans="1:8">
      <c r="A669" s="86" t="str">
        <v>car_sub_mail</v>
      </c>
      <c r="B669" s="239">
        <v>668</v>
      </c>
      <c r="C669" s="86" t="s">
        <v>1506</v>
      </c>
      <c r="D669" s="241">
        <f>COUNTIF($C$1:$C669,C669)</f>
        <v>5</v>
      </c>
      <c r="E669" s="241" t="str">
        <f t="shared" si="30"/>
        <v>Submit info to cars dealership or manufacturer5</v>
      </c>
      <c r="F669" s="86" t="s">
        <v>1500</v>
      </c>
      <c r="G669" s="242">
        <v>8.666666666666667E-2</v>
      </c>
      <c r="H669" s="245">
        <v>98.183259850851016</v>
      </c>
    </row>
    <row r="670" spans="1:8">
      <c r="A670" s="86" t="str">
        <v>car_sub_txt</v>
      </c>
      <c r="B670" s="239">
        <v>669</v>
      </c>
      <c r="C670" s="86" t="s">
        <v>1506</v>
      </c>
      <c r="D670" s="241">
        <f>COUNTIF($C$1:$C670,C670)</f>
        <v>6</v>
      </c>
      <c r="E670" s="241" t="str">
        <f t="shared" si="30"/>
        <v>Submit info to cars dealership or manufacturer6</v>
      </c>
      <c r="F670" s="86" t="s">
        <v>1502</v>
      </c>
      <c r="G670" s="242">
        <v>9.0950980392156849E-2</v>
      </c>
      <c r="H670" s="245">
        <v>86.745497183575708</v>
      </c>
    </row>
    <row r="671" spans="1:8">
      <c r="A671" s="86" t="str">
        <v>car_sub_web</v>
      </c>
      <c r="B671" s="239">
        <v>670</v>
      </c>
      <c r="C671" s="86" t="s">
        <v>1506</v>
      </c>
      <c r="D671" s="241">
        <f>COUNTIF($C$1:$C671,C671)</f>
        <v>7</v>
      </c>
      <c r="E671" s="241" t="str">
        <f t="shared" si="30"/>
        <v>Submit info to cars dealership or manufacturer7</v>
      </c>
      <c r="F671" s="86" t="s">
        <v>1504</v>
      </c>
      <c r="G671" s="242">
        <v>0.30803921568627451</v>
      </c>
      <c r="H671" s="245">
        <v>99.977461040169885</v>
      </c>
    </row>
    <row r="672" spans="1:8">
      <c r="A672" s="86" t="str">
        <v>car_mark_app</v>
      </c>
      <c r="B672" s="239">
        <v>671</v>
      </c>
      <c r="C672" s="86" t="s">
        <v>1514</v>
      </c>
      <c r="D672" s="241">
        <f>COUNTIF($C$1:$C672,C672)</f>
        <v>1</v>
      </c>
      <c r="E672" s="241" t="str">
        <f t="shared" si="30"/>
        <v>Get info/marketing from car dealership or manufacturer1</v>
      </c>
      <c r="F672" s="86" t="s">
        <v>1493</v>
      </c>
      <c r="G672" s="242">
        <v>0.13006862745098041</v>
      </c>
      <c r="H672" s="245">
        <v>93.716164753774237</v>
      </c>
    </row>
    <row r="673" spans="1:8">
      <c r="A673" s="86" t="str">
        <v>car_mark_call</v>
      </c>
      <c r="B673" s="239">
        <v>672</v>
      </c>
      <c r="C673" s="86" t="s">
        <v>1514</v>
      </c>
      <c r="D673" s="241">
        <f>COUNTIF($C$1:$C673,C673)</f>
        <v>2</v>
      </c>
      <c r="E673" s="241" t="str">
        <f t="shared" si="30"/>
        <v>Get info/marketing from car dealership or manufacturer2</v>
      </c>
      <c r="F673" s="86" t="s">
        <v>1495</v>
      </c>
      <c r="G673" s="242">
        <v>0.22801960784313724</v>
      </c>
      <c r="H673" s="245">
        <v>98.610921518725306</v>
      </c>
    </row>
    <row r="674" spans="1:8">
      <c r="A674" s="86" t="str">
        <v>car_mark_email</v>
      </c>
      <c r="B674" s="239">
        <v>673</v>
      </c>
      <c r="C674" s="86" t="s">
        <v>1514</v>
      </c>
      <c r="D674" s="241">
        <f>COUNTIF($C$1:$C674,C674)</f>
        <v>3</v>
      </c>
      <c r="E674" s="241" t="str">
        <f t="shared" si="30"/>
        <v>Get info/marketing from car dealership or manufacturer3</v>
      </c>
      <c r="F674" s="86" t="s">
        <v>1050</v>
      </c>
      <c r="G674" s="242">
        <v>0.24569607843137256</v>
      </c>
      <c r="H674" s="245">
        <v>100.79534161454251</v>
      </c>
    </row>
    <row r="675" spans="1:8">
      <c r="A675" s="86" t="str">
        <v>car_mark_f2f</v>
      </c>
      <c r="B675" s="239">
        <v>674</v>
      </c>
      <c r="C675" s="86" t="s">
        <v>1514</v>
      </c>
      <c r="D675" s="241">
        <f>COUNTIF($C$1:$C675,C675)</f>
        <v>4</v>
      </c>
      <c r="E675" s="241" t="str">
        <f t="shared" si="30"/>
        <v>Get info/marketing from car dealership or manufacturer4</v>
      </c>
      <c r="F675" s="86" t="s">
        <v>1498</v>
      </c>
      <c r="G675" s="242">
        <v>0.4864509803921569</v>
      </c>
      <c r="H675" s="245">
        <v>99.351770562493343</v>
      </c>
    </row>
    <row r="676" spans="1:8">
      <c r="A676" s="86" t="str">
        <v>car_mark_mail</v>
      </c>
      <c r="B676" s="239">
        <v>675</v>
      </c>
      <c r="C676" s="86" t="s">
        <v>1514</v>
      </c>
      <c r="D676" s="241">
        <f>COUNTIF($C$1:$C676,C676)</f>
        <v>5</v>
      </c>
      <c r="E676" s="241" t="str">
        <f t="shared" si="30"/>
        <v>Get info/marketing from car dealership or manufacturer5</v>
      </c>
      <c r="F676" s="86" t="s">
        <v>1500</v>
      </c>
      <c r="G676" s="242">
        <v>0.14599019607843136</v>
      </c>
      <c r="H676" s="245">
        <v>95.673561823196948</v>
      </c>
    </row>
    <row r="677" spans="1:8">
      <c r="A677" s="86" t="str">
        <v>car_mark_txt</v>
      </c>
      <c r="B677" s="239">
        <v>676</v>
      </c>
      <c r="C677" s="86" t="s">
        <v>1514</v>
      </c>
      <c r="D677" s="241">
        <f>COUNTIF($C$1:$C677,C677)</f>
        <v>6</v>
      </c>
      <c r="E677" s="241" t="str">
        <f t="shared" si="30"/>
        <v>Get info/marketing from car dealership or manufacturer6</v>
      </c>
      <c r="F677" s="86" t="s">
        <v>1502</v>
      </c>
      <c r="G677" s="242">
        <v>9.445098039215688E-2</v>
      </c>
      <c r="H677" s="245">
        <v>94.229975392633548</v>
      </c>
    </row>
    <row r="678" spans="1:8">
      <c r="A678" s="86" t="str">
        <v>car_mark_web</v>
      </c>
      <c r="B678" s="239">
        <v>677</v>
      </c>
      <c r="C678" s="86" t="s">
        <v>1514</v>
      </c>
      <c r="D678" s="241">
        <f>COUNTIF($C$1:$C678,C678)</f>
        <v>7</v>
      </c>
      <c r="E678" s="241" t="str">
        <f t="shared" si="30"/>
        <v>Get info/marketing from car dealership or manufacturer7</v>
      </c>
      <c r="F678" s="86" t="s">
        <v>1504</v>
      </c>
      <c r="G678" s="242">
        <v>0.30874509803921563</v>
      </c>
      <c r="H678" s="245">
        <v>99.767297634671266</v>
      </c>
    </row>
    <row r="679" spans="1:8">
      <c r="A679" s="86" t="str">
        <v>car_res_app</v>
      </c>
      <c r="B679" s="239">
        <v>678</v>
      </c>
      <c r="C679" s="86" t="s">
        <v>1522</v>
      </c>
      <c r="D679" s="241">
        <f>COUNTIF($C$1:$C679,C679)</f>
        <v>1</v>
      </c>
      <c r="E679" s="241" t="str">
        <f t="shared" si="30"/>
        <v>Research car dealership or manufacturer1</v>
      </c>
      <c r="F679" s="86" t="s">
        <v>1493</v>
      </c>
      <c r="G679" s="242">
        <v>0.11838235294117647</v>
      </c>
      <c r="H679" s="245">
        <v>91.934360837539629</v>
      </c>
    </row>
    <row r="680" spans="1:8">
      <c r="A680" s="86" t="str">
        <v>car_res_call</v>
      </c>
      <c r="B680" s="239">
        <v>679</v>
      </c>
      <c r="C680" s="86" t="s">
        <v>1522</v>
      </c>
      <c r="D680" s="241">
        <f>COUNTIF($C$1:$C680,C680)</f>
        <v>2</v>
      </c>
      <c r="E680" s="241" t="str">
        <f t="shared" si="30"/>
        <v>Research car dealership or manufacturer2</v>
      </c>
      <c r="F680" s="86" t="s">
        <v>1495</v>
      </c>
      <c r="G680" s="242">
        <v>0.21359803921568635</v>
      </c>
      <c r="H680" s="245">
        <v>98.440978647268295</v>
      </c>
    </row>
    <row r="681" spans="1:8">
      <c r="A681" s="86" t="str">
        <v>car_res_email</v>
      </c>
      <c r="B681" s="239">
        <v>680</v>
      </c>
      <c r="C681" s="86" t="s">
        <v>1522</v>
      </c>
      <c r="D681" s="241">
        <f>COUNTIF($C$1:$C681,C681)</f>
        <v>3</v>
      </c>
      <c r="E681" s="241" t="str">
        <f t="shared" si="30"/>
        <v>Research car dealership or manufacturer3</v>
      </c>
      <c r="F681" s="86" t="s">
        <v>1050</v>
      </c>
      <c r="G681" s="242">
        <v>0.17115686274509803</v>
      </c>
      <c r="H681" s="245">
        <v>96.984349726840819</v>
      </c>
    </row>
    <row r="682" spans="1:8">
      <c r="A682" s="86" t="str">
        <v>car_res_f2f</v>
      </c>
      <c r="B682" s="239">
        <v>681</v>
      </c>
      <c r="C682" s="86" t="s">
        <v>1522</v>
      </c>
      <c r="D682" s="241">
        <f>COUNTIF($C$1:$C682,C682)</f>
        <v>4</v>
      </c>
      <c r="E682" s="241" t="str">
        <f t="shared" si="30"/>
        <v>Research car dealership or manufacturer4</v>
      </c>
      <c r="F682" s="86" t="s">
        <v>1498</v>
      </c>
      <c r="G682" s="242">
        <v>0.67626470588235277</v>
      </c>
      <c r="H682" s="245">
        <v>100.18197247580125</v>
      </c>
    </row>
    <row r="683" spans="1:8">
      <c r="A683" s="86" t="str">
        <v>car_res_mail</v>
      </c>
      <c r="B683" s="239">
        <v>682</v>
      </c>
      <c r="C683" s="86" t="s">
        <v>1522</v>
      </c>
      <c r="D683" s="241">
        <f>COUNTIF($C$1:$C683,C683)</f>
        <v>5</v>
      </c>
      <c r="E683" s="241" t="str">
        <f t="shared" si="30"/>
        <v>Research car dealership or manufacturer5</v>
      </c>
      <c r="F683" s="86" t="s">
        <v>1500</v>
      </c>
      <c r="G683" s="242">
        <v>8.5480392156862733E-2</v>
      </c>
      <c r="H683" s="245">
        <v>101.47341550557225</v>
      </c>
    </row>
    <row r="684" spans="1:8">
      <c r="A684" s="86" t="str">
        <v>car_res_txt</v>
      </c>
      <c r="B684" s="239">
        <v>683</v>
      </c>
      <c r="C684" s="86" t="s">
        <v>1522</v>
      </c>
      <c r="D684" s="241">
        <f>COUNTIF($C$1:$C684,C684)</f>
        <v>6</v>
      </c>
      <c r="E684" s="241" t="str">
        <f t="shared" si="30"/>
        <v>Research car dealership or manufacturer6</v>
      </c>
      <c r="F684" s="86" t="s">
        <v>1502</v>
      </c>
      <c r="G684" s="242">
        <v>6.2862745098039227E-2</v>
      </c>
      <c r="H684" s="245">
        <v>99.545986676782476</v>
      </c>
    </row>
    <row r="685" spans="1:8">
      <c r="A685" s="86" t="str">
        <v>car_res_web</v>
      </c>
      <c r="B685" s="239">
        <v>684</v>
      </c>
      <c r="C685" s="86" t="s">
        <v>1522</v>
      </c>
      <c r="D685" s="241">
        <f>COUNTIF($C$1:$C685,C685)</f>
        <v>7</v>
      </c>
      <c r="E685" s="241" t="str">
        <f t="shared" si="30"/>
        <v>Research car dealership or manufacturer7</v>
      </c>
      <c r="F685" s="86" t="s">
        <v>1504</v>
      </c>
      <c r="G685" s="242">
        <v>0.37926470588235295</v>
      </c>
      <c r="H685" s="245">
        <v>98.646745281910412</v>
      </c>
    </row>
    <row r="686" spans="1:8">
      <c r="A686" s="86" t="str">
        <v>hlh_enqc_app</v>
      </c>
      <c r="B686" s="239">
        <v>685</v>
      </c>
      <c r="C686" s="86" t="s">
        <v>1530</v>
      </c>
      <c r="D686" s="241">
        <f>COUNTIF($C$1:$C686,C686)</f>
        <v>1</v>
      </c>
      <c r="E686" s="241" t="str">
        <f t="shared" si="30"/>
        <v>Make enquiry on local health services1</v>
      </c>
      <c r="F686" s="86" t="s">
        <v>1493</v>
      </c>
      <c r="G686" s="242">
        <v>0.12449019607843137</v>
      </c>
      <c r="H686" s="245">
        <v>101.40909709240316</v>
      </c>
    </row>
    <row r="687" spans="1:8">
      <c r="A687" s="86" t="str">
        <v>hlh_enqc_call</v>
      </c>
      <c r="B687" s="239">
        <v>686</v>
      </c>
      <c r="C687" s="86" t="s">
        <v>1530</v>
      </c>
      <c r="D687" s="241">
        <f>COUNTIF($C$1:$C687,C687)</f>
        <v>2</v>
      </c>
      <c r="E687" s="241" t="str">
        <f t="shared" si="30"/>
        <v>Make enquiry on local health services2</v>
      </c>
      <c r="F687" s="86" t="s">
        <v>1495</v>
      </c>
      <c r="G687" s="242">
        <v>0.3971960784313725</v>
      </c>
      <c r="H687" s="245">
        <v>99.620533903775382</v>
      </c>
    </row>
    <row r="688" spans="1:8">
      <c r="A688" s="86" t="str">
        <v>hlh_enqc_email</v>
      </c>
      <c r="B688" s="239">
        <v>687</v>
      </c>
      <c r="C688" s="86" t="s">
        <v>1530</v>
      </c>
      <c r="D688" s="241">
        <f>COUNTIF($C$1:$C688,C688)</f>
        <v>3</v>
      </c>
      <c r="E688" s="241" t="str">
        <f t="shared" si="30"/>
        <v>Make enquiry on local health services3</v>
      </c>
      <c r="F688" s="86" t="s">
        <v>1050</v>
      </c>
      <c r="G688" s="242">
        <v>0.31324509803921569</v>
      </c>
      <c r="H688" s="245">
        <v>99.957878896787477</v>
      </c>
    </row>
    <row r="689" spans="1:8">
      <c r="A689" s="86" t="str">
        <v>hlh_enqc_f2f</v>
      </c>
      <c r="B689" s="239">
        <v>688</v>
      </c>
      <c r="C689" s="86" t="s">
        <v>1530</v>
      </c>
      <c r="D689" s="241">
        <f>COUNTIF($C$1:$C689,C689)</f>
        <v>4</v>
      </c>
      <c r="E689" s="241" t="str">
        <f t="shared" si="30"/>
        <v>Make enquiry on local health services4</v>
      </c>
      <c r="F689" s="86" t="s">
        <v>1498</v>
      </c>
      <c r="G689" s="242">
        <v>0.33473529411764708</v>
      </c>
      <c r="H689" s="245">
        <v>101.08270700114809</v>
      </c>
    </row>
    <row r="690" spans="1:8">
      <c r="A690" s="86" t="str">
        <v>hlh_enqc_mail</v>
      </c>
      <c r="B690" s="239">
        <v>689</v>
      </c>
      <c r="C690" s="86" t="s">
        <v>1530</v>
      </c>
      <c r="D690" s="241">
        <f>COUNTIF($C$1:$C690,C690)</f>
        <v>5</v>
      </c>
      <c r="E690" s="241" t="str">
        <f t="shared" si="30"/>
        <v>Make enquiry on local health services5</v>
      </c>
      <c r="F690" s="86" t="s">
        <v>1500</v>
      </c>
      <c r="G690" s="242">
        <v>0.12278431372549019</v>
      </c>
      <c r="H690" s="245">
        <v>98.010705916084461</v>
      </c>
    </row>
    <row r="691" spans="1:8">
      <c r="A691" s="86" t="str">
        <v>hlh_enqc_txt</v>
      </c>
      <c r="B691" s="239">
        <v>690</v>
      </c>
      <c r="C691" s="86" t="s">
        <v>1530</v>
      </c>
      <c r="D691" s="241">
        <f>COUNTIF($C$1:$C691,C691)</f>
        <v>6</v>
      </c>
      <c r="E691" s="241" t="str">
        <f t="shared" si="30"/>
        <v>Make enquiry on local health services6</v>
      </c>
      <c r="F691" s="86" t="s">
        <v>1502</v>
      </c>
      <c r="G691" s="242">
        <v>8.8441176470588245E-2</v>
      </c>
      <c r="H691" s="245">
        <v>98.946527930531644</v>
      </c>
    </row>
    <row r="692" spans="1:8">
      <c r="A692" s="86" t="str">
        <v>hlh_enqc_web</v>
      </c>
      <c r="B692" s="239">
        <v>691</v>
      </c>
      <c r="C692" s="86" t="s">
        <v>1530</v>
      </c>
      <c r="D692" s="241">
        <f>COUNTIF($C$1:$C692,C692)</f>
        <v>7</v>
      </c>
      <c r="E692" s="241" t="str">
        <f t="shared" si="30"/>
        <v>Make enquiry on local health services7</v>
      </c>
      <c r="F692" s="86" t="s">
        <v>1504</v>
      </c>
      <c r="G692" s="242">
        <v>0.22035294117647061</v>
      </c>
      <c r="H692" s="245">
        <v>99.317011216871393</v>
      </c>
    </row>
    <row r="693" spans="1:8">
      <c r="A693" s="86" t="str">
        <v>hlh_sub_app</v>
      </c>
      <c r="B693" s="239">
        <v>692</v>
      </c>
      <c r="C693" s="86" t="s">
        <v>1538</v>
      </c>
      <c r="D693" s="241">
        <f>COUNTIF($C$1:$C693,C693)</f>
        <v>1</v>
      </c>
      <c r="E693" s="241" t="str">
        <f t="shared" si="30"/>
        <v>Submit info to local health services1</v>
      </c>
      <c r="F693" s="86" t="s">
        <v>1493</v>
      </c>
      <c r="G693" s="242">
        <v>0.16766666666666666</v>
      </c>
      <c r="H693" s="245">
        <v>101.55055838126276</v>
      </c>
    </row>
    <row r="694" spans="1:8">
      <c r="A694" s="86" t="str">
        <v>hlh_sub_call</v>
      </c>
      <c r="B694" s="239">
        <v>693</v>
      </c>
      <c r="C694" s="86" t="s">
        <v>1538</v>
      </c>
      <c r="D694" s="241">
        <f>COUNTIF($C$1:$C694,C694)</f>
        <v>2</v>
      </c>
      <c r="E694" s="241" t="str">
        <f t="shared" si="30"/>
        <v>Submit info to local health services2</v>
      </c>
      <c r="F694" s="86" t="s">
        <v>1495</v>
      </c>
      <c r="G694" s="242">
        <v>0.37968627450980391</v>
      </c>
      <c r="H694" s="245">
        <v>99.338671763009756</v>
      </c>
    </row>
    <row r="695" spans="1:8">
      <c r="A695" s="86" t="str">
        <v>hlh_sub_email</v>
      </c>
      <c r="B695" s="239">
        <v>694</v>
      </c>
      <c r="C695" s="86" t="s">
        <v>1538</v>
      </c>
      <c r="D695" s="241">
        <f>COUNTIF($C$1:$C695,C695)</f>
        <v>3</v>
      </c>
      <c r="E695" s="241" t="str">
        <f t="shared" si="30"/>
        <v>Submit info to local health services3</v>
      </c>
      <c r="F695" s="86" t="s">
        <v>1050</v>
      </c>
      <c r="G695" s="242">
        <v>0.27768627450980388</v>
      </c>
      <c r="H695" s="245">
        <v>100.33307973030152</v>
      </c>
    </row>
    <row r="696" spans="1:8">
      <c r="A696" s="86" t="str">
        <v>hlh_sub_f2f</v>
      </c>
      <c r="B696" s="239">
        <v>695</v>
      </c>
      <c r="C696" s="86" t="s">
        <v>1538</v>
      </c>
      <c r="D696" s="241">
        <f>COUNTIF($C$1:$C696,C696)</f>
        <v>4</v>
      </c>
      <c r="E696" s="241" t="str">
        <f t="shared" si="30"/>
        <v>Submit info to local health services4</v>
      </c>
      <c r="F696" s="86" t="s">
        <v>1498</v>
      </c>
      <c r="G696" s="242">
        <v>0.40565686274509816</v>
      </c>
      <c r="H696" s="245">
        <v>100.66677965394754</v>
      </c>
    </row>
    <row r="697" spans="1:8">
      <c r="A697" s="86" t="str">
        <v>hlh_sub_mail</v>
      </c>
      <c r="B697" s="239">
        <v>696</v>
      </c>
      <c r="C697" s="86" t="s">
        <v>1538</v>
      </c>
      <c r="D697" s="241">
        <f>COUNTIF($C$1:$C697,C697)</f>
        <v>5</v>
      </c>
      <c r="E697" s="241" t="str">
        <f t="shared" si="30"/>
        <v>Submit info to local health services5</v>
      </c>
      <c r="F697" s="86" t="s">
        <v>1500</v>
      </c>
      <c r="G697" s="242">
        <v>0.11650000000000002</v>
      </c>
      <c r="H697" s="245">
        <v>97.491191026487371</v>
      </c>
    </row>
    <row r="698" spans="1:8">
      <c r="A698" s="86" t="str">
        <v>hlh_sub_txt</v>
      </c>
      <c r="B698" s="239">
        <v>697</v>
      </c>
      <c r="C698" s="86" t="s">
        <v>1538</v>
      </c>
      <c r="D698" s="241">
        <f>COUNTIF($C$1:$C698,C698)</f>
        <v>6</v>
      </c>
      <c r="E698" s="241" t="str">
        <f t="shared" si="30"/>
        <v>Submit info to local health services6</v>
      </c>
      <c r="F698" s="86" t="s">
        <v>1502</v>
      </c>
      <c r="G698" s="242">
        <v>0.10185294117647062</v>
      </c>
      <c r="H698" s="245">
        <v>96.906788394283737</v>
      </c>
    </row>
    <row r="699" spans="1:8">
      <c r="A699" s="86" t="str">
        <v>hlh_sub_web</v>
      </c>
      <c r="B699" s="239">
        <v>698</v>
      </c>
      <c r="C699" s="86" t="s">
        <v>1538</v>
      </c>
      <c r="D699" s="241">
        <f>COUNTIF($C$1:$C699,C699)</f>
        <v>7</v>
      </c>
      <c r="E699" s="241" t="str">
        <f t="shared" si="30"/>
        <v>Submit info to local health services7</v>
      </c>
      <c r="F699" s="86" t="s">
        <v>1504</v>
      </c>
      <c r="G699" s="242">
        <v>0.2719607843137255</v>
      </c>
      <c r="H699" s="245">
        <v>101.51637915852167</v>
      </c>
    </row>
    <row r="700" spans="1:8">
      <c r="A700" s="86" t="str">
        <v>hlh_mark_app</v>
      </c>
      <c r="B700" s="239">
        <v>699</v>
      </c>
      <c r="C700" s="86" t="s">
        <v>1546</v>
      </c>
      <c r="D700" s="241">
        <f>COUNTIF($C$1:$C700,C700)</f>
        <v>1</v>
      </c>
      <c r="E700" s="241" t="str">
        <f t="shared" si="30"/>
        <v>Get info/marketing on local health services1</v>
      </c>
      <c r="F700" s="86" t="s">
        <v>1493</v>
      </c>
      <c r="G700" s="242">
        <v>0.13058823529411764</v>
      </c>
      <c r="H700" s="245">
        <v>95.84624431869868</v>
      </c>
    </row>
    <row r="701" spans="1:8">
      <c r="A701" s="86" t="str">
        <v>hlh_mark_call</v>
      </c>
      <c r="B701" s="239">
        <v>700</v>
      </c>
      <c r="C701" s="86" t="s">
        <v>1546</v>
      </c>
      <c r="D701" s="241">
        <f>COUNTIF($C$1:$C701,C701)</f>
        <v>2</v>
      </c>
      <c r="E701" s="241" t="str">
        <f t="shared" si="30"/>
        <v>Get info/marketing on local health services2</v>
      </c>
      <c r="F701" s="86" t="s">
        <v>1495</v>
      </c>
      <c r="G701" s="242">
        <v>0.26238235294117651</v>
      </c>
      <c r="H701" s="245">
        <v>101.29996826816586</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0.26143137254901966</v>
      </c>
      <c r="H703" s="245">
        <v>99.511893106079711</v>
      </c>
    </row>
    <row r="704" spans="1:8">
      <c r="A704" s="86" t="str">
        <v>hlh_mark_mail</v>
      </c>
      <c r="B704" s="239">
        <v>703</v>
      </c>
      <c r="C704" s="86" t="s">
        <v>1546</v>
      </c>
      <c r="D704" s="241">
        <f>COUNTIF($C$1:$C704,C704)</f>
        <v>5</v>
      </c>
      <c r="E704" s="241" t="str">
        <f t="shared" si="30"/>
        <v>Get info/marketing on local health services5</v>
      </c>
      <c r="F704" s="86" t="s">
        <v>1500</v>
      </c>
      <c r="G704" s="242">
        <v>0.17123529411764704</v>
      </c>
      <c r="H704" s="245">
        <v>95.611013423209272</v>
      </c>
    </row>
    <row r="705" spans="1:8">
      <c r="A705" s="86" t="str">
        <v>hlh_mark_txt</v>
      </c>
      <c r="B705" s="239">
        <v>704</v>
      </c>
      <c r="C705" s="86" t="s">
        <v>1546</v>
      </c>
      <c r="D705" s="241">
        <f>COUNTIF($C$1:$C705,C705)</f>
        <v>6</v>
      </c>
      <c r="E705" s="241" t="str">
        <f t="shared" si="30"/>
        <v>Get info/marketing on local health services6</v>
      </c>
      <c r="F705" s="86" t="s">
        <v>1502</v>
      </c>
      <c r="G705" s="242">
        <v>0.13299019607843135</v>
      </c>
      <c r="H705" s="245">
        <v>95.741136556068668</v>
      </c>
    </row>
    <row r="706" spans="1:8">
      <c r="A706" s="86" t="str">
        <v>hlh_mark_web</v>
      </c>
      <c r="B706" s="239">
        <v>705</v>
      </c>
      <c r="C706" s="86" t="s">
        <v>1546</v>
      </c>
      <c r="D706" s="241">
        <f>COUNTIF($C$1:$C706,C706)</f>
        <v>7</v>
      </c>
      <c r="E706" s="241" t="str">
        <f t="shared" si="30"/>
        <v>Get info/marketing on local health services7</v>
      </c>
      <c r="F706" s="86" t="s">
        <v>1504</v>
      </c>
      <c r="G706" s="242">
        <v>0.26297058823529407</v>
      </c>
      <c r="H706" s="245">
        <v>100.49514990690128</v>
      </c>
    </row>
    <row r="707" spans="1:8">
      <c r="A707" s="86" t="str">
        <v>hlh_res_app</v>
      </c>
      <c r="B707" s="239">
        <v>706</v>
      </c>
      <c r="C707" s="86" t="s">
        <v>1554</v>
      </c>
      <c r="D707" s="241">
        <f>COUNTIF($C$1:$C707,C707)</f>
        <v>1</v>
      </c>
      <c r="E707" s="241" t="str">
        <f t="shared" ref="E707:E770" si="31">C707&amp;D707</f>
        <v>Research local health services1</v>
      </c>
      <c r="F707" s="86" t="s">
        <v>1493</v>
      </c>
      <c r="G707" s="242">
        <v>0.11984313725490196</v>
      </c>
      <c r="H707" s="245">
        <v>91.948250766888577</v>
      </c>
    </row>
    <row r="708" spans="1:8">
      <c r="A708" s="86" t="str">
        <v>hlh_res_call</v>
      </c>
      <c r="B708" s="239">
        <v>707</v>
      </c>
      <c r="C708" s="86" t="s">
        <v>1554</v>
      </c>
      <c r="D708" s="241">
        <f>COUNTIF($C$1:$C708,C708)</f>
        <v>2</v>
      </c>
      <c r="E708" s="241" t="str">
        <f t="shared" si="31"/>
        <v>Research local health services2</v>
      </c>
      <c r="F708" s="86" t="s">
        <v>1495</v>
      </c>
      <c r="G708" s="242">
        <v>0.32240196078431377</v>
      </c>
      <c r="H708" s="245">
        <v>99.918392895196732</v>
      </c>
    </row>
    <row r="709" spans="1:8">
      <c r="A709" s="86" t="str">
        <v>hlh_res_email</v>
      </c>
      <c r="B709" s="239">
        <v>708</v>
      </c>
      <c r="C709" s="86" t="s">
        <v>1554</v>
      </c>
      <c r="D709" s="241">
        <f>COUNTIF($C$1:$C709,C709)</f>
        <v>3</v>
      </c>
      <c r="E709" s="241" t="str">
        <f t="shared" si="31"/>
        <v>Research local health services3</v>
      </c>
      <c r="F709" s="86" t="s">
        <v>1050</v>
      </c>
      <c r="G709" s="242">
        <v>0.20621568627450984</v>
      </c>
      <c r="H709" s="245">
        <v>100.88585559065788</v>
      </c>
    </row>
    <row r="710" spans="1:8">
      <c r="A710" s="86" t="str">
        <v>hlh_res_f2f</v>
      </c>
      <c r="B710" s="239">
        <v>709</v>
      </c>
      <c r="C710" s="86" t="s">
        <v>1554</v>
      </c>
      <c r="D710" s="241">
        <f>COUNTIF($C$1:$C710,C710)</f>
        <v>4</v>
      </c>
      <c r="E710" s="241" t="str">
        <f t="shared" si="31"/>
        <v>Research local health services4</v>
      </c>
      <c r="F710" s="86" t="s">
        <v>1498</v>
      </c>
      <c r="G710" s="242">
        <v>0.2970392156862745</v>
      </c>
      <c r="H710" s="245">
        <v>100.72585327611225</v>
      </c>
    </row>
    <row r="711" spans="1:8">
      <c r="A711" s="86" t="str">
        <v>hlh_res_mail</v>
      </c>
      <c r="B711" s="239">
        <v>710</v>
      </c>
      <c r="C711" s="86" t="s">
        <v>1554</v>
      </c>
      <c r="D711" s="241">
        <f>COUNTIF($C$1:$C711,C711)</f>
        <v>5</v>
      </c>
      <c r="E711" s="241" t="str">
        <f t="shared" si="31"/>
        <v>Research local health services5</v>
      </c>
      <c r="F711" s="86" t="s">
        <v>1500</v>
      </c>
      <c r="G711" s="242">
        <v>7.0313725490196058E-2</v>
      </c>
      <c r="H711" s="245">
        <v>91.432684848481074</v>
      </c>
    </row>
    <row r="712" spans="1:8">
      <c r="A712" s="86" t="str">
        <v>hlh_res_txt</v>
      </c>
      <c r="B712" s="239">
        <v>711</v>
      </c>
      <c r="C712" s="86" t="s">
        <v>1554</v>
      </c>
      <c r="D712" s="241">
        <f>COUNTIF($C$1:$C712,C712)</f>
        <v>6</v>
      </c>
      <c r="E712" s="241" t="str">
        <f t="shared" si="31"/>
        <v>Research local health services6</v>
      </c>
      <c r="F712" s="86" t="s">
        <v>1502</v>
      </c>
      <c r="G712" s="242">
        <v>8.3176470588235296E-2</v>
      </c>
      <c r="H712" s="245">
        <v>96.728934208188917</v>
      </c>
    </row>
    <row r="713" spans="1:8">
      <c r="A713" s="86" t="str">
        <v>hlh_res_web</v>
      </c>
      <c r="B713" s="239">
        <v>712</v>
      </c>
      <c r="C713" s="86" t="s">
        <v>1554</v>
      </c>
      <c r="D713" s="241">
        <f>COUNTIF($C$1:$C713,C713)</f>
        <v>7</v>
      </c>
      <c r="E713" s="241" t="str">
        <f t="shared" si="31"/>
        <v>Research local health services7</v>
      </c>
      <c r="F713" s="86" t="s">
        <v>1504</v>
      </c>
      <c r="G713" s="242">
        <v>0.32632352941176473</v>
      </c>
      <c r="H713" s="245">
        <v>98.174544358770021</v>
      </c>
    </row>
    <row r="714" spans="1:8">
      <c r="A714" s="86" t="str">
        <v>loc_enqc_app</v>
      </c>
      <c r="B714" s="239">
        <v>713</v>
      </c>
      <c r="C714" s="86" t="s">
        <v>1562</v>
      </c>
      <c r="D714" s="241">
        <f>COUNTIF($C$1:$C714,C714)</f>
        <v>1</v>
      </c>
      <c r="E714" s="241" t="str">
        <f t="shared" si="31"/>
        <v>Make enquiry on local services, events, news1</v>
      </c>
      <c r="F714" s="86" t="s">
        <v>1493</v>
      </c>
      <c r="G714" s="242">
        <v>0.10730392156862745</v>
      </c>
      <c r="H714" s="245">
        <v>98.697976134007916</v>
      </c>
    </row>
    <row r="715" spans="1:8">
      <c r="A715" s="86" t="str">
        <v>loc_enqc_call</v>
      </c>
      <c r="B715" s="239">
        <v>714</v>
      </c>
      <c r="C715" s="86" t="s">
        <v>1562</v>
      </c>
      <c r="D715" s="241">
        <f>COUNTIF($C$1:$C715,C715)</f>
        <v>2</v>
      </c>
      <c r="E715" s="241" t="str">
        <f t="shared" si="31"/>
        <v>Make enquiry on local services, events, news2</v>
      </c>
      <c r="F715" s="86" t="s">
        <v>1495</v>
      </c>
      <c r="G715" s="242">
        <v>0.35123529411764698</v>
      </c>
      <c r="H715" s="245">
        <v>101.28423362569545</v>
      </c>
    </row>
    <row r="716" spans="1:8">
      <c r="A716" s="86" t="str">
        <v>loc_enqc_email</v>
      </c>
      <c r="B716" s="239">
        <v>715</v>
      </c>
      <c r="C716" s="86" t="s">
        <v>1562</v>
      </c>
      <c r="D716" s="241">
        <f>COUNTIF($C$1:$C716,C716)</f>
        <v>3</v>
      </c>
      <c r="E716" s="241" t="str">
        <f t="shared" si="31"/>
        <v>Make enquiry on local services, events, news3</v>
      </c>
      <c r="F716" s="86" t="s">
        <v>1050</v>
      </c>
      <c r="G716" s="242">
        <v>0.40537254901960784</v>
      </c>
      <c r="H716" s="245">
        <v>101.33414069313676</v>
      </c>
    </row>
    <row r="717" spans="1:8">
      <c r="A717" s="86" t="str">
        <v>loc_enqc_f2f</v>
      </c>
      <c r="B717" s="239">
        <v>716</v>
      </c>
      <c r="C717" s="86" t="s">
        <v>1562</v>
      </c>
      <c r="D717" s="241">
        <f>COUNTIF($C$1:$C717,C717)</f>
        <v>4</v>
      </c>
      <c r="E717" s="241" t="str">
        <f t="shared" si="31"/>
        <v>Make enquiry on local services, events, news4</v>
      </c>
      <c r="F717" s="86" t="s">
        <v>1498</v>
      </c>
      <c r="G717" s="242">
        <v>0.18275490196078428</v>
      </c>
      <c r="H717" s="245">
        <v>93.570188257106963</v>
      </c>
    </row>
    <row r="718" spans="1:8">
      <c r="A718" s="86" t="str">
        <v>loc_enqc_mail</v>
      </c>
      <c r="B718" s="239">
        <v>717</v>
      </c>
      <c r="C718" s="86" t="s">
        <v>1562</v>
      </c>
      <c r="D718" s="241">
        <f>COUNTIF($C$1:$C718,C718)</f>
        <v>5</v>
      </c>
      <c r="E718" s="241" t="str">
        <f t="shared" si="31"/>
        <v>Make enquiry on local services, events, news5</v>
      </c>
      <c r="F718" s="86" t="s">
        <v>1500</v>
      </c>
      <c r="G718" s="242">
        <v>0.1136764705882353</v>
      </c>
      <c r="H718" s="245">
        <v>95.961568451699065</v>
      </c>
    </row>
    <row r="719" spans="1:8">
      <c r="A719" s="86" t="str">
        <v>loc_enqc_txt</v>
      </c>
      <c r="B719" s="239">
        <v>718</v>
      </c>
      <c r="C719" s="86" t="s">
        <v>1562</v>
      </c>
      <c r="D719" s="241">
        <f>COUNTIF($C$1:$C719,C719)</f>
        <v>6</v>
      </c>
      <c r="E719" s="241" t="str">
        <f t="shared" si="31"/>
        <v>Make enquiry on local services, events, news6</v>
      </c>
      <c r="F719" s="86" t="s">
        <v>1502</v>
      </c>
      <c r="G719" s="242">
        <v>6.5549019607843137E-2</v>
      </c>
      <c r="H719" s="245">
        <v>101.81800722584097</v>
      </c>
    </row>
    <row r="720" spans="1:8">
      <c r="A720" s="86" t="str">
        <v>loc_enqc_web</v>
      </c>
      <c r="B720" s="239">
        <v>719</v>
      </c>
      <c r="C720" s="86" t="s">
        <v>1562</v>
      </c>
      <c r="D720" s="241">
        <f>COUNTIF($C$1:$C720,C720)</f>
        <v>7</v>
      </c>
      <c r="E720" s="241" t="str">
        <f t="shared" si="31"/>
        <v>Make enquiry on local services, events, news7</v>
      </c>
      <c r="F720" s="86" t="s">
        <v>1504</v>
      </c>
      <c r="G720" s="242">
        <v>0.24916666666666665</v>
      </c>
      <c r="H720" s="245">
        <v>99.739941018470944</v>
      </c>
    </row>
    <row r="721" spans="1:8">
      <c r="A721" s="86" t="str">
        <v>loc_sub_app</v>
      </c>
      <c r="B721" s="239">
        <v>720</v>
      </c>
      <c r="C721" s="86" t="s">
        <v>1570</v>
      </c>
      <c r="D721" s="241">
        <f>COUNTIF($C$1:$C721,C721)</f>
        <v>1</v>
      </c>
      <c r="E721" s="241" t="str">
        <f t="shared" si="31"/>
        <v>Submit info to local services, events, news1</v>
      </c>
      <c r="F721" s="86" t="s">
        <v>1493</v>
      </c>
      <c r="G721" s="242">
        <v>0.13533333333333333</v>
      </c>
      <c r="H721" s="245">
        <v>93.269418300121586</v>
      </c>
    </row>
    <row r="722" spans="1:8">
      <c r="A722" s="86" t="str">
        <v>loc_sub_call</v>
      </c>
      <c r="B722" s="239">
        <v>721</v>
      </c>
      <c r="C722" s="86" t="s">
        <v>1570</v>
      </c>
      <c r="D722" s="241">
        <f>COUNTIF($C$1:$C722,C722)</f>
        <v>2</v>
      </c>
      <c r="E722" s="241" t="str">
        <f t="shared" si="31"/>
        <v>Submit info to local services, events, news2</v>
      </c>
      <c r="F722" s="86" t="s">
        <v>1495</v>
      </c>
      <c r="G722" s="242">
        <v>0.1842941176470588</v>
      </c>
      <c r="H722" s="245">
        <v>99.26721375424502</v>
      </c>
    </row>
    <row r="723" spans="1:8">
      <c r="A723" s="86" t="str">
        <v>loc_sub_email</v>
      </c>
      <c r="B723" s="239">
        <v>722</v>
      </c>
      <c r="C723" s="86" t="s">
        <v>1570</v>
      </c>
      <c r="D723" s="241">
        <f>COUNTIF($C$1:$C723,C723)</f>
        <v>3</v>
      </c>
      <c r="E723" s="241" t="str">
        <f t="shared" si="31"/>
        <v>Submit info to local services, events, news3</v>
      </c>
      <c r="F723" s="86" t="s">
        <v>1050</v>
      </c>
      <c r="G723" s="242">
        <v>0.32954901960784311</v>
      </c>
      <c r="H723" s="245">
        <v>99.832661577085773</v>
      </c>
    </row>
    <row r="724" spans="1:8">
      <c r="A724" s="86" t="str">
        <v>loc_sub_f2f</v>
      </c>
      <c r="B724" s="239">
        <v>723</v>
      </c>
      <c r="C724" s="86" t="s">
        <v>1570</v>
      </c>
      <c r="D724" s="241">
        <f>COUNTIF($C$1:$C724,C724)</f>
        <v>4</v>
      </c>
      <c r="E724" s="241" t="str">
        <f t="shared" si="31"/>
        <v>Submit info to local services, events, news4</v>
      </c>
      <c r="F724" s="86" t="s">
        <v>1498</v>
      </c>
      <c r="G724" s="242">
        <v>0.14238235294117646</v>
      </c>
      <c r="H724" s="245">
        <v>89.122275625777476</v>
      </c>
    </row>
    <row r="725" spans="1:8">
      <c r="A725" s="86" t="str">
        <v>loc_sub_mail</v>
      </c>
      <c r="B725" s="239">
        <v>724</v>
      </c>
      <c r="C725" s="86" t="s">
        <v>1570</v>
      </c>
      <c r="D725" s="241">
        <f>COUNTIF($C$1:$C725,C725)</f>
        <v>5</v>
      </c>
      <c r="E725" s="241" t="str">
        <f t="shared" si="31"/>
        <v>Submit info to local services, events, news5</v>
      </c>
      <c r="F725" s="86" t="s">
        <v>1500</v>
      </c>
      <c r="G725" s="242">
        <v>0.12575490196078432</v>
      </c>
      <c r="H725" s="245">
        <v>100.67540631691078</v>
      </c>
    </row>
    <row r="726" spans="1:8">
      <c r="A726" s="86" t="str">
        <v>loc_sub_txt</v>
      </c>
      <c r="B726" s="239">
        <v>725</v>
      </c>
      <c r="C726" s="86" t="s">
        <v>1570</v>
      </c>
      <c r="D726" s="241">
        <f>COUNTIF($C$1:$C726,C726)</f>
        <v>6</v>
      </c>
      <c r="E726" s="241" t="str">
        <f t="shared" si="31"/>
        <v>Submit info to local services, events, news6</v>
      </c>
      <c r="F726" s="86" t="s">
        <v>1502</v>
      </c>
      <c r="G726" s="242">
        <v>8.1843137254901971E-2</v>
      </c>
      <c r="H726" s="245">
        <v>97.502384023873319</v>
      </c>
    </row>
    <row r="727" spans="1:8">
      <c r="A727" s="86" t="str">
        <v>loc_sub_web</v>
      </c>
      <c r="B727" s="239">
        <v>726</v>
      </c>
      <c r="C727" s="86" t="s">
        <v>1570</v>
      </c>
      <c r="D727" s="241">
        <f>COUNTIF($C$1:$C727,C727)</f>
        <v>7</v>
      </c>
      <c r="E727" s="241" t="str">
        <f t="shared" si="31"/>
        <v>Submit info to local services, events, news7</v>
      </c>
      <c r="F727" s="86" t="s">
        <v>1504</v>
      </c>
      <c r="G727" s="242">
        <v>0.28426470588235297</v>
      </c>
      <c r="H727" s="245">
        <v>100.40778377395189</v>
      </c>
    </row>
    <row r="728" spans="1:8">
      <c r="A728" s="86" t="str">
        <v>loc_mark_app</v>
      </c>
      <c r="B728" s="239">
        <v>727</v>
      </c>
      <c r="C728" s="86" t="s">
        <v>1578</v>
      </c>
      <c r="D728" s="241">
        <f>COUNTIF($C$1:$C728,C728)</f>
        <v>1</v>
      </c>
      <c r="E728" s="241" t="str">
        <f t="shared" si="31"/>
        <v>Get info/marketing on local services, events, news1</v>
      </c>
      <c r="F728" s="86" t="s">
        <v>1493</v>
      </c>
      <c r="G728" s="242">
        <v>0.12762745098039216</v>
      </c>
      <c r="H728" s="245">
        <v>96.202181623121788</v>
      </c>
    </row>
    <row r="729" spans="1:8">
      <c r="A729" s="86" t="str">
        <v>loc_mark_call</v>
      </c>
      <c r="B729" s="239">
        <v>728</v>
      </c>
      <c r="C729" s="86" t="s">
        <v>1578</v>
      </c>
      <c r="D729" s="241">
        <f>COUNTIF($C$1:$C729,C729)</f>
        <v>2</v>
      </c>
      <c r="E729" s="241" t="str">
        <f t="shared" si="31"/>
        <v>Get info/marketing on local services, events, news2</v>
      </c>
      <c r="F729" s="86" t="s">
        <v>1495</v>
      </c>
      <c r="G729" s="242">
        <v>0.15484313725490195</v>
      </c>
      <c r="H729" s="245">
        <v>98.050004523237902</v>
      </c>
    </row>
    <row r="730" spans="1:8">
      <c r="A730" s="86" t="str">
        <v>loc_mark_email</v>
      </c>
      <c r="B730" s="239">
        <v>729</v>
      </c>
      <c r="C730" s="86" t="s">
        <v>1578</v>
      </c>
      <c r="D730" s="241">
        <f>COUNTIF($C$1:$C730,C730)</f>
        <v>3</v>
      </c>
      <c r="E730" s="241" t="str">
        <f t="shared" si="31"/>
        <v>Get info/marketing on local services, events, news3</v>
      </c>
      <c r="F730" s="86" t="s">
        <v>1050</v>
      </c>
      <c r="G730" s="242">
        <v>0.34182352941176469</v>
      </c>
      <c r="H730" s="245">
        <v>100.33541235429009</v>
      </c>
    </row>
    <row r="731" spans="1:8">
      <c r="A731" s="86" t="str">
        <v>loc_mark_f2f</v>
      </c>
      <c r="B731" s="239">
        <v>730</v>
      </c>
      <c r="C731" s="86" t="s">
        <v>1578</v>
      </c>
      <c r="D731" s="241">
        <f>COUNTIF($C$1:$C731,C731)</f>
        <v>4</v>
      </c>
      <c r="E731" s="241" t="str">
        <f t="shared" si="31"/>
        <v>Get info/marketing on local services, events, news4</v>
      </c>
      <c r="F731" s="86" t="s">
        <v>1498</v>
      </c>
      <c r="G731" s="242">
        <v>0.13259803921568625</v>
      </c>
      <c r="H731" s="245">
        <v>98.055897502434547</v>
      </c>
    </row>
    <row r="732" spans="1:8">
      <c r="A732" s="86" t="str">
        <v>loc_mark_mail</v>
      </c>
      <c r="B732" s="239">
        <v>731</v>
      </c>
      <c r="C732" s="86" t="s">
        <v>1578</v>
      </c>
      <c r="D732" s="241">
        <f>COUNTIF($C$1:$C732,C732)</f>
        <v>5</v>
      </c>
      <c r="E732" s="241" t="str">
        <f t="shared" si="31"/>
        <v>Get info/marketing on local services, events, news5</v>
      </c>
      <c r="F732" s="86" t="s">
        <v>1500</v>
      </c>
      <c r="G732" s="242">
        <v>0.15680392156862744</v>
      </c>
      <c r="H732" s="245">
        <v>99.556288771543038</v>
      </c>
    </row>
    <row r="733" spans="1:8">
      <c r="A733" s="86" t="str">
        <v>loc_mark_txt</v>
      </c>
      <c r="B733" s="239">
        <v>732</v>
      </c>
      <c r="C733" s="86" t="s">
        <v>1578</v>
      </c>
      <c r="D733" s="241">
        <f>COUNTIF($C$1:$C733,C733)</f>
        <v>6</v>
      </c>
      <c r="E733" s="241" t="str">
        <f t="shared" si="31"/>
        <v>Get info/marketing on local services, events, news6</v>
      </c>
      <c r="F733" s="86" t="s">
        <v>1502</v>
      </c>
      <c r="G733" s="242">
        <v>0.10350980392156864</v>
      </c>
      <c r="H733" s="245">
        <v>98.557781828544861</v>
      </c>
    </row>
    <row r="734" spans="1:8">
      <c r="A734" s="86" t="str">
        <v>loc_mark_web</v>
      </c>
      <c r="B734" s="239">
        <v>733</v>
      </c>
      <c r="C734" s="86" t="s">
        <v>1578</v>
      </c>
      <c r="D734" s="241">
        <f>COUNTIF($C$1:$C734,C734)</f>
        <v>7</v>
      </c>
      <c r="E734" s="241" t="str">
        <f t="shared" si="31"/>
        <v>Get info/marketing on local services, events, news7</v>
      </c>
      <c r="F734" s="86" t="s">
        <v>1504</v>
      </c>
      <c r="G734" s="242">
        <v>0.24572549019607842</v>
      </c>
      <c r="H734" s="245">
        <v>100.09093299036607</v>
      </c>
    </row>
    <row r="735" spans="1:8">
      <c r="A735" s="86" t="str">
        <v>loc_res_app</v>
      </c>
      <c r="B735" s="239">
        <v>734</v>
      </c>
      <c r="C735" s="86" t="s">
        <v>1586</v>
      </c>
      <c r="D735" s="241">
        <f>COUNTIF($C$1:$C735,C735)</f>
        <v>1</v>
      </c>
      <c r="E735" s="241" t="str">
        <f t="shared" si="31"/>
        <v>Research local services, events, news1</v>
      </c>
      <c r="F735" s="86" t="s">
        <v>1493</v>
      </c>
      <c r="G735" s="242">
        <v>0.11301960784313726</v>
      </c>
      <c r="H735" s="245">
        <v>91.786811578437451</v>
      </c>
    </row>
    <row r="736" spans="1:8">
      <c r="A736" s="86" t="str">
        <v>loc_res_call</v>
      </c>
      <c r="B736" s="239">
        <v>735</v>
      </c>
      <c r="C736" s="86" t="s">
        <v>1586</v>
      </c>
      <c r="D736" s="241">
        <f>COUNTIF($C$1:$C736,C736)</f>
        <v>2</v>
      </c>
      <c r="E736" s="241" t="str">
        <f t="shared" si="31"/>
        <v>Research local services, events, news2</v>
      </c>
      <c r="F736" s="86" t="s">
        <v>1495</v>
      </c>
      <c r="G736" s="242">
        <v>0.16517647058823529</v>
      </c>
      <c r="H736" s="245">
        <v>100.93063178251333</v>
      </c>
    </row>
    <row r="737" spans="1:8">
      <c r="A737" s="86" t="str">
        <v>loc_res_email</v>
      </c>
      <c r="B737" s="239">
        <v>736</v>
      </c>
      <c r="C737" s="86" t="s">
        <v>1586</v>
      </c>
      <c r="D737" s="241">
        <f>COUNTIF($C$1:$C737,C737)</f>
        <v>3</v>
      </c>
      <c r="E737" s="241" t="str">
        <f t="shared" si="31"/>
        <v>Research local services, events, news3</v>
      </c>
      <c r="F737" s="86" t="s">
        <v>1050</v>
      </c>
      <c r="G737" s="242">
        <v>0.24476470588235294</v>
      </c>
      <c r="H737" s="245">
        <v>95.83800807496857</v>
      </c>
    </row>
    <row r="738" spans="1:8">
      <c r="A738" s="86" t="str">
        <v>loc_res_f2f</v>
      </c>
      <c r="B738" s="239">
        <v>737</v>
      </c>
      <c r="C738" s="86" t="s">
        <v>1586</v>
      </c>
      <c r="D738" s="241">
        <f>COUNTIF($C$1:$C738,C738)</f>
        <v>4</v>
      </c>
      <c r="E738" s="241" t="str">
        <f t="shared" si="31"/>
        <v>Research local services, events, news4</v>
      </c>
      <c r="F738" s="86" t="s">
        <v>1498</v>
      </c>
      <c r="G738" s="242">
        <v>0.10915686274509805</v>
      </c>
      <c r="H738" s="245">
        <v>95.775521258483465</v>
      </c>
    </row>
    <row r="739" spans="1:8">
      <c r="A739" s="86" t="str">
        <v>loc_res_mail</v>
      </c>
      <c r="B739" s="239">
        <v>738</v>
      </c>
      <c r="C739" s="86" t="s">
        <v>1586</v>
      </c>
      <c r="D739" s="241">
        <f>COUNTIF($C$1:$C739,C739)</f>
        <v>5</v>
      </c>
      <c r="E739" s="241" t="str">
        <f t="shared" si="31"/>
        <v>Research local services, events, news5</v>
      </c>
      <c r="F739" s="86" t="s">
        <v>1500</v>
      </c>
      <c r="G739" s="242">
        <v>7.6147058823529401E-2</v>
      </c>
      <c r="H739" s="245">
        <v>100.44526399633233</v>
      </c>
    </row>
    <row r="740" spans="1:8">
      <c r="A740" s="86" t="str">
        <v>loc_res_txt</v>
      </c>
      <c r="B740" s="239">
        <v>739</v>
      </c>
      <c r="C740" s="86" t="s">
        <v>1586</v>
      </c>
      <c r="D740" s="241">
        <f>COUNTIF($C$1:$C740,C740)</f>
        <v>6</v>
      </c>
      <c r="E740" s="241" t="str">
        <f t="shared" si="31"/>
        <v>Research local services, events, news6</v>
      </c>
      <c r="F740" s="86" t="s">
        <v>1502</v>
      </c>
      <c r="G740" s="242">
        <v>6.213725490196078E-2</v>
      </c>
      <c r="H740" s="245">
        <v>93.665712243650674</v>
      </c>
    </row>
    <row r="741" spans="1:8">
      <c r="A741" s="86" t="str">
        <v>loc_res_web</v>
      </c>
      <c r="B741" s="239">
        <v>740</v>
      </c>
      <c r="C741" s="86" t="s">
        <v>1586</v>
      </c>
      <c r="D741" s="241">
        <f>COUNTIF($C$1:$C741,C741)</f>
        <v>7</v>
      </c>
      <c r="E741" s="241" t="str">
        <f t="shared" si="31"/>
        <v>Research local services, events, news7</v>
      </c>
      <c r="F741" s="86" t="s">
        <v>1504</v>
      </c>
      <c r="G741" s="242">
        <v>0.3071862745098039</v>
      </c>
      <c r="H741" s="245">
        <v>98.497921958221269</v>
      </c>
    </row>
    <row r="742" spans="1:8">
      <c r="A742" s="86" t="str">
        <v>utl_enqc_app</v>
      </c>
      <c r="B742" s="239">
        <v>741</v>
      </c>
      <c r="C742" s="86" t="s">
        <v>1594</v>
      </c>
      <c r="D742" s="241">
        <f>COUNTIF($C$1:$C742,C742)</f>
        <v>1</v>
      </c>
      <c r="E742" s="241" t="str">
        <f t="shared" si="31"/>
        <v>Make enquiry on utilities1</v>
      </c>
      <c r="F742" s="86" t="s">
        <v>1493</v>
      </c>
      <c r="G742" s="242">
        <v>0.13541176470588237</v>
      </c>
      <c r="H742" s="245">
        <v>96.173353276181459</v>
      </c>
    </row>
    <row r="743" spans="1:8">
      <c r="A743" s="86" t="str">
        <v>utl_enqc_call</v>
      </c>
      <c r="B743" s="239">
        <v>742</v>
      </c>
      <c r="C743" s="86" t="s">
        <v>1594</v>
      </c>
      <c r="D743" s="241">
        <f>COUNTIF($C$1:$C743,C743)</f>
        <v>2</v>
      </c>
      <c r="E743" s="241" t="str">
        <f t="shared" si="31"/>
        <v>Make enquiry on utilities2</v>
      </c>
      <c r="F743" s="86" t="s">
        <v>1495</v>
      </c>
      <c r="G743" s="242">
        <v>0.35984313725490191</v>
      </c>
      <c r="H743" s="245">
        <v>100.32511401267632</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0.20154901960784311</v>
      </c>
      <c r="H745" s="245">
        <v>99.759158402480381</v>
      </c>
    </row>
    <row r="746" spans="1:8">
      <c r="A746" s="86" t="str">
        <v>utl_enqc_mail</v>
      </c>
      <c r="B746" s="239">
        <v>745</v>
      </c>
      <c r="C746" s="86" t="s">
        <v>1594</v>
      </c>
      <c r="D746" s="241">
        <f>COUNTIF($C$1:$C746,C746)</f>
        <v>5</v>
      </c>
      <c r="E746" s="241" t="str">
        <f t="shared" si="31"/>
        <v>Make enquiry on utilities5</v>
      </c>
      <c r="F746" s="86" t="s">
        <v>1500</v>
      </c>
      <c r="G746" s="242">
        <v>0.14120588235294118</v>
      </c>
      <c r="H746" s="245">
        <v>102.9360854619998</v>
      </c>
    </row>
    <row r="747" spans="1:8">
      <c r="A747" s="86" t="str">
        <v>utl_enqc_txt</v>
      </c>
      <c r="B747" s="239">
        <v>746</v>
      </c>
      <c r="C747" s="86" t="s">
        <v>1594</v>
      </c>
      <c r="D747" s="241">
        <f>COUNTIF($C$1:$C747,C747)</f>
        <v>6</v>
      </c>
      <c r="E747" s="241" t="str">
        <f t="shared" si="31"/>
        <v>Make enquiry on utilities6</v>
      </c>
      <c r="F747" s="86" t="s">
        <v>1502</v>
      </c>
      <c r="G747" s="242">
        <v>7.6980392156862754E-2</v>
      </c>
      <c r="H747" s="245">
        <v>103.71025416116572</v>
      </c>
    </row>
    <row r="748" spans="1:8">
      <c r="A748" s="86" t="str">
        <v>utl_enqc_web</v>
      </c>
      <c r="B748" s="239">
        <v>747</v>
      </c>
      <c r="C748" s="86" t="s">
        <v>1594</v>
      </c>
      <c r="D748" s="241">
        <f>COUNTIF($C$1:$C748,C748)</f>
        <v>7</v>
      </c>
      <c r="E748" s="241" t="str">
        <f t="shared" si="31"/>
        <v>Make enquiry on utilities7</v>
      </c>
      <c r="F748" s="86" t="s">
        <v>1504</v>
      </c>
      <c r="G748" s="242">
        <v>0.29144117647058826</v>
      </c>
      <c r="H748" s="245">
        <v>99.767206090051005</v>
      </c>
    </row>
    <row r="749" spans="1:8">
      <c r="A749" s="86" t="str">
        <v>utl_sub_app</v>
      </c>
      <c r="B749" s="239">
        <v>748</v>
      </c>
      <c r="C749" s="86" t="s">
        <v>1602</v>
      </c>
      <c r="D749" s="241">
        <f>COUNTIF($C$1:$C749,C749)</f>
        <v>1</v>
      </c>
      <c r="E749" s="241" t="str">
        <f t="shared" si="31"/>
        <v>Submit info to on utilities1</v>
      </c>
      <c r="F749" s="86" t="s">
        <v>1493</v>
      </c>
      <c r="G749" s="242">
        <v>0.19894117647058826</v>
      </c>
      <c r="H749" s="245">
        <v>102.66205635715863</v>
      </c>
    </row>
    <row r="750" spans="1:8">
      <c r="A750" s="86" t="str">
        <v>utl_sub_call</v>
      </c>
      <c r="B750" s="239">
        <v>749</v>
      </c>
      <c r="C750" s="86" t="s">
        <v>1602</v>
      </c>
      <c r="D750" s="241">
        <f>COUNTIF($C$1:$C750,C750)</f>
        <v>2</v>
      </c>
      <c r="E750" s="241" t="str">
        <f t="shared" si="31"/>
        <v>Submit info to on utilities2</v>
      </c>
      <c r="F750" s="86" t="s">
        <v>1495</v>
      </c>
      <c r="G750" s="242">
        <v>0.26182352941176473</v>
      </c>
      <c r="H750" s="245">
        <v>99.696737766803338</v>
      </c>
    </row>
    <row r="751" spans="1:8">
      <c r="A751" s="86" t="str">
        <v>utl_sub_email</v>
      </c>
      <c r="B751" s="239">
        <v>750</v>
      </c>
      <c r="C751" s="86" t="s">
        <v>1602</v>
      </c>
      <c r="D751" s="241">
        <f>COUNTIF($C$1:$C751,C751)</f>
        <v>3</v>
      </c>
      <c r="E751" s="241" t="str">
        <f t="shared" si="31"/>
        <v>Submit info to on utilities3</v>
      </c>
      <c r="F751" s="86" t="s">
        <v>1050</v>
      </c>
      <c r="G751" s="242">
        <v>0.287921568627451</v>
      </c>
      <c r="H751" s="245">
        <v>100.29960520691077</v>
      </c>
    </row>
    <row r="752" spans="1:8">
      <c r="A752" s="86" t="str">
        <v>utl_sub_f2f</v>
      </c>
      <c r="B752" s="239">
        <v>751</v>
      </c>
      <c r="C752" s="86" t="s">
        <v>1602</v>
      </c>
      <c r="D752" s="241">
        <f>COUNTIF($C$1:$C752,C752)</f>
        <v>4</v>
      </c>
      <c r="E752" s="241" t="str">
        <f t="shared" si="31"/>
        <v>Submit info to on utilities4</v>
      </c>
      <c r="F752" s="86" t="s">
        <v>1498</v>
      </c>
      <c r="G752" s="242">
        <v>0.19458823529411765</v>
      </c>
      <c r="H752" s="245">
        <v>102.22538411156566</v>
      </c>
    </row>
    <row r="753" spans="1:8">
      <c r="A753" s="86" t="str">
        <v>utl_sub_mail</v>
      </c>
      <c r="B753" s="239">
        <v>752</v>
      </c>
      <c r="C753" s="86" t="s">
        <v>1602</v>
      </c>
      <c r="D753" s="241">
        <f>COUNTIF($C$1:$C753,C753)</f>
        <v>5</v>
      </c>
      <c r="E753" s="241" t="str">
        <f t="shared" si="31"/>
        <v>Submit info to on utilities5</v>
      </c>
      <c r="F753" s="86" t="s">
        <v>1500</v>
      </c>
      <c r="G753" s="242">
        <v>0.12377450980392157</v>
      </c>
      <c r="H753" s="245">
        <v>99.777866079468453</v>
      </c>
    </row>
    <row r="754" spans="1:8">
      <c r="A754" s="86" t="str">
        <v>utl_sub_txt</v>
      </c>
      <c r="B754" s="239">
        <v>753</v>
      </c>
      <c r="C754" s="86" t="s">
        <v>1602</v>
      </c>
      <c r="D754" s="241">
        <f>COUNTIF($C$1:$C754,C754)</f>
        <v>6</v>
      </c>
      <c r="E754" s="241" t="str">
        <f t="shared" si="31"/>
        <v>Submit info to on utilities6</v>
      </c>
      <c r="F754" s="86" t="s">
        <v>1502</v>
      </c>
      <c r="G754" s="242">
        <v>8.2852941176470588E-2</v>
      </c>
      <c r="H754" s="245">
        <v>99.249116723553527</v>
      </c>
    </row>
    <row r="755" spans="1:8">
      <c r="A755" s="86" t="str">
        <v>utl_sub_web</v>
      </c>
      <c r="B755" s="239">
        <v>754</v>
      </c>
      <c r="C755" s="86" t="s">
        <v>1602</v>
      </c>
      <c r="D755" s="241">
        <f>COUNTIF($C$1:$C755,C755)</f>
        <v>7</v>
      </c>
      <c r="E755" s="241" t="str">
        <f t="shared" si="31"/>
        <v>Submit info to on utilities7</v>
      </c>
      <c r="F755" s="86" t="s">
        <v>1504</v>
      </c>
      <c r="G755" s="242">
        <v>0.33278431372549017</v>
      </c>
      <c r="H755" s="245">
        <v>100.7888749206419</v>
      </c>
    </row>
    <row r="756" spans="1:8">
      <c r="A756" s="86" t="str">
        <v>utl_mark_app</v>
      </c>
      <c r="B756" s="239">
        <v>755</v>
      </c>
      <c r="C756" s="86" t="s">
        <v>1610</v>
      </c>
      <c r="D756" s="241">
        <f>COUNTIF($C$1:$C756,C756)</f>
        <v>1</v>
      </c>
      <c r="E756" s="241" t="str">
        <f t="shared" si="31"/>
        <v>Get info/marketing on utilities1</v>
      </c>
      <c r="F756" s="86" t="s">
        <v>1493</v>
      </c>
      <c r="G756" s="242">
        <v>0.15814705882352942</v>
      </c>
      <c r="H756" s="245">
        <v>103.43078401916917</v>
      </c>
    </row>
    <row r="757" spans="1:8">
      <c r="A757" s="86" t="str">
        <v>utl_mark_call</v>
      </c>
      <c r="B757" s="239">
        <v>756</v>
      </c>
      <c r="C757" s="86" t="s">
        <v>1610</v>
      </c>
      <c r="D757" s="241">
        <f>COUNTIF($C$1:$C757,C757)</f>
        <v>2</v>
      </c>
      <c r="E757" s="241" t="str">
        <f t="shared" si="31"/>
        <v>Get info/marketing on utilities2</v>
      </c>
      <c r="F757" s="86" t="s">
        <v>1495</v>
      </c>
      <c r="G757" s="242">
        <v>0.21881372549019609</v>
      </c>
      <c r="H757" s="245">
        <v>101.29200827377855</v>
      </c>
    </row>
    <row r="758" spans="1:8">
      <c r="A758" s="86" t="str">
        <v>utl_mark_email</v>
      </c>
      <c r="B758" s="239">
        <v>757</v>
      </c>
      <c r="C758" s="86" t="s">
        <v>1610</v>
      </c>
      <c r="D758" s="241">
        <f>COUNTIF($C$1:$C758,C758)</f>
        <v>3</v>
      </c>
      <c r="E758" s="241" t="str">
        <f t="shared" si="31"/>
        <v>Get info/marketing on utilities3</v>
      </c>
      <c r="F758" s="86" t="s">
        <v>1050</v>
      </c>
      <c r="G758" s="242">
        <v>0.31953921568627452</v>
      </c>
      <c r="H758" s="245">
        <v>97.802285389345045</v>
      </c>
    </row>
    <row r="759" spans="1:8">
      <c r="A759" s="86" t="str">
        <v>utl_mark_f2f</v>
      </c>
      <c r="B759" s="239">
        <v>758</v>
      </c>
      <c r="C759" s="86" t="s">
        <v>1610</v>
      </c>
      <c r="D759" s="241">
        <f>COUNTIF($C$1:$C759,C759)</f>
        <v>4</v>
      </c>
      <c r="E759" s="241" t="str">
        <f t="shared" si="31"/>
        <v>Get info/marketing on utilities4</v>
      </c>
      <c r="F759" s="86" t="s">
        <v>1498</v>
      </c>
      <c r="G759" s="242">
        <v>0.16695098039215689</v>
      </c>
      <c r="H759" s="245">
        <v>100.28929701691467</v>
      </c>
    </row>
    <row r="760" spans="1:8">
      <c r="A760" s="86" t="str">
        <v>utl_mark_mail</v>
      </c>
      <c r="B760" s="239">
        <v>759</v>
      </c>
      <c r="C760" s="86" t="s">
        <v>1610</v>
      </c>
      <c r="D760" s="241">
        <f>COUNTIF($C$1:$C760,C760)</f>
        <v>5</v>
      </c>
      <c r="E760" s="241" t="str">
        <f t="shared" si="31"/>
        <v>Get info/marketing on utilities5</v>
      </c>
      <c r="F760" s="86" t="s">
        <v>1500</v>
      </c>
      <c r="G760" s="242">
        <v>0.19439215686274514</v>
      </c>
      <c r="H760" s="245">
        <v>100.50470639456125</v>
      </c>
    </row>
    <row r="761" spans="1:8">
      <c r="A761" s="86" t="str">
        <v>utl_mark_txt</v>
      </c>
      <c r="B761" s="239">
        <v>760</v>
      </c>
      <c r="C761" s="86" t="s">
        <v>1610</v>
      </c>
      <c r="D761" s="241">
        <f>COUNTIF($C$1:$C761,C761)</f>
        <v>6</v>
      </c>
      <c r="E761" s="241" t="str">
        <f t="shared" si="31"/>
        <v>Get info/marketing on utilities6</v>
      </c>
      <c r="F761" s="86" t="s">
        <v>1502</v>
      </c>
      <c r="G761" s="242">
        <v>8.8735294117647065E-2</v>
      </c>
      <c r="H761" s="245">
        <v>100.13664885498876</v>
      </c>
    </row>
    <row r="762" spans="1:8">
      <c r="A762" s="86" t="str">
        <v>utl_mark_web</v>
      </c>
      <c r="B762" s="239">
        <v>761</v>
      </c>
      <c r="C762" s="86" t="s">
        <v>1610</v>
      </c>
      <c r="D762" s="241">
        <f>COUNTIF($C$1:$C762,C762)</f>
        <v>7</v>
      </c>
      <c r="E762" s="241" t="str">
        <f t="shared" si="31"/>
        <v>Get info/marketing on utilities7</v>
      </c>
      <c r="F762" s="86" t="s">
        <v>1504</v>
      </c>
      <c r="G762" s="242">
        <v>0.31109803921568624</v>
      </c>
      <c r="H762" s="245">
        <v>100.16997115022141</v>
      </c>
    </row>
    <row r="763" spans="1:8">
      <c r="A763" s="86" t="str">
        <v>utl_res_app</v>
      </c>
      <c r="B763" s="239">
        <v>762</v>
      </c>
      <c r="C763" s="86" t="s">
        <v>1618</v>
      </c>
      <c r="D763" s="241">
        <f>COUNTIF($C$1:$C763,C763)</f>
        <v>1</v>
      </c>
      <c r="E763" s="241" t="str">
        <f t="shared" si="31"/>
        <v>Research utilities1</v>
      </c>
      <c r="F763" s="86" t="s">
        <v>1493</v>
      </c>
      <c r="G763" s="242">
        <v>0.13969607843137255</v>
      </c>
      <c r="H763" s="245">
        <v>97.929050370063763</v>
      </c>
    </row>
    <row r="764" spans="1:8">
      <c r="A764" s="86" t="str">
        <v>utl_res_call</v>
      </c>
      <c r="B764" s="239">
        <v>763</v>
      </c>
      <c r="C764" s="86" t="s">
        <v>1618</v>
      </c>
      <c r="D764" s="241">
        <f>COUNTIF($C$1:$C764,C764)</f>
        <v>2</v>
      </c>
      <c r="E764" s="241" t="str">
        <f t="shared" si="31"/>
        <v>Research utilities2</v>
      </c>
      <c r="F764" s="86" t="s">
        <v>1495</v>
      </c>
      <c r="G764" s="242">
        <v>0.22160784313725487</v>
      </c>
      <c r="H764" s="245">
        <v>98.793513017858658</v>
      </c>
    </row>
    <row r="765" spans="1:8">
      <c r="A765" s="86" t="str">
        <v>utl_res_email</v>
      </c>
      <c r="B765" s="239">
        <v>764</v>
      </c>
      <c r="C765" s="86" t="s">
        <v>1618</v>
      </c>
      <c r="D765" s="241">
        <f>COUNTIF($C$1:$C765,C765)</f>
        <v>3</v>
      </c>
      <c r="E765" s="241" t="str">
        <f t="shared" si="31"/>
        <v>Research utilities3</v>
      </c>
      <c r="F765" s="86" t="s">
        <v>1050</v>
      </c>
      <c r="G765" s="242">
        <v>0.23041176470588234</v>
      </c>
      <c r="H765" s="245">
        <v>99.842911607082755</v>
      </c>
    </row>
    <row r="766" spans="1:8">
      <c r="A766" s="86" t="str">
        <v>utl_res_f2f</v>
      </c>
      <c r="B766" s="239">
        <v>765</v>
      </c>
      <c r="C766" s="86" t="s">
        <v>1618</v>
      </c>
      <c r="D766" s="241">
        <f>COUNTIF($C$1:$C766,C766)</f>
        <v>4</v>
      </c>
      <c r="E766" s="241" t="str">
        <f t="shared" si="31"/>
        <v>Research utilities4</v>
      </c>
      <c r="F766" s="86" t="s">
        <v>1498</v>
      </c>
      <c r="G766" s="242">
        <v>0.13247058823529415</v>
      </c>
      <c r="H766" s="245">
        <v>100.27409906366647</v>
      </c>
    </row>
    <row r="767" spans="1:8">
      <c r="A767" s="86" t="str">
        <v>utl_res_mail</v>
      </c>
      <c r="B767" s="239">
        <v>766</v>
      </c>
      <c r="C767" s="86" t="s">
        <v>1618</v>
      </c>
      <c r="D767" s="241">
        <f>COUNTIF($C$1:$C767,C767)</f>
        <v>5</v>
      </c>
      <c r="E767" s="241" t="str">
        <f t="shared" si="31"/>
        <v>Research utilities5</v>
      </c>
      <c r="F767" s="86" t="s">
        <v>1500</v>
      </c>
      <c r="G767" s="242">
        <v>7.667647058823529E-2</v>
      </c>
      <c r="H767" s="245">
        <v>93.055042200245794</v>
      </c>
    </row>
    <row r="768" spans="1:8">
      <c r="A768" s="86" t="str">
        <v>utl_res_txt</v>
      </c>
      <c r="B768" s="239">
        <v>767</v>
      </c>
      <c r="C768" s="86" t="s">
        <v>1618</v>
      </c>
      <c r="D768" s="241">
        <f>COUNTIF($C$1:$C768,C768)</f>
        <v>6</v>
      </c>
      <c r="E768" s="241" t="str">
        <f t="shared" si="31"/>
        <v>Research utilities6</v>
      </c>
      <c r="F768" s="86" t="s">
        <v>1502</v>
      </c>
      <c r="G768" s="242">
        <v>7.3156862745098042E-2</v>
      </c>
      <c r="H768" s="245">
        <v>107.9598111005028</v>
      </c>
    </row>
    <row r="769" spans="1:8">
      <c r="A769" s="86" t="str">
        <v>utl_res_web</v>
      </c>
      <c r="B769" s="239">
        <v>768</v>
      </c>
      <c r="C769" s="86" t="s">
        <v>1618</v>
      </c>
      <c r="D769" s="241">
        <f>COUNTIF($C$1:$C769,C769)</f>
        <v>7</v>
      </c>
      <c r="E769" s="241" t="str">
        <f t="shared" si="31"/>
        <v>Research utilities7</v>
      </c>
      <c r="F769" s="86" t="s">
        <v>1504</v>
      </c>
      <c r="G769" s="242">
        <v>0.41428431372549018</v>
      </c>
      <c r="H769" s="245">
        <v>98.845536952866766</v>
      </c>
    </row>
    <row r="770" spans="1:8">
      <c r="A770" s="86" t="str">
        <v>retles_enqc_app</v>
      </c>
      <c r="B770" s="239">
        <v>769</v>
      </c>
      <c r="C770" s="86" t="s">
        <v>1626</v>
      </c>
      <c r="D770" s="241">
        <f>COUNTIF($C$1:$C770,C770)</f>
        <v>1</v>
      </c>
      <c r="E770" s="241" t="str">
        <f t="shared" si="31"/>
        <v>Make enquiry on retail and leisure1</v>
      </c>
      <c r="F770" s="86" t="s">
        <v>1493</v>
      </c>
      <c r="G770" s="242">
        <v>0.18772549019607843</v>
      </c>
      <c r="H770" s="245">
        <v>96.43924874203168</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0.40263725490196073</v>
      </c>
      <c r="H771" s="245">
        <v>100.80068094465486</v>
      </c>
    </row>
    <row r="772" spans="1:8">
      <c r="A772" s="86" t="str">
        <v>retles_enqc_eml</v>
      </c>
      <c r="B772" s="239">
        <v>771</v>
      </c>
      <c r="C772" s="86" t="s">
        <v>1626</v>
      </c>
      <c r="D772" s="241">
        <f>COUNTIF($C$1:$C772,C772)</f>
        <v>3</v>
      </c>
      <c r="E772" s="241" t="str">
        <f t="shared" si="32"/>
        <v>Make enquiry on retail and leisure3</v>
      </c>
      <c r="F772" s="86" t="s">
        <v>1050</v>
      </c>
      <c r="G772" s="242">
        <v>0.46165686274509804</v>
      </c>
      <c r="H772" s="245">
        <v>99.898928600052812</v>
      </c>
    </row>
    <row r="773" spans="1:8">
      <c r="A773" s="86" t="str">
        <v>retles_enqc_f2f</v>
      </c>
      <c r="B773" s="239">
        <v>772</v>
      </c>
      <c r="C773" s="86" t="s">
        <v>1626</v>
      </c>
      <c r="D773" s="241">
        <f>COUNTIF($C$1:$C773,C773)</f>
        <v>4</v>
      </c>
      <c r="E773" s="241" t="str">
        <f t="shared" si="32"/>
        <v>Make enquiry on retail and leisure4</v>
      </c>
      <c r="F773" s="86" t="s">
        <v>1498</v>
      </c>
      <c r="G773" s="242">
        <v>0.38373529411764695</v>
      </c>
      <c r="H773" s="245">
        <v>100.07581318844201</v>
      </c>
    </row>
    <row r="774" spans="1:8">
      <c r="A774" s="86" t="str">
        <v>retles_enqc_mail</v>
      </c>
      <c r="B774" s="239">
        <v>773</v>
      </c>
      <c r="C774" s="86" t="s">
        <v>1626</v>
      </c>
      <c r="D774" s="241">
        <f>COUNTIF($C$1:$C774,C774)</f>
        <v>5</v>
      </c>
      <c r="E774" s="241" t="str">
        <f t="shared" si="32"/>
        <v>Make enquiry on retail and leisure5</v>
      </c>
      <c r="F774" s="86" t="s">
        <v>1500</v>
      </c>
      <c r="G774" s="242">
        <v>0.15739215686274508</v>
      </c>
      <c r="H774" s="245">
        <v>95.615444227031077</v>
      </c>
    </row>
    <row r="775" spans="1:8">
      <c r="A775" s="86" t="str">
        <v>retles_enqc_txt</v>
      </c>
      <c r="B775" s="239">
        <v>774</v>
      </c>
      <c r="C775" s="86" t="s">
        <v>1626</v>
      </c>
      <c r="D775" s="241">
        <f>COUNTIF($C$1:$C775,C775)</f>
        <v>6</v>
      </c>
      <c r="E775" s="241" t="str">
        <f t="shared" si="32"/>
        <v>Make enquiry on retail and leisure6</v>
      </c>
      <c r="F775" s="86" t="s">
        <v>1502</v>
      </c>
      <c r="G775" s="242">
        <v>0.10562745098039217</v>
      </c>
      <c r="H775" s="245">
        <v>93.55935440481575</v>
      </c>
    </row>
    <row r="776" spans="1:8">
      <c r="A776" s="86" t="str">
        <v>retles_enqc_web</v>
      </c>
      <c r="B776" s="239">
        <v>775</v>
      </c>
      <c r="C776" s="86" t="s">
        <v>1626</v>
      </c>
      <c r="D776" s="241">
        <f>COUNTIF($C$1:$C776,C776)</f>
        <v>7</v>
      </c>
      <c r="E776" s="241" t="str">
        <f t="shared" si="32"/>
        <v>Make enquiry on retail and leisure7</v>
      </c>
      <c r="F776" s="86" t="s">
        <v>1504</v>
      </c>
      <c r="G776" s="242">
        <v>0.38538235294117645</v>
      </c>
      <c r="H776" s="245">
        <v>99.254081019024028</v>
      </c>
    </row>
    <row r="777" spans="1:8">
      <c r="A777" s="86" t="str">
        <v>retles_sub_app</v>
      </c>
      <c r="B777" s="239">
        <v>776</v>
      </c>
      <c r="C777" s="86" t="s">
        <v>1634</v>
      </c>
      <c r="D777" s="241">
        <f>COUNTIF($C$1:$C777,C777)</f>
        <v>1</v>
      </c>
      <c r="E777" s="241" t="str">
        <f t="shared" si="32"/>
        <v>Submit info to retail and leisure1</v>
      </c>
      <c r="F777" s="86" t="s">
        <v>1493</v>
      </c>
      <c r="G777" s="242">
        <v>0.25165686274509802</v>
      </c>
      <c r="H777" s="245">
        <v>97.319007804445533</v>
      </c>
    </row>
    <row r="778" spans="1:8">
      <c r="A778" s="86" t="str">
        <v>retles_sub_call</v>
      </c>
      <c r="B778" s="239">
        <v>777</v>
      </c>
      <c r="C778" s="86" t="s">
        <v>1634</v>
      </c>
      <c r="D778" s="241">
        <f>COUNTIF($C$1:$C778,C778)</f>
        <v>2</v>
      </c>
      <c r="E778" s="241" t="str">
        <f t="shared" si="32"/>
        <v>Submit info to retail and leisure2</v>
      </c>
      <c r="F778" s="86" t="s">
        <v>1495</v>
      </c>
      <c r="G778" s="242">
        <v>0.38097058823529412</v>
      </c>
      <c r="H778" s="245">
        <v>101.9612090769316</v>
      </c>
    </row>
    <row r="779" spans="1:8">
      <c r="A779" s="86" t="str">
        <v>retles_sub_eml</v>
      </c>
      <c r="B779" s="239">
        <v>778</v>
      </c>
      <c r="C779" s="86" t="s">
        <v>1634</v>
      </c>
      <c r="D779" s="241">
        <f>COUNTIF($C$1:$C779,C779)</f>
        <v>3</v>
      </c>
      <c r="E779" s="241" t="str">
        <f t="shared" si="32"/>
        <v>Submit info to retail and leisure3</v>
      </c>
      <c r="F779" s="86" t="s">
        <v>1050</v>
      </c>
      <c r="G779" s="242">
        <v>0.37132352941176466</v>
      </c>
      <c r="H779" s="245">
        <v>100.75095203064357</v>
      </c>
    </row>
    <row r="780" spans="1:8">
      <c r="A780" s="86" t="str">
        <v>retles_sub_f2f</v>
      </c>
      <c r="B780" s="239">
        <v>779</v>
      </c>
      <c r="C780" s="86" t="s">
        <v>1634</v>
      </c>
      <c r="D780" s="241">
        <f>COUNTIF($C$1:$C780,C780)</f>
        <v>4</v>
      </c>
      <c r="E780" s="241" t="str">
        <f t="shared" si="32"/>
        <v>Submit info to retail and leisure4</v>
      </c>
      <c r="F780" s="86" t="s">
        <v>1498</v>
      </c>
      <c r="G780" s="242">
        <v>0.39114705882352935</v>
      </c>
      <c r="H780" s="245">
        <v>99.553566002898648</v>
      </c>
    </row>
    <row r="781" spans="1:8">
      <c r="A781" s="86" t="str">
        <v>retles_sub_mail</v>
      </c>
      <c r="B781" s="239">
        <v>780</v>
      </c>
      <c r="C781" s="86" t="s">
        <v>1634</v>
      </c>
      <c r="D781" s="241">
        <f>COUNTIF($C$1:$C781,C781)</f>
        <v>5</v>
      </c>
      <c r="E781" s="241" t="str">
        <f t="shared" si="32"/>
        <v>Submit info to retail and leisure5</v>
      </c>
      <c r="F781" s="86" t="s">
        <v>1500</v>
      </c>
      <c r="G781" s="242">
        <v>0.11988235294117647</v>
      </c>
      <c r="H781" s="245">
        <v>94.313731551095998</v>
      </c>
    </row>
    <row r="782" spans="1:8">
      <c r="A782" s="86" t="str">
        <v>retles_sub_txt</v>
      </c>
      <c r="B782" s="239">
        <v>781</v>
      </c>
      <c r="C782" s="86" t="s">
        <v>1634</v>
      </c>
      <c r="D782" s="241">
        <f>COUNTIF($C$1:$C782,C782)</f>
        <v>6</v>
      </c>
      <c r="E782" s="241" t="str">
        <f t="shared" si="32"/>
        <v>Submit info to retail and leisure6</v>
      </c>
      <c r="F782" s="86" t="s">
        <v>1502</v>
      </c>
      <c r="G782" s="242">
        <v>0.11139215686274508</v>
      </c>
      <c r="H782" s="245">
        <v>95.422325008875006</v>
      </c>
    </row>
    <row r="783" spans="1:8">
      <c r="A783" s="86" t="str">
        <v>retles_sub_web</v>
      </c>
      <c r="B783" s="239">
        <v>782</v>
      </c>
      <c r="C783" s="86" t="s">
        <v>1634</v>
      </c>
      <c r="D783" s="241">
        <f>COUNTIF($C$1:$C783,C783)</f>
        <v>7</v>
      </c>
      <c r="E783" s="241" t="str">
        <f t="shared" si="32"/>
        <v>Submit info to retail and leisure7</v>
      </c>
      <c r="F783" s="86" t="s">
        <v>1504</v>
      </c>
      <c r="G783" s="242">
        <v>0.43718627450980391</v>
      </c>
      <c r="H783" s="245">
        <v>99.651437203718004</v>
      </c>
    </row>
    <row r="784" spans="1:8">
      <c r="A784" s="86" t="str">
        <v>retles_mark_app</v>
      </c>
      <c r="B784" s="239">
        <v>783</v>
      </c>
      <c r="C784" s="86" t="s">
        <v>1642</v>
      </c>
      <c r="D784" s="241">
        <f>COUNTIF($C$1:$C784,C784)</f>
        <v>1</v>
      </c>
      <c r="E784" s="241" t="str">
        <f t="shared" si="32"/>
        <v>Get info/marketing on retail and leisure1</v>
      </c>
      <c r="F784" s="86" t="s">
        <v>1493</v>
      </c>
      <c r="G784" s="242">
        <v>0.20517647058823529</v>
      </c>
      <c r="H784" s="245">
        <v>94.162291021760979</v>
      </c>
    </row>
    <row r="785" spans="1:8">
      <c r="A785" s="86" t="str">
        <v>retles_mark_call</v>
      </c>
      <c r="B785" s="239">
        <v>784</v>
      </c>
      <c r="C785" s="86" t="s">
        <v>1642</v>
      </c>
      <c r="D785" s="241">
        <f>COUNTIF($C$1:$C785,C785)</f>
        <v>2</v>
      </c>
      <c r="E785" s="241" t="str">
        <f t="shared" si="32"/>
        <v>Get info/marketing on retail and leisure2</v>
      </c>
      <c r="F785" s="86" t="s">
        <v>1495</v>
      </c>
      <c r="G785" s="242">
        <v>0.22364705882352942</v>
      </c>
      <c r="H785" s="245">
        <v>102.04414342603401</v>
      </c>
    </row>
    <row r="786" spans="1:8">
      <c r="A786" s="86" t="str">
        <v>retles_mark_eml</v>
      </c>
      <c r="B786" s="239">
        <v>785</v>
      </c>
      <c r="C786" s="86" t="s">
        <v>1642</v>
      </c>
      <c r="D786" s="241">
        <f>COUNTIF($C$1:$C786,C786)</f>
        <v>3</v>
      </c>
      <c r="E786" s="241" t="str">
        <f t="shared" si="32"/>
        <v>Get info/marketing on retail and leisure3</v>
      </c>
      <c r="F786" s="86" t="s">
        <v>1050</v>
      </c>
      <c r="G786" s="242">
        <v>0.37387254901960787</v>
      </c>
      <c r="H786" s="245">
        <v>97.811345826599634</v>
      </c>
    </row>
    <row r="787" spans="1:8">
      <c r="A787" s="86" t="str">
        <v>retles_mark_f2f</v>
      </c>
      <c r="B787" s="239">
        <v>786</v>
      </c>
      <c r="C787" s="86" t="s">
        <v>1642</v>
      </c>
      <c r="D787" s="241">
        <f>COUNTIF($C$1:$C787,C787)</f>
        <v>4</v>
      </c>
      <c r="E787" s="241" t="str">
        <f t="shared" si="32"/>
        <v>Get info/marketing on retail and leisure4</v>
      </c>
      <c r="F787" s="86" t="s">
        <v>1498</v>
      </c>
      <c r="G787" s="242">
        <v>0.30511764705882355</v>
      </c>
      <c r="H787" s="245">
        <v>100.08070650823748</v>
      </c>
    </row>
    <row r="788" spans="1:8">
      <c r="A788" s="86" t="str">
        <v>retles_mark_mail</v>
      </c>
      <c r="B788" s="239">
        <v>787</v>
      </c>
      <c r="C788" s="86" t="s">
        <v>1642</v>
      </c>
      <c r="D788" s="241">
        <f>COUNTIF($C$1:$C788,C788)</f>
        <v>5</v>
      </c>
      <c r="E788" s="241" t="str">
        <f t="shared" si="32"/>
        <v>Get info/marketing on retail and leisure5</v>
      </c>
      <c r="F788" s="86" t="s">
        <v>1500</v>
      </c>
      <c r="G788" s="242">
        <v>0.20227450980392156</v>
      </c>
      <c r="H788" s="247">
        <v>99.479704705733681</v>
      </c>
    </row>
    <row r="789" spans="1:8">
      <c r="A789" s="86" t="str">
        <v>retles_mark_txt</v>
      </c>
      <c r="B789" s="239">
        <v>788</v>
      </c>
      <c r="C789" s="86" t="s">
        <v>1642</v>
      </c>
      <c r="D789" s="241">
        <f>COUNTIF($C$1:$C789,C789)</f>
        <v>6</v>
      </c>
      <c r="E789" s="241" t="str">
        <f t="shared" si="32"/>
        <v>Get info/marketing on retail and leisure6</v>
      </c>
      <c r="F789" s="86" t="s">
        <v>1502</v>
      </c>
      <c r="G789" s="242">
        <v>0.11907843137254903</v>
      </c>
      <c r="H789" s="247">
        <v>96.967164955914939</v>
      </c>
    </row>
    <row r="790" spans="1:8">
      <c r="A790" s="86" t="str">
        <v>retles_mark_web</v>
      </c>
      <c r="B790" s="239">
        <v>789</v>
      </c>
      <c r="C790" s="86" t="s">
        <v>1642</v>
      </c>
      <c r="D790" s="241">
        <f>COUNTIF($C$1:$C790,C790)</f>
        <v>7</v>
      </c>
      <c r="E790" s="241" t="str">
        <f t="shared" si="32"/>
        <v>Get info/marketing on retail and leisure7</v>
      </c>
      <c r="F790" s="86" t="s">
        <v>1504</v>
      </c>
      <c r="G790" s="242">
        <v>0.3755</v>
      </c>
      <c r="H790" s="247">
        <v>99.774550049375918</v>
      </c>
    </row>
    <row r="791" spans="1:8">
      <c r="A791" s="86" t="str">
        <v>retles_res_app</v>
      </c>
      <c r="B791" s="239">
        <v>790</v>
      </c>
      <c r="C791" s="86" t="s">
        <v>1650</v>
      </c>
      <c r="D791" s="241">
        <f>COUNTIF($C$1:$C791,C791)</f>
        <v>1</v>
      </c>
      <c r="E791" s="241" t="str">
        <f t="shared" si="32"/>
        <v>Research retail and leisure1</v>
      </c>
      <c r="F791" s="86" t="s">
        <v>1493</v>
      </c>
      <c r="G791" s="242">
        <v>0.22431372549019607</v>
      </c>
      <c r="H791" s="247">
        <v>96.083551748321995</v>
      </c>
    </row>
    <row r="792" spans="1:8">
      <c r="A792" s="86" t="str">
        <v>retles_res_call</v>
      </c>
      <c r="B792" s="239">
        <v>791</v>
      </c>
      <c r="C792" s="86" t="s">
        <v>1650</v>
      </c>
      <c r="D792" s="241">
        <f>COUNTIF($C$1:$C792,C792)</f>
        <v>2</v>
      </c>
      <c r="E792" s="241" t="str">
        <f t="shared" si="32"/>
        <v>Research retail and leisure2</v>
      </c>
      <c r="F792" s="86" t="s">
        <v>1495</v>
      </c>
      <c r="G792" s="242">
        <v>0.23407843137254908</v>
      </c>
      <c r="H792" s="247">
        <v>103.73054501104646</v>
      </c>
    </row>
    <row r="793" spans="1:8">
      <c r="A793" s="86" t="str">
        <v>retles_res_eml</v>
      </c>
      <c r="B793" s="239">
        <v>792</v>
      </c>
      <c r="C793" s="86" t="s">
        <v>1650</v>
      </c>
      <c r="D793" s="241">
        <f>COUNTIF($C$1:$C793,C793)</f>
        <v>3</v>
      </c>
      <c r="E793" s="241" t="str">
        <f t="shared" si="32"/>
        <v>Research retail and leisure3</v>
      </c>
      <c r="F793" s="86" t="s">
        <v>1050</v>
      </c>
      <c r="G793" s="242">
        <v>0.25720588235294123</v>
      </c>
      <c r="H793" s="247">
        <v>100.52185283332503</v>
      </c>
    </row>
    <row r="794" spans="1:8">
      <c r="A794" s="86" t="str">
        <v>retles_res_f2f</v>
      </c>
      <c r="B794" s="239">
        <v>793</v>
      </c>
      <c r="C794" s="86" t="s">
        <v>1650</v>
      </c>
      <c r="D794" s="241">
        <f>COUNTIF($C$1:$C794,C794)</f>
        <v>4</v>
      </c>
      <c r="E794" s="241" t="str">
        <f t="shared" si="32"/>
        <v>Research retail and leisure4</v>
      </c>
      <c r="F794" s="86" t="s">
        <v>1498</v>
      </c>
      <c r="G794" s="242">
        <v>0.38499019607843143</v>
      </c>
      <c r="H794" s="247">
        <v>100.76463165571963</v>
      </c>
    </row>
    <row r="795" spans="1:8">
      <c r="A795" s="86" t="str">
        <v>retles_res_mail</v>
      </c>
      <c r="B795" s="239">
        <v>794</v>
      </c>
      <c r="C795" s="86" t="s">
        <v>1650</v>
      </c>
      <c r="D795" s="241">
        <f>COUNTIF($C$1:$C795,C795)</f>
        <v>5</v>
      </c>
      <c r="E795" s="241" t="str">
        <f t="shared" si="32"/>
        <v>Research retail and leisure5</v>
      </c>
      <c r="F795" s="86" t="s">
        <v>1500</v>
      </c>
      <c r="G795" s="242">
        <v>9.2088235294117651E-2</v>
      </c>
      <c r="H795" s="247">
        <v>91.10802462041346</v>
      </c>
    </row>
    <row r="796" spans="1:8">
      <c r="A796" s="86" t="str">
        <v>retles_res_txt</v>
      </c>
      <c r="B796" s="240">
        <v>795</v>
      </c>
      <c r="C796" s="86" t="s">
        <v>1650</v>
      </c>
      <c r="D796" s="241">
        <f>COUNTIF($C$1:$C796,C796)</f>
        <v>6</v>
      </c>
      <c r="E796" s="241" t="str">
        <f t="shared" si="32"/>
        <v>Research retail and leisure6</v>
      </c>
      <c r="F796" s="86" t="s">
        <v>1502</v>
      </c>
      <c r="G796" s="244">
        <v>8.1029411764705891E-2</v>
      </c>
      <c r="H796" s="248">
        <v>95.908849973673028</v>
      </c>
    </row>
    <row r="797" spans="1:8">
      <c r="A797" s="86" t="str">
        <v>retles_res_web</v>
      </c>
      <c r="B797" s="1">
        <v>796</v>
      </c>
      <c r="C797" s="86" t="s">
        <v>1650</v>
      </c>
      <c r="D797" s="241">
        <f>COUNTIF($C$1:$C797,C797)</f>
        <v>7</v>
      </c>
      <c r="E797" s="241" t="str">
        <f t="shared" si="32"/>
        <v>Research retail and leisure7</v>
      </c>
      <c r="F797" s="86" t="s">
        <v>1504</v>
      </c>
      <c r="G797" s="68">
        <v>0.50269607843137265</v>
      </c>
      <c r="H797" s="70">
        <v>98.050113286059798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90CEA-B38B-4370-8FC2-9E2BFB201E18}">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Whitby Groves Ward</v>
      </c>
      <c r="C7" s="1" t="str">
        <f>BASE_PROFILE_DESC</f>
        <v>Associated Base - Cheshire West and Chester</v>
      </c>
      <c r="E7" s="1" t="str">
        <f>"Profile Title: "&amp;B7</f>
        <v>Profile Title: Ward: Whitby Groves Ward</v>
      </c>
      <c r="F7" s="1" t="str">
        <f>"Base Title: "&amp;C7</f>
        <v>Base Title: Associated Base - Cheshire West and Chester</v>
      </c>
    </row>
    <row r="8" spans="1:6">
      <c r="A8" s="1">
        <v>1</v>
      </c>
      <c r="B8" s="1">
        <v>0</v>
      </c>
      <c r="C8" s="1">
        <v>3787</v>
      </c>
      <c r="D8" s="1">
        <v>1</v>
      </c>
    </row>
    <row r="9" spans="1:6">
      <c r="A9" s="1">
        <v>2</v>
      </c>
      <c r="B9" s="1">
        <v>0</v>
      </c>
      <c r="C9" s="1">
        <v>11136</v>
      </c>
      <c r="D9" s="1">
        <v>2</v>
      </c>
    </row>
    <row r="10" spans="1:6">
      <c r="A10" s="1">
        <v>3</v>
      </c>
      <c r="B10" s="1">
        <v>0</v>
      </c>
      <c r="C10" s="1">
        <v>17099</v>
      </c>
      <c r="D10" s="1">
        <v>3</v>
      </c>
    </row>
    <row r="11" spans="1:6">
      <c r="A11" s="1">
        <v>4</v>
      </c>
      <c r="B11" s="1">
        <v>26</v>
      </c>
      <c r="C11" s="1">
        <v>14210</v>
      </c>
      <c r="D11" s="1">
        <v>4</v>
      </c>
    </row>
    <row r="12" spans="1:6">
      <c r="A12" s="1">
        <v>5</v>
      </c>
      <c r="B12" s="1">
        <v>1</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1</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3</v>
      </c>
      <c r="C21" s="1">
        <v>13105</v>
      </c>
      <c r="D21" s="1">
        <v>14</v>
      </c>
    </row>
    <row r="22" spans="1:4">
      <c r="A22" s="1">
        <v>15</v>
      </c>
      <c r="B22" s="1">
        <v>1</v>
      </c>
      <c r="C22" s="1">
        <v>15117</v>
      </c>
      <c r="D22" s="1">
        <v>15</v>
      </c>
    </row>
    <row r="23" spans="1:4">
      <c r="A23" s="1">
        <v>16</v>
      </c>
      <c r="B23" s="1">
        <v>3</v>
      </c>
      <c r="C23" s="1">
        <v>22417</v>
      </c>
      <c r="D23" s="1">
        <v>16</v>
      </c>
    </row>
    <row r="24" spans="1:4">
      <c r="A24" s="1">
        <v>17</v>
      </c>
      <c r="B24" s="1">
        <v>10</v>
      </c>
      <c r="C24" s="1">
        <v>26453</v>
      </c>
      <c r="D24" s="1">
        <v>17</v>
      </c>
    </row>
    <row r="25" spans="1:4">
      <c r="A25" s="1">
        <v>18</v>
      </c>
      <c r="B25" s="1">
        <v>0</v>
      </c>
      <c r="C25" s="1">
        <v>106</v>
      </c>
      <c r="D25" s="1">
        <v>18</v>
      </c>
    </row>
    <row r="26" spans="1:4">
      <c r="A26" s="1">
        <v>19</v>
      </c>
      <c r="B26" s="1">
        <v>1</v>
      </c>
      <c r="C26" s="1">
        <v>48853</v>
      </c>
      <c r="D26" s="1">
        <v>19</v>
      </c>
    </row>
    <row r="27" spans="1:4">
      <c r="A27" s="1">
        <v>20</v>
      </c>
      <c r="B27" s="1">
        <v>18</v>
      </c>
      <c r="C27" s="1">
        <v>25084</v>
      </c>
      <c r="D27" s="1">
        <v>20</v>
      </c>
    </row>
    <row r="28" spans="1:4">
      <c r="A28" s="1">
        <v>21</v>
      </c>
      <c r="B28" s="1">
        <v>3</v>
      </c>
      <c r="C28" s="1">
        <v>5253</v>
      </c>
      <c r="D28" s="1">
        <v>21</v>
      </c>
    </row>
    <row r="29" spans="1:4">
      <c r="A29" s="1">
        <v>22</v>
      </c>
      <c r="B29" s="1">
        <v>0</v>
      </c>
      <c r="C29" s="1">
        <v>1307</v>
      </c>
      <c r="D29" s="1">
        <v>22</v>
      </c>
    </row>
    <row r="30" spans="1:4">
      <c r="A30" s="1">
        <v>23</v>
      </c>
      <c r="B30" s="1">
        <v>9</v>
      </c>
      <c r="C30" s="1">
        <v>15264</v>
      </c>
      <c r="D30" s="1">
        <v>23</v>
      </c>
    </row>
    <row r="31" spans="1:4">
      <c r="A31" s="1">
        <v>24</v>
      </c>
      <c r="B31" s="1">
        <v>2</v>
      </c>
      <c r="C31" s="1">
        <v>30382</v>
      </c>
      <c r="D31" s="1">
        <v>24</v>
      </c>
    </row>
    <row r="32" spans="1:4">
      <c r="A32" s="1">
        <v>25</v>
      </c>
      <c r="B32" s="1">
        <v>24</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102</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CF324B48-00E4-400F-A396-2B50258FD3D8}"/>
</file>

<file path=customXml/itemProps2.xml><?xml version="1.0" encoding="utf-8"?>
<ds:datastoreItem xmlns:ds="http://schemas.openxmlformats.org/officeDocument/2006/customXml" ds:itemID="{ACD41A95-74F7-4E50-8BF3-48E5C9FA9F28}"/>
</file>

<file path=customXml/itemProps3.xml><?xml version="1.0" encoding="utf-8"?>
<ds:datastoreItem xmlns:ds="http://schemas.openxmlformats.org/officeDocument/2006/customXml" ds:itemID="{734F3460-2BF5-45A2-AC4E-D8F282D03C6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Whitby Groves Wellbeing Ward Profile</dc:title>
  <dc:creator>HUXLEY, Lee</dc:creator>
  <cp:lastModifiedBy>HUXLEY, Lee</cp:lastModifiedBy>
  <dcterms:created xsi:type="dcterms:W3CDTF">2022-07-27T09:02:59Z</dcterms:created>
  <dcterms:modified xsi:type="dcterms:W3CDTF">2022-07-27T09:03:20Z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