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D17A6F20-EE9A-41B3-80BC-5079C5809493}" xr6:coauthVersionLast="47" xr6:coauthVersionMax="47" xr10:uidLastSave="{D4A64799-C069-46BB-99DC-B46B084C1279}"/>
  <bookViews>
    <workbookView xWindow="380" yWindow="380" windowWidth="14400" windowHeight="7360" xr2:uid="{57DBB7FD-3A17-4D4B-9D7D-4A8A2C20B680}"/>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D622" i="14"/>
  <c r="E622" i="14" s="1"/>
  <c r="D621" i="14"/>
  <c r="E621" i="14" s="1"/>
  <c r="D620" i="14"/>
  <c r="E620" i="14" s="1"/>
  <c r="D619" i="14"/>
  <c r="E619" i="14" s="1"/>
  <c r="D618" i="14"/>
  <c r="E618" i="14" s="1"/>
  <c r="D617" i="14"/>
  <c r="E617" i="14" s="1"/>
  <c r="D616" i="14"/>
  <c r="E616" i="14" s="1"/>
  <c r="D615" i="14"/>
  <c r="E615" i="14" s="1"/>
  <c r="D614" i="14"/>
  <c r="E614" i="14" s="1"/>
  <c r="D613" i="14"/>
  <c r="E613" i="14" s="1"/>
  <c r="D612" i="14"/>
  <c r="E612" i="14" s="1"/>
  <c r="D611" i="14"/>
  <c r="E611" i="14" s="1"/>
  <c r="D610" i="14"/>
  <c r="E610" i="14" s="1"/>
  <c r="D609" i="14"/>
  <c r="E609" i="14" s="1"/>
  <c r="D608" i="14"/>
  <c r="E608" i="14" s="1"/>
  <c r="D607" i="14"/>
  <c r="E607" i="14" s="1"/>
  <c r="D606" i="14"/>
  <c r="E606" i="14" s="1"/>
  <c r="D605" i="14"/>
  <c r="E605" i="14" s="1"/>
  <c r="D604" i="14"/>
  <c r="E604" i="14" s="1"/>
  <c r="D603" i="14"/>
  <c r="E603" i="14" s="1"/>
  <c r="D602" i="14"/>
  <c r="E602" i="14" s="1"/>
  <c r="D601" i="14"/>
  <c r="E601" i="14" s="1"/>
  <c r="D600" i="14"/>
  <c r="E600" i="14" s="1"/>
  <c r="D599" i="14"/>
  <c r="E599" i="14" s="1"/>
  <c r="D598" i="14"/>
  <c r="E598" i="14" s="1"/>
  <c r="D597" i="14"/>
  <c r="E597" i="14" s="1"/>
  <c r="D596" i="14"/>
  <c r="E596" i="14" s="1"/>
  <c r="D595" i="14"/>
  <c r="E595" i="14" s="1"/>
  <c r="D594" i="14"/>
  <c r="E594" i="14" s="1"/>
  <c r="D593" i="14"/>
  <c r="E593" i="14" s="1"/>
  <c r="D592" i="14"/>
  <c r="E592" i="14" s="1"/>
  <c r="D591" i="14"/>
  <c r="E591" i="14" s="1"/>
  <c r="D590" i="14"/>
  <c r="E590" i="14" s="1"/>
  <c r="D589" i="14"/>
  <c r="E589" i="14" s="1"/>
  <c r="D588" i="14"/>
  <c r="E588" i="14" s="1"/>
  <c r="D587" i="14"/>
  <c r="E587" i="14" s="1"/>
  <c r="D586" i="14"/>
  <c r="E586" i="14" s="1"/>
  <c r="D585" i="14"/>
  <c r="E585" i="14" s="1"/>
  <c r="D584" i="14"/>
  <c r="E584" i="14" s="1"/>
  <c r="D583" i="14"/>
  <c r="E583" i="14" s="1"/>
  <c r="D582" i="14"/>
  <c r="E582" i="14" s="1"/>
  <c r="D581" i="14"/>
  <c r="E581" i="14" s="1"/>
  <c r="D580" i="14"/>
  <c r="E580" i="14" s="1"/>
  <c r="D579" i="14"/>
  <c r="E579" i="14" s="1"/>
  <c r="D578" i="14"/>
  <c r="E578" i="14" s="1"/>
  <c r="D577" i="14"/>
  <c r="E577" i="14" s="1"/>
  <c r="D576" i="14"/>
  <c r="E576" i="14" s="1"/>
  <c r="D575" i="14"/>
  <c r="E575" i="14" s="1"/>
  <c r="D574" i="14"/>
  <c r="E574" i="14" s="1"/>
  <c r="D573" i="14"/>
  <c r="E573" i="14" s="1"/>
  <c r="D572" i="14"/>
  <c r="E572" i="14" s="1"/>
  <c r="D571" i="14"/>
  <c r="E571" i="14" s="1"/>
  <c r="D570" i="14"/>
  <c r="E570" i="14" s="1"/>
  <c r="D569" i="14"/>
  <c r="E569" i="14" s="1"/>
  <c r="D568" i="14"/>
  <c r="E568" i="14" s="1"/>
  <c r="D567" i="14"/>
  <c r="E567" i="14" s="1"/>
  <c r="D566" i="14"/>
  <c r="E566" i="14" s="1"/>
  <c r="D565" i="14"/>
  <c r="E565" i="14" s="1"/>
  <c r="D564" i="14"/>
  <c r="E564" i="14" s="1"/>
  <c r="D563" i="14"/>
  <c r="E563" i="14" s="1"/>
  <c r="D562" i="14"/>
  <c r="E562" i="14" s="1"/>
  <c r="D561" i="14"/>
  <c r="E561" i="14" s="1"/>
  <c r="D560" i="14"/>
  <c r="E560" i="14" s="1"/>
  <c r="D559" i="14"/>
  <c r="E559" i="14" s="1"/>
  <c r="D558" i="14"/>
  <c r="E558" i="14" s="1"/>
  <c r="D557" i="14"/>
  <c r="E557" i="14" s="1"/>
  <c r="D556" i="14"/>
  <c r="E556" i="14" s="1"/>
  <c r="D555" i="14"/>
  <c r="E555" i="14" s="1"/>
  <c r="D554" i="14"/>
  <c r="E554" i="14" s="1"/>
  <c r="D553" i="14"/>
  <c r="E553" i="14" s="1"/>
  <c r="D552" i="14"/>
  <c r="E552" i="14" s="1"/>
  <c r="D551" i="14"/>
  <c r="E551" i="14" s="1"/>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D535" i="14"/>
  <c r="E535" i="14" s="1"/>
  <c r="D534" i="14"/>
  <c r="E534" i="14" s="1"/>
  <c r="D533" i="14"/>
  <c r="E533" i="14" s="1"/>
  <c r="D532" i="14"/>
  <c r="E532" i="14" s="1"/>
  <c r="D531" i="14"/>
  <c r="E531" i="14" s="1"/>
  <c r="D530" i="14"/>
  <c r="E530" i="14" s="1"/>
  <c r="D529" i="14"/>
  <c r="E529" i="14" s="1"/>
  <c r="D528" i="14"/>
  <c r="E528" i="14" s="1"/>
  <c r="D527" i="14"/>
  <c r="E527" i="14" s="1"/>
  <c r="D526" i="14"/>
  <c r="E526" i="14" s="1"/>
  <c r="D525" i="14"/>
  <c r="E525" i="14" s="1"/>
  <c r="D524" i="14"/>
  <c r="E524" i="14" s="1"/>
  <c r="D523" i="14"/>
  <c r="E523" i="14" s="1"/>
  <c r="D522" i="14"/>
  <c r="E522" i="14" s="1"/>
  <c r="D521" i="14"/>
  <c r="E521" i="14" s="1"/>
  <c r="D520" i="14"/>
  <c r="E520" i="14" s="1"/>
  <c r="D519" i="14"/>
  <c r="E519" i="14" s="1"/>
  <c r="D518" i="14"/>
  <c r="E518" i="14" s="1"/>
  <c r="D517" i="14"/>
  <c r="E517" i="14" s="1"/>
  <c r="D516" i="14"/>
  <c r="E516" i="14" s="1"/>
  <c r="D515" i="14"/>
  <c r="E515" i="14" s="1"/>
  <c r="D514" i="14"/>
  <c r="E514" i="14" s="1"/>
  <c r="D513" i="14"/>
  <c r="E513" i="14" s="1"/>
  <c r="D512" i="14"/>
  <c r="E512" i="14" s="1"/>
  <c r="D511" i="14"/>
  <c r="E511" i="14" s="1"/>
  <c r="D510" i="14"/>
  <c r="E510" i="14" s="1"/>
  <c r="D509" i="14"/>
  <c r="E509" i="14" s="1"/>
  <c r="D508" i="14"/>
  <c r="E508" i="14" s="1"/>
  <c r="D507" i="14"/>
  <c r="E507" i="14" s="1"/>
  <c r="D506" i="14"/>
  <c r="E506" i="14" s="1"/>
  <c r="D505" i="14"/>
  <c r="E505" i="14" s="1"/>
  <c r="D504" i="14"/>
  <c r="E504" i="14" s="1"/>
  <c r="D503" i="14"/>
  <c r="E503" i="14" s="1"/>
  <c r="D502" i="14"/>
  <c r="E502" i="14" s="1"/>
  <c r="D501" i="14"/>
  <c r="E501" i="14" s="1"/>
  <c r="D500" i="14"/>
  <c r="E500" i="14" s="1"/>
  <c r="D499" i="14"/>
  <c r="E499" i="14" s="1"/>
  <c r="D498" i="14"/>
  <c r="E498" i="14" s="1"/>
  <c r="D497" i="14"/>
  <c r="E497" i="14" s="1"/>
  <c r="D496" i="14"/>
  <c r="E496" i="14" s="1"/>
  <c r="D495" i="14"/>
  <c r="E495" i="14" s="1"/>
  <c r="D494" i="14"/>
  <c r="E494" i="14" s="1"/>
  <c r="D493" i="14"/>
  <c r="E493" i="14" s="1"/>
  <c r="D492" i="14"/>
  <c r="E492" i="14" s="1"/>
  <c r="D491" i="14"/>
  <c r="E491" i="14" s="1"/>
  <c r="D490" i="14"/>
  <c r="E490" i="14" s="1"/>
  <c r="D489" i="14"/>
  <c r="E489" i="14" s="1"/>
  <c r="D488" i="14"/>
  <c r="E488" i="14" s="1"/>
  <c r="D487" i="14"/>
  <c r="E487" i="14" s="1"/>
  <c r="D486" i="14"/>
  <c r="E486" i="14" s="1"/>
  <c r="D485" i="14"/>
  <c r="E485" i="14" s="1"/>
  <c r="D484" i="14"/>
  <c r="E484" i="14" s="1"/>
  <c r="D483" i="14"/>
  <c r="E483" i="14" s="1"/>
  <c r="D482" i="14"/>
  <c r="E482" i="14" s="1"/>
  <c r="D481" i="14"/>
  <c r="E481" i="14" s="1"/>
  <c r="D480" i="14"/>
  <c r="E480" i="14" s="1"/>
  <c r="D479" i="14"/>
  <c r="E479" i="14" s="1"/>
  <c r="D478" i="14"/>
  <c r="E478" i="14" s="1"/>
  <c r="D477" i="14"/>
  <c r="E477" i="14" s="1"/>
  <c r="D476" i="14"/>
  <c r="E476" i="14" s="1"/>
  <c r="D475" i="14"/>
  <c r="E475" i="14" s="1"/>
  <c r="D474" i="14"/>
  <c r="E474" i="14" s="1"/>
  <c r="D473" i="14"/>
  <c r="E473" i="14" s="1"/>
  <c r="D472" i="14"/>
  <c r="E472" i="14" s="1"/>
  <c r="D471" i="14"/>
  <c r="E471" i="14" s="1"/>
  <c r="D470" i="14"/>
  <c r="E470" i="14" s="1"/>
  <c r="D469" i="14"/>
  <c r="E469" i="14" s="1"/>
  <c r="D468" i="14"/>
  <c r="E468" i="14" s="1"/>
  <c r="D467" i="14"/>
  <c r="E467" i="14" s="1"/>
  <c r="D466" i="14"/>
  <c r="E466" i="14" s="1"/>
  <c r="D465" i="14"/>
  <c r="E465" i="14" s="1"/>
  <c r="D464" i="14"/>
  <c r="E464" i="14" s="1"/>
  <c r="D463" i="14"/>
  <c r="E463" i="14" s="1"/>
  <c r="D462" i="14"/>
  <c r="E462" i="14" s="1"/>
  <c r="D461" i="14"/>
  <c r="E461" i="14" s="1"/>
  <c r="D460" i="14"/>
  <c r="E460" i="14" s="1"/>
  <c r="D459" i="14"/>
  <c r="E459" i="14" s="1"/>
  <c r="D458" i="14"/>
  <c r="E458" i="14" s="1"/>
  <c r="E457" i="14"/>
  <c r="D457" i="14"/>
  <c r="D456" i="14"/>
  <c r="E456" i="14" s="1"/>
  <c r="D455" i="14"/>
  <c r="E455" i="14" s="1"/>
  <c r="D454" i="14"/>
  <c r="E454" i="14" s="1"/>
  <c r="E453" i="14"/>
  <c r="D453" i="14"/>
  <c r="D452" i="14"/>
  <c r="E452" i="14" s="1"/>
  <c r="D451" i="14"/>
  <c r="E451" i="14" s="1"/>
  <c r="D450" i="14"/>
  <c r="E450" i="14" s="1"/>
  <c r="E449" i="14"/>
  <c r="D449" i="14"/>
  <c r="D448" i="14"/>
  <c r="E448" i="14" s="1"/>
  <c r="D447" i="14"/>
  <c r="E447" i="14" s="1"/>
  <c r="D446" i="14"/>
  <c r="E446" i="14" s="1"/>
  <c r="E445" i="14"/>
  <c r="D445" i="14"/>
  <c r="D444" i="14"/>
  <c r="E444" i="14" s="1"/>
  <c r="D443" i="14"/>
  <c r="E443" i="14" s="1"/>
  <c r="D442" i="14"/>
  <c r="E442" i="14" s="1"/>
  <c r="E441" i="14"/>
  <c r="D441" i="14"/>
  <c r="D440" i="14"/>
  <c r="E440" i="14" s="1"/>
  <c r="D439" i="14"/>
  <c r="E439" i="14" s="1"/>
  <c r="D438" i="14"/>
  <c r="E438" i="14" s="1"/>
  <c r="E437" i="14"/>
  <c r="D437" i="14"/>
  <c r="D436" i="14"/>
  <c r="E436" i="14" s="1"/>
  <c r="D435" i="14"/>
  <c r="E435" i="14" s="1"/>
  <c r="D434" i="14"/>
  <c r="E434" i="14" s="1"/>
  <c r="E433" i="14"/>
  <c r="D433" i="14"/>
  <c r="D432" i="14"/>
  <c r="E432" i="14" s="1"/>
  <c r="D431" i="14"/>
  <c r="E431" i="14" s="1"/>
  <c r="D430" i="14"/>
  <c r="E430" i="14" s="1"/>
  <c r="E429" i="14"/>
  <c r="D429" i="14"/>
  <c r="D428" i="14"/>
  <c r="E428" i="14" s="1"/>
  <c r="D427" i="14"/>
  <c r="E427" i="14" s="1"/>
  <c r="D426" i="14"/>
  <c r="E426" i="14" s="1"/>
  <c r="E425" i="14"/>
  <c r="D425" i="14"/>
  <c r="D424" i="14"/>
  <c r="E424" i="14" s="1"/>
  <c r="D423" i="14"/>
  <c r="E423" i="14" s="1"/>
  <c r="D422" i="14"/>
  <c r="E422" i="14" s="1"/>
  <c r="E421" i="14"/>
  <c r="D421" i="14"/>
  <c r="D420" i="14"/>
  <c r="E420" i="14" s="1"/>
  <c r="D419" i="14"/>
  <c r="E419" i="14" s="1"/>
  <c r="D418" i="14"/>
  <c r="E418" i="14" s="1"/>
  <c r="E417" i="14"/>
  <c r="D417" i="14"/>
  <c r="D416" i="14"/>
  <c r="E416" i="14" s="1"/>
  <c r="D415" i="14"/>
  <c r="E415" i="14" s="1"/>
  <c r="D414" i="14"/>
  <c r="E414" i="14" s="1"/>
  <c r="E413" i="14"/>
  <c r="D413" i="14"/>
  <c r="E412" i="14"/>
  <c r="D412" i="14"/>
  <c r="E411" i="14"/>
  <c r="D411" i="14"/>
  <c r="E410" i="14"/>
  <c r="D410" i="14"/>
  <c r="E409" i="14"/>
  <c r="D409" i="14"/>
  <c r="E408" i="14"/>
  <c r="D408" i="14"/>
  <c r="E407" i="14"/>
  <c r="D407" i="14"/>
  <c r="E406" i="14"/>
  <c r="D406" i="14"/>
  <c r="E405" i="14"/>
  <c r="D405" i="14"/>
  <c r="E404" i="14"/>
  <c r="D404" i="14"/>
  <c r="E403" i="14"/>
  <c r="D403" i="14"/>
  <c r="E402" i="14"/>
  <c r="D402" i="14"/>
  <c r="E401" i="14"/>
  <c r="D401" i="14"/>
  <c r="E400" i="14"/>
  <c r="D400" i="14"/>
  <c r="E399" i="14"/>
  <c r="D399" i="14"/>
  <c r="E398" i="14"/>
  <c r="D398" i="14"/>
  <c r="E397" i="14"/>
  <c r="D397" i="14"/>
  <c r="E396" i="14"/>
  <c r="D396" i="14"/>
  <c r="E395" i="14"/>
  <c r="D395" i="14"/>
  <c r="E394" i="14"/>
  <c r="D394" i="14"/>
  <c r="E393" i="14"/>
  <c r="D393" i="14"/>
  <c r="E392" i="14"/>
  <c r="D392" i="14"/>
  <c r="E391" i="14"/>
  <c r="D391" i="14"/>
  <c r="E390" i="14"/>
  <c r="D390" i="14"/>
  <c r="E389" i="14"/>
  <c r="D389" i="14"/>
  <c r="E388" i="14"/>
  <c r="D388" i="14"/>
  <c r="E387" i="14"/>
  <c r="D387" i="14"/>
  <c r="E386" i="14"/>
  <c r="D386" i="14"/>
  <c r="E385" i="14"/>
  <c r="D385" i="14"/>
  <c r="E384" i="14"/>
  <c r="D384" i="14"/>
  <c r="E383" i="14"/>
  <c r="D383" i="14"/>
  <c r="E382" i="14"/>
  <c r="D382" i="14"/>
  <c r="E381" i="14"/>
  <c r="D381" i="14"/>
  <c r="D380" i="14"/>
  <c r="E380" i="14" s="1"/>
  <c r="E379" i="14"/>
  <c r="D379" i="14"/>
  <c r="D378" i="14"/>
  <c r="E378" i="14" s="1"/>
  <c r="E377" i="14"/>
  <c r="D377" i="14"/>
  <c r="D376" i="14"/>
  <c r="E376" i="14" s="1"/>
  <c r="E375" i="14"/>
  <c r="D375" i="14"/>
  <c r="D374" i="14"/>
  <c r="E374" i="14" s="1"/>
  <c r="E373" i="14"/>
  <c r="D373" i="14"/>
  <c r="D372" i="14"/>
  <c r="E372" i="14" s="1"/>
  <c r="E371" i="14"/>
  <c r="D371" i="14"/>
  <c r="D370" i="14"/>
  <c r="E370" i="14" s="1"/>
  <c r="D369" i="14"/>
  <c r="E369" i="14" s="1"/>
  <c r="D368" i="14"/>
  <c r="E368" i="14" s="1"/>
  <c r="D367" i="14"/>
  <c r="E367" i="14" s="1"/>
  <c r="D366" i="14"/>
  <c r="E366" i="14" s="1"/>
  <c r="D365" i="14"/>
  <c r="E365" i="14" s="1"/>
  <c r="D364" i="14"/>
  <c r="E364" i="14" s="1"/>
  <c r="D363" i="14"/>
  <c r="E363" i="14" s="1"/>
  <c r="D362" i="14"/>
  <c r="E362" i="14" s="1"/>
  <c r="D361" i="14"/>
  <c r="E361" i="14" s="1"/>
  <c r="D360" i="14"/>
  <c r="E360" i="14" s="1"/>
  <c r="D359" i="14"/>
  <c r="E359" i="14" s="1"/>
  <c r="D358" i="14"/>
  <c r="E358" i="14" s="1"/>
  <c r="D357" i="14"/>
  <c r="E357" i="14" s="1"/>
  <c r="D356" i="14"/>
  <c r="E356" i="14" s="1"/>
  <c r="D355" i="14"/>
  <c r="E355" i="14" s="1"/>
  <c r="D354" i="14"/>
  <c r="E354" i="14" s="1"/>
  <c r="D353" i="14"/>
  <c r="E353" i="14" s="1"/>
  <c r="D352" i="14"/>
  <c r="E352" i="14" s="1"/>
  <c r="D351" i="14"/>
  <c r="E351" i="14" s="1"/>
  <c r="D350" i="14"/>
  <c r="E350" i="14" s="1"/>
  <c r="D349" i="14"/>
  <c r="E349" i="14" s="1"/>
  <c r="D348" i="14"/>
  <c r="E348" i="14" s="1"/>
  <c r="D347" i="14"/>
  <c r="E347" i="14" s="1"/>
  <c r="D346" i="14"/>
  <c r="E346" i="14" s="1"/>
  <c r="D345" i="14"/>
  <c r="E345" i="14" s="1"/>
  <c r="D344" i="14"/>
  <c r="E344" i="14" s="1"/>
  <c r="D343" i="14"/>
  <c r="E343" i="14" s="1"/>
  <c r="D342" i="14"/>
  <c r="E342" i="14" s="1"/>
  <c r="D341" i="14"/>
  <c r="E341" i="14" s="1"/>
  <c r="D340" i="14"/>
  <c r="E340" i="14" s="1"/>
  <c r="D339" i="14"/>
  <c r="E339" i="14" s="1"/>
  <c r="D338" i="14"/>
  <c r="E338" i="14" s="1"/>
  <c r="D337" i="14"/>
  <c r="E337" i="14" s="1"/>
  <c r="D336" i="14"/>
  <c r="E336" i="14" s="1"/>
  <c r="D335" i="14"/>
  <c r="E335" i="14" s="1"/>
  <c r="D334" i="14"/>
  <c r="E334" i="14" s="1"/>
  <c r="D333" i="14"/>
  <c r="E333" i="14" s="1"/>
  <c r="D332" i="14"/>
  <c r="E332" i="14" s="1"/>
  <c r="D331" i="14"/>
  <c r="E331" i="14" s="1"/>
  <c r="D330" i="14"/>
  <c r="E330" i="14" s="1"/>
  <c r="D329" i="14"/>
  <c r="E329" i="14" s="1"/>
  <c r="D328" i="14"/>
  <c r="E328" i="14" s="1"/>
  <c r="D327" i="14"/>
  <c r="E327" i="14" s="1"/>
  <c r="D326" i="14"/>
  <c r="E326" i="14" s="1"/>
  <c r="D325" i="14"/>
  <c r="E325" i="14" s="1"/>
  <c r="D324" i="14"/>
  <c r="E324" i="14" s="1"/>
  <c r="D323" i="14"/>
  <c r="E323" i="14" s="1"/>
  <c r="D322" i="14"/>
  <c r="E322" i="14" s="1"/>
  <c r="D321" i="14"/>
  <c r="E321" i="14" s="1"/>
  <c r="D320" i="14"/>
  <c r="E320" i="14" s="1"/>
  <c r="D319" i="14"/>
  <c r="E319" i="14" s="1"/>
  <c r="D318" i="14"/>
  <c r="E318" i="14" s="1"/>
  <c r="D317" i="14"/>
  <c r="E317" i="14" s="1"/>
  <c r="D316" i="14"/>
  <c r="E316" i="14" s="1"/>
  <c r="D315" i="14"/>
  <c r="E315" i="14" s="1"/>
  <c r="D314" i="14"/>
  <c r="E314" i="14" s="1"/>
  <c r="D313" i="14"/>
  <c r="E313" i="14" s="1"/>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O96" i="14"/>
  <c r="J96" i="14"/>
  <c r="E96" i="14"/>
  <c r="D96" i="14"/>
  <c r="O95" i="14"/>
  <c r="J95" i="14"/>
  <c r="E95" i="14"/>
  <c r="D95" i="14"/>
  <c r="O94" i="14"/>
  <c r="J94" i="14"/>
  <c r="E94" i="14"/>
  <c r="D94" i="14"/>
  <c r="O93" i="14"/>
  <c r="J93" i="14"/>
  <c r="E93" i="14"/>
  <c r="D93" i="14"/>
  <c r="O92" i="14"/>
  <c r="J92" i="14"/>
  <c r="E92" i="14"/>
  <c r="D92" i="14"/>
  <c r="O91" i="14"/>
  <c r="J91" i="14"/>
  <c r="E91" i="14"/>
  <c r="D91" i="14"/>
  <c r="O90" i="14"/>
  <c r="J90" i="14"/>
  <c r="E90" i="14"/>
  <c r="D90" i="14"/>
  <c r="J89" i="14"/>
  <c r="D89" i="14"/>
  <c r="E89" i="14" s="1"/>
  <c r="O88" i="14"/>
  <c r="J88" i="14"/>
  <c r="D88" i="14"/>
  <c r="E88" i="14" s="1"/>
  <c r="J87" i="14"/>
  <c r="D87" i="14"/>
  <c r="E87" i="14" s="1"/>
  <c r="O86" i="14"/>
  <c r="J86" i="14"/>
  <c r="D86" i="14"/>
  <c r="E86" i="14" s="1"/>
  <c r="J85" i="14"/>
  <c r="D85" i="14"/>
  <c r="E85" i="14" s="1"/>
  <c r="O84" i="14"/>
  <c r="J84" i="14"/>
  <c r="D84" i="14"/>
  <c r="E84" i="14" s="1"/>
  <c r="J83" i="14"/>
  <c r="D83" i="14"/>
  <c r="E83" i="14" s="1"/>
  <c r="O82" i="14"/>
  <c r="J82" i="14"/>
  <c r="D82" i="14"/>
  <c r="E82" i="14" s="1"/>
  <c r="J81" i="14"/>
  <c r="D81" i="14"/>
  <c r="E81" i="14" s="1"/>
  <c r="O80" i="14"/>
  <c r="J80" i="14"/>
  <c r="D80" i="14"/>
  <c r="E80" i="14" s="1"/>
  <c r="J79" i="14"/>
  <c r="D79" i="14"/>
  <c r="E79" i="14" s="1"/>
  <c r="O78" i="14"/>
  <c r="J78" i="14"/>
  <c r="E78" i="14"/>
  <c r="D78" i="14"/>
  <c r="O77" i="14"/>
  <c r="J77" i="14"/>
  <c r="E77" i="14"/>
  <c r="D77" i="14"/>
  <c r="O76" i="14"/>
  <c r="J76" i="14"/>
  <c r="E76" i="14"/>
  <c r="D76" i="14"/>
  <c r="O75" i="14"/>
  <c r="J75" i="14"/>
  <c r="E75" i="14"/>
  <c r="D75" i="14"/>
  <c r="O74" i="14"/>
  <c r="J74" i="14"/>
  <c r="E74" i="14"/>
  <c r="D74" i="14"/>
  <c r="O73" i="14"/>
  <c r="J73" i="14"/>
  <c r="E73" i="14"/>
  <c r="D73" i="14"/>
  <c r="O72" i="14"/>
  <c r="J72" i="14"/>
  <c r="E72" i="14"/>
  <c r="D72" i="14"/>
  <c r="O71" i="14"/>
  <c r="J71" i="14"/>
  <c r="E71" i="14"/>
  <c r="D71" i="14"/>
  <c r="O70" i="14"/>
  <c r="J70" i="14"/>
  <c r="E70" i="14"/>
  <c r="D70" i="14"/>
  <c r="O69" i="14"/>
  <c r="J69" i="14"/>
  <c r="E69" i="14"/>
  <c r="D69" i="14"/>
  <c r="O68" i="14"/>
  <c r="J68" i="14"/>
  <c r="E68" i="14"/>
  <c r="D68" i="14"/>
  <c r="O67" i="14"/>
  <c r="J67" i="14"/>
  <c r="E67" i="14"/>
  <c r="D67" i="14"/>
  <c r="O66" i="14"/>
  <c r="J66" i="14"/>
  <c r="E66" i="14"/>
  <c r="D66" i="14"/>
  <c r="O65" i="14"/>
  <c r="J65" i="14"/>
  <c r="E65" i="14"/>
  <c r="D65" i="14"/>
  <c r="O64" i="14"/>
  <c r="J64" i="14"/>
  <c r="E64" i="14"/>
  <c r="D64" i="14"/>
  <c r="O63" i="14"/>
  <c r="J63" i="14"/>
  <c r="E63" i="14"/>
  <c r="D63" i="14"/>
  <c r="O62" i="14"/>
  <c r="J62" i="14"/>
  <c r="E62" i="14"/>
  <c r="D62" i="14"/>
  <c r="O61" i="14"/>
  <c r="J61" i="14"/>
  <c r="E61" i="14"/>
  <c r="D61" i="14"/>
  <c r="O60" i="14"/>
  <c r="J60" i="14"/>
  <c r="E60" i="14"/>
  <c r="D60" i="14"/>
  <c r="O59" i="14"/>
  <c r="J59" i="14"/>
  <c r="E59" i="14"/>
  <c r="D59" i="14"/>
  <c r="O58" i="14"/>
  <c r="J58" i="14"/>
  <c r="E58" i="14"/>
  <c r="D58" i="14"/>
  <c r="O57" i="14"/>
  <c r="J57" i="14"/>
  <c r="E57" i="14"/>
  <c r="D57" i="14"/>
  <c r="O56" i="14"/>
  <c r="J56" i="14"/>
  <c r="E56" i="14"/>
  <c r="D56" i="14"/>
  <c r="O55" i="14"/>
  <c r="J55" i="14"/>
  <c r="D55" i="14"/>
  <c r="E55" i="14" s="1"/>
  <c r="O54" i="14"/>
  <c r="J54" i="14"/>
  <c r="D54" i="14"/>
  <c r="E54" i="14" s="1"/>
  <c r="O53" i="14"/>
  <c r="J53" i="14"/>
  <c r="D53" i="14"/>
  <c r="E53" i="14" s="1"/>
  <c r="O52" i="14"/>
  <c r="J52" i="14"/>
  <c r="E52" i="14"/>
  <c r="D52" i="14"/>
  <c r="O51" i="14"/>
  <c r="J51" i="14"/>
  <c r="D51" i="14"/>
  <c r="E51" i="14" s="1"/>
  <c r="O50" i="14"/>
  <c r="J50" i="14"/>
  <c r="D50" i="14"/>
  <c r="E50" i="14" s="1"/>
  <c r="O49" i="14"/>
  <c r="J49" i="14"/>
  <c r="D49" i="14"/>
  <c r="E49" i="14" s="1"/>
  <c r="O48" i="14"/>
  <c r="J48" i="14"/>
  <c r="E48" i="14"/>
  <c r="D48" i="14"/>
  <c r="O47" i="14"/>
  <c r="J47" i="14"/>
  <c r="D47" i="14"/>
  <c r="E47" i="14" s="1"/>
  <c r="O46" i="14"/>
  <c r="J46" i="14"/>
  <c r="D46" i="14"/>
  <c r="E46" i="14" s="1"/>
  <c r="O45" i="14"/>
  <c r="J45" i="14"/>
  <c r="D45" i="14"/>
  <c r="E45" i="14" s="1"/>
  <c r="O44" i="14"/>
  <c r="J44" i="14"/>
  <c r="E44" i="14"/>
  <c r="D44" i="14"/>
  <c r="O43" i="14"/>
  <c r="J43" i="14"/>
  <c r="D43" i="14"/>
  <c r="E43" i="14" s="1"/>
  <c r="O42" i="14"/>
  <c r="J42" i="14"/>
  <c r="D42" i="14"/>
  <c r="E42" i="14" s="1"/>
  <c r="O41" i="14"/>
  <c r="J41" i="14"/>
  <c r="D41" i="14"/>
  <c r="E41" i="14" s="1"/>
  <c r="O40" i="14"/>
  <c r="J40" i="14"/>
  <c r="E40" i="14"/>
  <c r="D40" i="14"/>
  <c r="O39" i="14"/>
  <c r="J39" i="14"/>
  <c r="D39" i="14"/>
  <c r="E39" i="14" s="1"/>
  <c r="O38" i="14"/>
  <c r="J38" i="14"/>
  <c r="D38" i="14"/>
  <c r="E38" i="14" s="1"/>
  <c r="O37" i="14"/>
  <c r="J37" i="14"/>
  <c r="D37" i="14"/>
  <c r="E37" i="14" s="1"/>
  <c r="O36" i="14"/>
  <c r="J36" i="14"/>
  <c r="E36" i="14"/>
  <c r="D36" i="14"/>
  <c r="O35" i="14"/>
  <c r="J35" i="14"/>
  <c r="D35" i="14"/>
  <c r="E35" i="14" s="1"/>
  <c r="O34" i="14"/>
  <c r="J34" i="14"/>
  <c r="D34" i="14"/>
  <c r="E34" i="14" s="1"/>
  <c r="O33" i="14"/>
  <c r="J33" i="14"/>
  <c r="D33" i="14"/>
  <c r="E33" i="14" s="1"/>
  <c r="O32" i="14"/>
  <c r="J32" i="14"/>
  <c r="E32" i="14"/>
  <c r="D32" i="14"/>
  <c r="O31" i="14"/>
  <c r="J31" i="14"/>
  <c r="D31" i="14"/>
  <c r="E31" i="14" s="1"/>
  <c r="O30" i="14"/>
  <c r="J30" i="14"/>
  <c r="D30" i="14"/>
  <c r="E30" i="14" s="1"/>
  <c r="O29" i="14"/>
  <c r="J29" i="14"/>
  <c r="D29" i="14"/>
  <c r="E29" i="14" s="1"/>
  <c r="O28" i="14"/>
  <c r="J28" i="14"/>
  <c r="E28" i="14"/>
  <c r="D28" i="14"/>
  <c r="O27" i="14"/>
  <c r="J27" i="14"/>
  <c r="D27" i="14"/>
  <c r="E27" i="14" s="1"/>
  <c r="O26" i="14"/>
  <c r="J26" i="14"/>
  <c r="D26" i="14"/>
  <c r="E26" i="14" s="1"/>
  <c r="O25" i="14"/>
  <c r="J25" i="14"/>
  <c r="D25" i="14"/>
  <c r="E25" i="14" s="1"/>
  <c r="O24" i="14"/>
  <c r="J24" i="14"/>
  <c r="D24" i="14"/>
  <c r="E24" i="14" s="1"/>
  <c r="O23" i="14"/>
  <c r="J23" i="14"/>
  <c r="D23" i="14"/>
  <c r="E23" i="14" s="1"/>
  <c r="O22" i="14"/>
  <c r="J22" i="14"/>
  <c r="D22" i="14"/>
  <c r="E22" i="14" s="1"/>
  <c r="J21" i="14"/>
  <c r="D21" i="14"/>
  <c r="E21" i="14" s="1"/>
  <c r="O20" i="14"/>
  <c r="J20" i="14"/>
  <c r="E20" i="14"/>
  <c r="D20" i="14"/>
  <c r="O19" i="14"/>
  <c r="J19" i="14"/>
  <c r="E19" i="14"/>
  <c r="D19" i="14"/>
  <c r="O18" i="14"/>
  <c r="J18" i="14"/>
  <c r="E18" i="14"/>
  <c r="D18" i="14"/>
  <c r="O17" i="14"/>
  <c r="J17" i="14"/>
  <c r="D17" i="14"/>
  <c r="E17" i="14" s="1"/>
  <c r="AH16" i="14"/>
  <c r="AF16" i="14"/>
  <c r="AD16" i="14"/>
  <c r="O16" i="14"/>
  <c r="J16" i="14"/>
  <c r="D16" i="14"/>
  <c r="E16" i="14" s="1"/>
  <c r="O15" i="14"/>
  <c r="J15" i="14"/>
  <c r="E15" i="14"/>
  <c r="D15" i="14"/>
  <c r="J14" i="14"/>
  <c r="D14" i="14"/>
  <c r="E14" i="14" s="1"/>
  <c r="O13" i="14"/>
  <c r="J13" i="14"/>
  <c r="E13" i="14"/>
  <c r="D13" i="14"/>
  <c r="O12" i="14"/>
  <c r="J12" i="14"/>
  <c r="D12" i="14"/>
  <c r="E12" i="14" s="1"/>
  <c r="O11" i="14"/>
  <c r="J11" i="14"/>
  <c r="E11" i="14"/>
  <c r="D11" i="14"/>
  <c r="J10" i="14"/>
  <c r="D10" i="14"/>
  <c r="E10" i="14" s="1"/>
  <c r="O9" i="14"/>
  <c r="J9" i="14"/>
  <c r="E9" i="14"/>
  <c r="D9" i="14"/>
  <c r="O8" i="14"/>
  <c r="J8" i="14"/>
  <c r="D8" i="14"/>
  <c r="E8" i="14" s="1"/>
  <c r="O7" i="14"/>
  <c r="J7" i="14"/>
  <c r="E7" i="14"/>
  <c r="D7" i="14"/>
  <c r="J6" i="14"/>
  <c r="D6" i="14"/>
  <c r="E6" i="14" s="1"/>
  <c r="O5" i="14"/>
  <c r="J5" i="14"/>
  <c r="D5" i="14"/>
  <c r="E5" i="14" s="1"/>
  <c r="O4" i="14"/>
  <c r="J4" i="14"/>
  <c r="E4" i="14"/>
  <c r="D4" i="14"/>
  <c r="O3" i="14"/>
  <c r="J3" i="14"/>
  <c r="E3" i="14"/>
  <c r="D3" i="14"/>
  <c r="Y2" i="14"/>
  <c r="X2" i="14"/>
  <c r="W2" i="14"/>
  <c r="R2" i="14" a="1"/>
  <c r="R2" i="14" s="1"/>
  <c r="Q2" i="14" a="1"/>
  <c r="Q2" i="14" s="1"/>
  <c r="O2" i="14"/>
  <c r="N2" i="14"/>
  <c r="N2" i="14" a="1"/>
  <c r="O89" i="14" s="1"/>
  <c r="K2" i="14" a="1"/>
  <c r="J2" i="14"/>
  <c r="H2" i="14"/>
  <c r="H2" i="14" a="1"/>
  <c r="G2" i="14" a="1"/>
  <c r="G2" i="14" s="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I34" i="11" s="1"/>
  <c r="E34" i="11"/>
  <c r="G33" i="11"/>
  <c r="I33" i="11" s="1"/>
  <c r="E33" i="11"/>
  <c r="G32" i="11"/>
  <c r="I32" i="11" s="1"/>
  <c r="E32" i="11"/>
  <c r="G31" i="11"/>
  <c r="E31" i="11"/>
  <c r="I31" i="11" s="1"/>
  <c r="P30" i="11"/>
  <c r="P29" i="11"/>
  <c r="G28" i="11"/>
  <c r="I28" i="11" s="1"/>
  <c r="E28" i="11"/>
  <c r="G27" i="11"/>
  <c r="I27" i="11" s="1"/>
  <c r="E27" i="11"/>
  <c r="G26" i="11"/>
  <c r="I26" i="11" s="1"/>
  <c r="E26" i="11"/>
  <c r="G25" i="11"/>
  <c r="E25" i="11"/>
  <c r="I25" i="11" s="1"/>
  <c r="G24" i="11"/>
  <c r="I24" i="11" s="1"/>
  <c r="E24" i="11"/>
  <c r="G23" i="11"/>
  <c r="I23" i="11" s="1"/>
  <c r="E23" i="11"/>
  <c r="G22" i="11"/>
  <c r="I22" i="11" s="1"/>
  <c r="E22" i="11"/>
  <c r="G21" i="11"/>
  <c r="E21" i="11"/>
  <c r="I21" i="11" s="1"/>
  <c r="P20" i="11"/>
  <c r="P19" i="11"/>
  <c r="G18" i="11"/>
  <c r="I18" i="11" s="1"/>
  <c r="E18" i="11"/>
  <c r="G17" i="11"/>
  <c r="I17" i="11" s="1"/>
  <c r="E17" i="11"/>
  <c r="G16" i="11"/>
  <c r="I16" i="11" s="1"/>
  <c r="E16" i="11"/>
  <c r="G15" i="11"/>
  <c r="G51" i="11" s="1"/>
  <c r="E15" i="11"/>
  <c r="I15" i="11" s="1"/>
  <c r="G14" i="11"/>
  <c r="I14" i="11" s="1"/>
  <c r="E14" i="11"/>
  <c r="E51" i="11" s="1"/>
  <c r="N50" i="10"/>
  <c r="G17" i="10"/>
  <c r="E17" i="10"/>
  <c r="I17" i="10" s="1"/>
  <c r="G16" i="10"/>
  <c r="I16" i="10" s="1"/>
  <c r="E16" i="10"/>
  <c r="G15" i="10"/>
  <c r="I15" i="10" s="1"/>
  <c r="E15" i="10"/>
  <c r="G14" i="10"/>
  <c r="E14" i="10"/>
  <c r="E19" i="10" s="1"/>
  <c r="G13" i="10"/>
  <c r="E13" i="10"/>
  <c r="I13"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F73" i="8"/>
  <c r="E73" i="8"/>
  <c r="D73" i="8"/>
  <c r="C73" i="8"/>
  <c r="B73" i="8"/>
  <c r="F72" i="8"/>
  <c r="D72" i="8"/>
  <c r="C72" i="8"/>
  <c r="E72" i="8" s="1"/>
  <c r="B72" i="8"/>
  <c r="D71" i="8"/>
  <c r="F71" i="8" s="1"/>
  <c r="C71" i="8"/>
  <c r="E71" i="8" s="1"/>
  <c r="B71" i="8"/>
  <c r="E70" i="8"/>
  <c r="D70" i="8"/>
  <c r="F70" i="8" s="1"/>
  <c r="C70" i="8"/>
  <c r="B70" i="8"/>
  <c r="F69" i="8"/>
  <c r="E69" i="8"/>
  <c r="D69" i="8"/>
  <c r="C69" i="8"/>
  <c r="B69" i="8"/>
  <c r="F68" i="8"/>
  <c r="D68" i="8"/>
  <c r="C68" i="8"/>
  <c r="E68" i="8" s="1"/>
  <c r="B68" i="8"/>
  <c r="D67" i="8"/>
  <c r="F67" i="8" s="1"/>
  <c r="C67" i="8"/>
  <c r="E67" i="8" s="1"/>
  <c r="B67" i="8"/>
  <c r="E66" i="8"/>
  <c r="D66" i="8"/>
  <c r="F66" i="8" s="1"/>
  <c r="C66" i="8"/>
  <c r="B66" i="8"/>
  <c r="F65" i="8"/>
  <c r="E65" i="8"/>
  <c r="D65" i="8"/>
  <c r="C65" i="8"/>
  <c r="B65" i="8"/>
  <c r="F64" i="8"/>
  <c r="D64" i="8"/>
  <c r="C64" i="8"/>
  <c r="E64" i="8" s="1"/>
  <c r="B64" i="8"/>
  <c r="D63" i="8"/>
  <c r="F63" i="8" s="1"/>
  <c r="C63" i="8"/>
  <c r="E63" i="8" s="1"/>
  <c r="B63" i="8"/>
  <c r="E62" i="8"/>
  <c r="D62" i="8"/>
  <c r="F62" i="8" s="1"/>
  <c r="C62" i="8"/>
  <c r="B62" i="8"/>
  <c r="F61" i="8"/>
  <c r="E61" i="8"/>
  <c r="D61" i="8"/>
  <c r="C61" i="8"/>
  <c r="B61" i="8"/>
  <c r="F60" i="8"/>
  <c r="D60" i="8"/>
  <c r="C60" i="8"/>
  <c r="E60" i="8" s="1"/>
  <c r="B60" i="8"/>
  <c r="D59" i="8"/>
  <c r="F59" i="8" s="1"/>
  <c r="C59" i="8"/>
  <c r="E59" i="8" s="1"/>
  <c r="B59" i="8"/>
  <c r="E58" i="8"/>
  <c r="D58" i="8"/>
  <c r="F58" i="8" s="1"/>
  <c r="C58" i="8"/>
  <c r="B58" i="8"/>
  <c r="F57" i="8"/>
  <c r="E57" i="8"/>
  <c r="D57" i="8"/>
  <c r="C57" i="8"/>
  <c r="B57" i="8"/>
  <c r="F56" i="8"/>
  <c r="D56" i="8"/>
  <c r="C56" i="8"/>
  <c r="E56" i="8" s="1"/>
  <c r="B56" i="8"/>
  <c r="D55" i="8"/>
  <c r="F55" i="8" s="1"/>
  <c r="C55" i="8"/>
  <c r="E55" i="8" s="1"/>
  <c r="B55" i="8"/>
  <c r="E54" i="8"/>
  <c r="D54" i="8"/>
  <c r="F54" i="8" s="1"/>
  <c r="C54" i="8"/>
  <c r="B54" i="8"/>
  <c r="F53" i="8"/>
  <c r="E53" i="8"/>
  <c r="D53" i="8"/>
  <c r="C53" i="8"/>
  <c r="B53" i="8"/>
  <c r="F52" i="8"/>
  <c r="D52" i="8"/>
  <c r="C52" i="8"/>
  <c r="E52" i="8" s="1"/>
  <c r="B52" i="8"/>
  <c r="D51" i="8"/>
  <c r="F51" i="8" s="1"/>
  <c r="C51" i="8"/>
  <c r="E51" i="8" s="1"/>
  <c r="B51" i="8"/>
  <c r="E50" i="8"/>
  <c r="D50" i="8"/>
  <c r="F50" i="8" s="1"/>
  <c r="C50" i="8"/>
  <c r="B50" i="8"/>
  <c r="F49" i="8"/>
  <c r="E49" i="8"/>
  <c r="D49" i="8"/>
  <c r="C49" i="8"/>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c r="AG798" i="6" a="1"/>
  <c r="AF798" i="6" a="1"/>
  <c r="AF798" i="6" s="1"/>
  <c r="AE798" i="6" a="1"/>
  <c r="AE798" i="6" s="1"/>
  <c r="AD798" i="6" a="1"/>
  <c r="AD798" i="6" s="1"/>
  <c r="AC798" i="6" a="1"/>
  <c r="AC798" i="6" s="1"/>
  <c r="AB798" i="6" a="1"/>
  <c r="AB798" i="6" s="1"/>
  <c r="AA798" i="6" a="1"/>
  <c r="AA798" i="6" s="1"/>
  <c r="Z798" i="6" a="1"/>
  <c r="Z798" i="6" s="1"/>
  <c r="Y798" i="6"/>
  <c r="Y798" i="6" a="1"/>
  <c r="X798" i="6" a="1"/>
  <c r="X798" i="6" s="1"/>
  <c r="W798" i="6" a="1"/>
  <c r="W798" i="6" s="1"/>
  <c r="V798" i="6" a="1"/>
  <c r="V798" i="6" s="1"/>
  <c r="U798" i="6" a="1"/>
  <c r="U798" i="6" s="1"/>
  <c r="T798" i="6" a="1"/>
  <c r="T798" i="6" s="1"/>
  <c r="S798" i="6" a="1"/>
  <c r="S798" i="6" s="1"/>
  <c r="R798" i="6" a="1"/>
  <c r="R798" i="6" s="1"/>
  <c r="Q798" i="6"/>
  <c r="Q798" i="6" a="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c r="AC797" i="6" a="1"/>
  <c r="AB797" i="6" a="1"/>
  <c r="AB797" i="6" s="1"/>
  <c r="AA797" i="6" a="1"/>
  <c r="AA797" i="6" s="1"/>
  <c r="Z797" i="6" a="1"/>
  <c r="Z797" i="6" s="1"/>
  <c r="Y797" i="6" a="1"/>
  <c r="Y797" i="6" s="1"/>
  <c r="X797" i="6" a="1"/>
  <c r="X797" i="6" s="1"/>
  <c r="W797" i="6" a="1"/>
  <c r="W797" i="6" s="1"/>
  <c r="V797" i="6" a="1"/>
  <c r="V797" i="6" s="1"/>
  <c r="U797" i="6"/>
  <c r="U797" i="6" a="1"/>
  <c r="T797" i="6" a="1"/>
  <c r="T797" i="6" s="1"/>
  <c r="S797" i="6" a="1"/>
  <c r="S797" i="6" s="1"/>
  <c r="R797" i="6" a="1"/>
  <c r="R797" i="6" s="1"/>
  <c r="Q797" i="6" a="1"/>
  <c r="Q797" i="6" s="1"/>
  <c r="P797" i="6" a="1"/>
  <c r="P797" i="6" s="1"/>
  <c r="O797" i="6" a="1"/>
  <c r="O797" i="6" s="1"/>
  <c r="N797" i="6" a="1"/>
  <c r="N797" i="6" s="1"/>
  <c r="M797" i="6"/>
  <c r="M797" i="6" a="1"/>
  <c r="L797" i="6" a="1"/>
  <c r="L797" i="6" s="1"/>
  <c r="K797" i="6" a="1"/>
  <c r="K797" i="6" s="1"/>
  <c r="AI796" i="6" a="1"/>
  <c r="AI796" i="6" s="1"/>
  <c r="AH796" i="6" a="1"/>
  <c r="AH796" i="6" s="1"/>
  <c r="AG796" i="6"/>
  <c r="AG796" i="6" a="1"/>
  <c r="AF796" i="6" a="1"/>
  <c r="AF796" i="6" s="1"/>
  <c r="AE796" i="6" a="1"/>
  <c r="AE796" i="6" s="1"/>
  <c r="AD796" i="6" a="1"/>
  <c r="AD796" i="6" s="1"/>
  <c r="AC796" i="6" a="1"/>
  <c r="AC796" i="6" s="1"/>
  <c r="AB796" i="6" a="1"/>
  <c r="AB796" i="6" s="1"/>
  <c r="AA796" i="6" a="1"/>
  <c r="AA796" i="6" s="1"/>
  <c r="Z796" i="6" a="1"/>
  <c r="Z796" i="6" s="1"/>
  <c r="Y796" i="6"/>
  <c r="Y796" i="6" a="1"/>
  <c r="X796" i="6" a="1"/>
  <c r="X796" i="6" s="1"/>
  <c r="W796" i="6" a="1"/>
  <c r="W796" i="6" s="1"/>
  <c r="V796" i="6" a="1"/>
  <c r="V796" i="6" s="1"/>
  <c r="U796" i="6" a="1"/>
  <c r="U796" i="6" s="1"/>
  <c r="T796" i="6" a="1"/>
  <c r="T796" i="6" s="1"/>
  <c r="S796" i="6" a="1"/>
  <c r="S796" i="6" s="1"/>
  <c r="R796" i="6" a="1"/>
  <c r="R796" i="6" s="1"/>
  <c r="Q796" i="6"/>
  <c r="Q796" i="6" a="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c r="AC795" i="6" a="1"/>
  <c r="AB795" i="6" a="1"/>
  <c r="AB795" i="6" s="1"/>
  <c r="AA795" i="6" a="1"/>
  <c r="AA795" i="6" s="1"/>
  <c r="Z795" i="6" a="1"/>
  <c r="Z795" i="6" s="1"/>
  <c r="Y795" i="6" a="1"/>
  <c r="Y795" i="6" s="1"/>
  <c r="X795" i="6" a="1"/>
  <c r="X795" i="6" s="1"/>
  <c r="W795" i="6" a="1"/>
  <c r="W795" i="6" s="1"/>
  <c r="V795" i="6" a="1"/>
  <c r="V795" i="6" s="1"/>
  <c r="U795" i="6"/>
  <c r="U795" i="6" a="1"/>
  <c r="T795" i="6" a="1"/>
  <c r="T795" i="6" s="1"/>
  <c r="S795" i="6" a="1"/>
  <c r="S795" i="6" s="1"/>
  <c r="R795" i="6" a="1"/>
  <c r="R795" i="6" s="1"/>
  <c r="Q795" i="6" a="1"/>
  <c r="Q795" i="6" s="1"/>
  <c r="P795" i="6" a="1"/>
  <c r="P795" i="6" s="1"/>
  <c r="O795" i="6" a="1"/>
  <c r="O795" i="6" s="1"/>
  <c r="N795" i="6" a="1"/>
  <c r="N795" i="6" s="1"/>
  <c r="M795" i="6"/>
  <c r="M795" i="6" a="1"/>
  <c r="L795" i="6" a="1"/>
  <c r="L795" i="6" s="1"/>
  <c r="K795" i="6" a="1"/>
  <c r="K795" i="6" s="1"/>
  <c r="AI794" i="6" a="1"/>
  <c r="AI794" i="6" s="1"/>
  <c r="AH794" i="6" a="1"/>
  <c r="AH794" i="6" s="1"/>
  <c r="AG794" i="6"/>
  <c r="AG794" i="6" a="1"/>
  <c r="AF794" i="6" a="1"/>
  <c r="AF794" i="6" s="1"/>
  <c r="AE794" i="6" a="1"/>
  <c r="AE794" i="6" s="1"/>
  <c r="AD794" i="6" a="1"/>
  <c r="AD794" i="6" s="1"/>
  <c r="AC794" i="6" a="1"/>
  <c r="AC794" i="6" s="1"/>
  <c r="AB794" i="6" a="1"/>
  <c r="AB794" i="6" s="1"/>
  <c r="AA794" i="6" a="1"/>
  <c r="AA794" i="6" s="1"/>
  <c r="Z794" i="6" a="1"/>
  <c r="Z794" i="6" s="1"/>
  <c r="Y794" i="6"/>
  <c r="Y794" i="6" a="1"/>
  <c r="X794" i="6" a="1"/>
  <c r="X794" i="6" s="1"/>
  <c r="W794" i="6" a="1"/>
  <c r="W794" i="6" s="1"/>
  <c r="V794" i="6" a="1"/>
  <c r="V794" i="6" s="1"/>
  <c r="U794" i="6" a="1"/>
  <c r="U794" i="6" s="1"/>
  <c r="T794" i="6" a="1"/>
  <c r="T794" i="6" s="1"/>
  <c r="S794" i="6" a="1"/>
  <c r="S794" i="6" s="1"/>
  <c r="R794" i="6" a="1"/>
  <c r="R794" i="6" s="1"/>
  <c r="Q794" i="6"/>
  <c r="Q794" i="6" a="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c r="AC793" i="6" a="1"/>
  <c r="AB793" i="6" a="1"/>
  <c r="AB793" i="6" s="1"/>
  <c r="AA793" i="6" a="1"/>
  <c r="AA793" i="6" s="1"/>
  <c r="Z793" i="6" a="1"/>
  <c r="Z793" i="6" s="1"/>
  <c r="Y793" i="6" a="1"/>
  <c r="Y793" i="6" s="1"/>
  <c r="X793" i="6" a="1"/>
  <c r="X793" i="6" s="1"/>
  <c r="W793" i="6" a="1"/>
  <c r="W793" i="6" s="1"/>
  <c r="V793" i="6" a="1"/>
  <c r="V793" i="6" s="1"/>
  <c r="U793" i="6"/>
  <c r="U793" i="6" a="1"/>
  <c r="T793" i="6" a="1"/>
  <c r="T793" i="6" s="1"/>
  <c r="S793" i="6" a="1"/>
  <c r="S793" i="6" s="1"/>
  <c r="R793" i="6" a="1"/>
  <c r="R793" i="6" s="1"/>
  <c r="Q793" i="6" a="1"/>
  <c r="Q793" i="6" s="1"/>
  <c r="P793" i="6" a="1"/>
  <c r="P793" i="6" s="1"/>
  <c r="O793" i="6" a="1"/>
  <c r="O793" i="6" s="1"/>
  <c r="N793" i="6" a="1"/>
  <c r="N793" i="6" s="1"/>
  <c r="M793" i="6"/>
  <c r="M793" i="6" a="1"/>
  <c r="L793" i="6" a="1"/>
  <c r="L793" i="6" s="1"/>
  <c r="K793" i="6" a="1"/>
  <c r="K793" i="6" s="1"/>
  <c r="AI792" i="6" a="1"/>
  <c r="AI792" i="6" s="1"/>
  <c r="AH792" i="6" a="1"/>
  <c r="AH792" i="6" s="1"/>
  <c r="AG792" i="6"/>
  <c r="AG792" i="6" a="1"/>
  <c r="AF792" i="6" a="1"/>
  <c r="AF792" i="6" s="1"/>
  <c r="AE792" i="6" a="1"/>
  <c r="AE792" i="6" s="1"/>
  <c r="AD792" i="6" a="1"/>
  <c r="AD792" i="6" s="1"/>
  <c r="AC792" i="6" a="1"/>
  <c r="AC792" i="6" s="1"/>
  <c r="AB792" i="6" a="1"/>
  <c r="AB792" i="6" s="1"/>
  <c r="AA792" i="6" a="1"/>
  <c r="AA792" i="6" s="1"/>
  <c r="Z792" i="6" a="1"/>
  <c r="Z792" i="6" s="1"/>
  <c r="Y792" i="6"/>
  <c r="Y792" i="6" a="1"/>
  <c r="X792" i="6" a="1"/>
  <c r="X792" i="6" s="1"/>
  <c r="W792" i="6" a="1"/>
  <c r="W792" i="6" s="1"/>
  <c r="V792" i="6" a="1"/>
  <c r="V792" i="6" s="1"/>
  <c r="U792" i="6" a="1"/>
  <c r="U792" i="6" s="1"/>
  <c r="T792" i="6" a="1"/>
  <c r="T792" i="6" s="1"/>
  <c r="S792" i="6" a="1"/>
  <c r="S792" i="6" s="1"/>
  <c r="R792" i="6" a="1"/>
  <c r="R792" i="6" s="1"/>
  <c r="Q792" i="6"/>
  <c r="Q792" i="6" a="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c r="AC791" i="6" a="1"/>
  <c r="AB791" i="6" a="1"/>
  <c r="AB791" i="6" s="1"/>
  <c r="AA791" i="6" a="1"/>
  <c r="AA791" i="6" s="1"/>
  <c r="Z791" i="6" a="1"/>
  <c r="Z791" i="6" s="1"/>
  <c r="Y791" i="6" a="1"/>
  <c r="Y791" i="6" s="1"/>
  <c r="X791" i="6" a="1"/>
  <c r="X791" i="6" s="1"/>
  <c r="W791" i="6" a="1"/>
  <c r="W791" i="6" s="1"/>
  <c r="V791" i="6" a="1"/>
  <c r="V791" i="6" s="1"/>
  <c r="U791" i="6"/>
  <c r="U791" i="6" a="1"/>
  <c r="T791" i="6" a="1"/>
  <c r="T791" i="6" s="1"/>
  <c r="S791" i="6" a="1"/>
  <c r="S791" i="6" s="1"/>
  <c r="R791" i="6" a="1"/>
  <c r="R791" i="6" s="1"/>
  <c r="Q791" i="6" a="1"/>
  <c r="Q791" i="6" s="1"/>
  <c r="P791" i="6" a="1"/>
  <c r="P791" i="6" s="1"/>
  <c r="O791" i="6" a="1"/>
  <c r="O791" i="6" s="1"/>
  <c r="N791" i="6" a="1"/>
  <c r="N791" i="6" s="1"/>
  <c r="M791" i="6"/>
  <c r="M791" i="6" a="1"/>
  <c r="L791" i="6" a="1"/>
  <c r="L791" i="6" s="1"/>
  <c r="K791" i="6" a="1"/>
  <c r="K791" i="6" s="1"/>
  <c r="AI790" i="6" a="1"/>
  <c r="AI790" i="6" s="1"/>
  <c r="AH790" i="6" a="1"/>
  <c r="AH790" i="6" s="1"/>
  <c r="AG790" i="6"/>
  <c r="AG790" i="6" a="1"/>
  <c r="AF790" i="6" a="1"/>
  <c r="AF790" i="6" s="1"/>
  <c r="AE790" i="6" a="1"/>
  <c r="AE790" i="6" s="1"/>
  <c r="AD790" i="6" a="1"/>
  <c r="AD790" i="6" s="1"/>
  <c r="AC790" i="6" a="1"/>
  <c r="AC790" i="6" s="1"/>
  <c r="AB790" i="6" a="1"/>
  <c r="AB790" i="6" s="1"/>
  <c r="AA790" i="6" a="1"/>
  <c r="AA790" i="6" s="1"/>
  <c r="Z790" i="6" a="1"/>
  <c r="Z790" i="6" s="1"/>
  <c r="Y790" i="6"/>
  <c r="Y790" i="6" a="1"/>
  <c r="X790" i="6" a="1"/>
  <c r="X790" i="6" s="1"/>
  <c r="W790" i="6" a="1"/>
  <c r="W790" i="6" s="1"/>
  <c r="V790" i="6" a="1"/>
  <c r="V790" i="6" s="1"/>
  <c r="U790" i="6" a="1"/>
  <c r="U790" i="6" s="1"/>
  <c r="T790" i="6" a="1"/>
  <c r="T790" i="6" s="1"/>
  <c r="S790" i="6" a="1"/>
  <c r="S790" i="6" s="1"/>
  <c r="R790" i="6" a="1"/>
  <c r="R790" i="6" s="1"/>
  <c r="Q790" i="6"/>
  <c r="Q790" i="6" a="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c r="AC789" i="6" a="1"/>
  <c r="AB789" i="6" a="1"/>
  <c r="AB789" i="6" s="1"/>
  <c r="AA789" i="6" a="1"/>
  <c r="AA789" i="6" s="1"/>
  <c r="Z789" i="6" a="1"/>
  <c r="Z789" i="6" s="1"/>
  <c r="Y789" i="6" a="1"/>
  <c r="Y789" i="6" s="1"/>
  <c r="X789" i="6" a="1"/>
  <c r="X789" i="6" s="1"/>
  <c r="W789" i="6" a="1"/>
  <c r="W789" i="6" s="1"/>
  <c r="V789" i="6" a="1"/>
  <c r="V789" i="6" s="1"/>
  <c r="U789" i="6"/>
  <c r="U789" i="6" a="1"/>
  <c r="T789" i="6" a="1"/>
  <c r="T789" i="6" s="1"/>
  <c r="S789" i="6" a="1"/>
  <c r="S789" i="6" s="1"/>
  <c r="R789" i="6" a="1"/>
  <c r="R789" i="6" s="1"/>
  <c r="Q789" i="6" a="1"/>
  <c r="Q789" i="6" s="1"/>
  <c r="P789" i="6" a="1"/>
  <c r="P789" i="6" s="1"/>
  <c r="O789" i="6" a="1"/>
  <c r="O789" i="6" s="1"/>
  <c r="N789" i="6" a="1"/>
  <c r="N789" i="6" s="1"/>
  <c r="M789" i="6"/>
  <c r="M789" i="6" a="1"/>
  <c r="L789" i="6" a="1"/>
  <c r="L789" i="6" s="1"/>
  <c r="K789" i="6" a="1"/>
  <c r="K789" i="6" s="1"/>
  <c r="AI788" i="6" a="1"/>
  <c r="AI788" i="6" s="1"/>
  <c r="AH788" i="6" a="1"/>
  <c r="AH788" i="6" s="1"/>
  <c r="AG788" i="6"/>
  <c r="AG788" i="6" a="1"/>
  <c r="AF788" i="6" a="1"/>
  <c r="AF788" i="6" s="1"/>
  <c r="AE788" i="6" a="1"/>
  <c r="AE788" i="6" s="1"/>
  <c r="AD788" i="6" a="1"/>
  <c r="AD788" i="6" s="1"/>
  <c r="AC788" i="6" a="1"/>
  <c r="AC788" i="6" s="1"/>
  <c r="AB788" i="6" a="1"/>
  <c r="AB788" i="6" s="1"/>
  <c r="AA788" i="6" a="1"/>
  <c r="AA788" i="6" s="1"/>
  <c r="Z788" i="6" a="1"/>
  <c r="Z788" i="6" s="1"/>
  <c r="Y788" i="6"/>
  <c r="Y788" i="6" a="1"/>
  <c r="X788" i="6" a="1"/>
  <c r="X788" i="6" s="1"/>
  <c r="W788" i="6" a="1"/>
  <c r="W788" i="6" s="1"/>
  <c r="V788" i="6" a="1"/>
  <c r="V788" i="6" s="1"/>
  <c r="U788" i="6" a="1"/>
  <c r="U788" i="6" s="1"/>
  <c r="T788" i="6" a="1"/>
  <c r="T788" i="6" s="1"/>
  <c r="S788" i="6" a="1"/>
  <c r="S788" i="6" s="1"/>
  <c r="R788" i="6" a="1"/>
  <c r="R788" i="6" s="1"/>
  <c r="Q788" i="6"/>
  <c r="Q788" i="6" a="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c r="AC787" i="6" a="1"/>
  <c r="AB787" i="6" a="1"/>
  <c r="AB787" i="6" s="1"/>
  <c r="AA787" i="6" a="1"/>
  <c r="AA787" i="6" s="1"/>
  <c r="Z787" i="6" a="1"/>
  <c r="Z787" i="6" s="1"/>
  <c r="Y787" i="6" a="1"/>
  <c r="Y787" i="6" s="1"/>
  <c r="X787" i="6" a="1"/>
  <c r="X787" i="6" s="1"/>
  <c r="W787" i="6" a="1"/>
  <c r="W787" i="6" s="1"/>
  <c r="V787" i="6" a="1"/>
  <c r="V787" i="6" s="1"/>
  <c r="U787" i="6"/>
  <c r="U787" i="6" a="1"/>
  <c r="T787" i="6" a="1"/>
  <c r="T787" i="6" s="1"/>
  <c r="S787" i="6" a="1"/>
  <c r="S787" i="6" s="1"/>
  <c r="R787" i="6" a="1"/>
  <c r="R787" i="6" s="1"/>
  <c r="Q787" i="6" a="1"/>
  <c r="Q787" i="6" s="1"/>
  <c r="P787" i="6" a="1"/>
  <c r="P787" i="6" s="1"/>
  <c r="O787" i="6" a="1"/>
  <c r="O787" i="6" s="1"/>
  <c r="N787" i="6" a="1"/>
  <c r="N787" i="6" s="1"/>
  <c r="M787" i="6"/>
  <c r="M787" i="6" a="1"/>
  <c r="L787" i="6" a="1"/>
  <c r="L787" i="6" s="1"/>
  <c r="K787" i="6" a="1"/>
  <c r="K787" i="6" s="1"/>
  <c r="AI786" i="6" a="1"/>
  <c r="AI786" i="6" s="1"/>
  <c r="AH786" i="6" a="1"/>
  <c r="AH786" i="6" s="1"/>
  <c r="AG786" i="6"/>
  <c r="AG786" i="6" a="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c r="U781" i="6" a="1"/>
  <c r="T781" i="6"/>
  <c r="T781" i="6" a="1"/>
  <c r="S781" i="6"/>
  <c r="S781" i="6" a="1"/>
  <c r="R781" i="6"/>
  <c r="R781" i="6" a="1"/>
  <c r="Q781" i="6"/>
  <c r="Q781" i="6" a="1"/>
  <c r="P781" i="6"/>
  <c r="P781" i="6" a="1"/>
  <c r="O781" i="6" a="1"/>
  <c r="O781" i="6" s="1"/>
  <c r="N781" i="6"/>
  <c r="N781" i="6" a="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c r="T774" i="6" a="1"/>
  <c r="S774" i="6"/>
  <c r="S774" i="6" a="1"/>
  <c r="R774" i="6"/>
  <c r="R774" i="6" a="1"/>
  <c r="Q774" i="6"/>
  <c r="Q774" i="6" a="1"/>
  <c r="P774" i="6"/>
  <c r="P774" i="6" a="1"/>
  <c r="O774" i="6"/>
  <c r="O774" i="6" a="1"/>
  <c r="N774" i="6"/>
  <c r="N774" i="6" a="1"/>
  <c r="M774" i="6"/>
  <c r="M774" i="6" a="1"/>
  <c r="L774" i="6"/>
  <c r="L774" i="6" a="1"/>
  <c r="K774" i="6"/>
  <c r="K774" i="6" a="1"/>
  <c r="AI773" i="6"/>
  <c r="AI773" i="6" a="1"/>
  <c r="AH773" i="6"/>
  <c r="AH773" i="6" a="1"/>
  <c r="AG773" i="6"/>
  <c r="AG773" i="6" a="1"/>
  <c r="AF773" i="6"/>
  <c r="AF773" i="6" a="1"/>
  <c r="AE773" i="6"/>
  <c r="AE773" i="6" a="1"/>
  <c r="AD773" i="6"/>
  <c r="AD773" i="6" a="1"/>
  <c r="AC773" i="6"/>
  <c r="AC773" i="6" a="1"/>
  <c r="AB773" i="6"/>
  <c r="AB773" i="6" a="1"/>
  <c r="AA773" i="6"/>
  <c r="AA773" i="6" a="1"/>
  <c r="Z773" i="6"/>
  <c r="Z773" i="6" a="1"/>
  <c r="Y773" i="6"/>
  <c r="Y773" i="6" a="1"/>
  <c r="X773" i="6"/>
  <c r="X773" i="6" a="1"/>
  <c r="W773" i="6"/>
  <c r="W773" i="6" a="1"/>
  <c r="V773" i="6"/>
  <c r="V773" i="6" a="1"/>
  <c r="U773" i="6"/>
  <c r="U773" i="6" a="1"/>
  <c r="T773" i="6"/>
  <c r="T773" i="6" a="1"/>
  <c r="S773" i="6"/>
  <c r="S773" i="6" a="1"/>
  <c r="R773" i="6"/>
  <c r="R773" i="6" a="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c r="AE772" i="6" a="1"/>
  <c r="AD772" i="6" a="1"/>
  <c r="AD772" i="6" s="1"/>
  <c r="AC772" i="6" a="1"/>
  <c r="AC772" i="6" s="1"/>
  <c r="AB772" i="6" a="1"/>
  <c r="AB772" i="6" s="1"/>
  <c r="AA772" i="6"/>
  <c r="AA772" i="6" a="1"/>
  <c r="Z772" i="6" a="1"/>
  <c r="Z772" i="6" s="1"/>
  <c r="Y772" i="6" a="1"/>
  <c r="Y772" i="6" s="1"/>
  <c r="X772" i="6" a="1"/>
  <c r="X772" i="6" s="1"/>
  <c r="W772" i="6"/>
  <c r="W772" i="6" a="1"/>
  <c r="V772" i="6" a="1"/>
  <c r="V772" i="6" s="1"/>
  <c r="U772" i="6" a="1"/>
  <c r="U772" i="6" s="1"/>
  <c r="T772" i="6" a="1"/>
  <c r="T772" i="6" s="1"/>
  <c r="S772" i="6"/>
  <c r="S772" i="6" a="1"/>
  <c r="R772" i="6" a="1"/>
  <c r="R772" i="6" s="1"/>
  <c r="Q772" i="6" a="1"/>
  <c r="Q772" i="6" s="1"/>
  <c r="P772" i="6" a="1"/>
  <c r="P772" i="6" s="1"/>
  <c r="O772" i="6"/>
  <c r="O772" i="6" a="1"/>
  <c r="N772" i="6" a="1"/>
  <c r="N772" i="6" s="1"/>
  <c r="M772" i="6" a="1"/>
  <c r="M772" i="6" s="1"/>
  <c r="L772" i="6" a="1"/>
  <c r="L772" i="6" s="1"/>
  <c r="K772" i="6"/>
  <c r="K772" i="6" a="1"/>
  <c r="AI771" i="6"/>
  <c r="AI771" i="6" a="1"/>
  <c r="AH771" i="6" a="1"/>
  <c r="AH771" i="6" s="1"/>
  <c r="AG771" i="6" a="1"/>
  <c r="AG771" i="6" s="1"/>
  <c r="AF771" i="6" a="1"/>
  <c r="AF771" i="6" s="1"/>
  <c r="AE771" i="6"/>
  <c r="AE771" i="6" a="1"/>
  <c r="AD771" i="6" a="1"/>
  <c r="AD771" i="6" s="1"/>
  <c r="AC771" i="6" a="1"/>
  <c r="AC771" i="6" s="1"/>
  <c r="AB771" i="6" a="1"/>
  <c r="AB771" i="6" s="1"/>
  <c r="AA771" i="6"/>
  <c r="AA771" i="6" a="1"/>
  <c r="Z771" i="6" a="1"/>
  <c r="Z771" i="6" s="1"/>
  <c r="Y771" i="6" a="1"/>
  <c r="Y771" i="6" s="1"/>
  <c r="X771" i="6" a="1"/>
  <c r="X771" i="6" s="1"/>
  <c r="W771" i="6"/>
  <c r="W771" i="6" a="1"/>
  <c r="V771" i="6" a="1"/>
  <c r="V771" i="6" s="1"/>
  <c r="U771" i="6" a="1"/>
  <c r="U771" i="6" s="1"/>
  <c r="T771" i="6" a="1"/>
  <c r="T771" i="6" s="1"/>
  <c r="S771" i="6"/>
  <c r="S771" i="6" a="1"/>
  <c r="R771" i="6" a="1"/>
  <c r="R771" i="6" s="1"/>
  <c r="Q771" i="6" a="1"/>
  <c r="Q771" i="6" s="1"/>
  <c r="P771" i="6" a="1"/>
  <c r="P771" i="6" s="1"/>
  <c r="O771" i="6"/>
  <c r="O771" i="6" a="1"/>
  <c r="N771" i="6" a="1"/>
  <c r="N771" i="6" s="1"/>
  <c r="M771" i="6" a="1"/>
  <c r="M771" i="6" s="1"/>
  <c r="L771" i="6" a="1"/>
  <c r="L771" i="6" s="1"/>
  <c r="K771" i="6"/>
  <c r="K771" i="6" a="1"/>
  <c r="AI770" i="6"/>
  <c r="AI770" i="6" a="1"/>
  <c r="AH770" i="6"/>
  <c r="AH770" i="6" a="1"/>
  <c r="AG770" i="6"/>
  <c r="AG770" i="6" a="1"/>
  <c r="AF770" i="6"/>
  <c r="AF770" i="6" a="1"/>
  <c r="AE770" i="6"/>
  <c r="AE770" i="6" a="1"/>
  <c r="AD770" i="6"/>
  <c r="AD770" i="6" a="1"/>
  <c r="AC770" i="6"/>
  <c r="AC770" i="6" a="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c r="K770" i="6" a="1"/>
  <c r="AI769" i="6"/>
  <c r="AI769" i="6" a="1"/>
  <c r="AH769" i="6"/>
  <c r="AH769" i="6" a="1"/>
  <c r="AG769" i="6"/>
  <c r="AG769" i="6" a="1"/>
  <c r="AF769" i="6"/>
  <c r="AF769" i="6" a="1"/>
  <c r="AE769" i="6"/>
  <c r="AE769" i="6" a="1"/>
  <c r="AD769" i="6"/>
  <c r="AD769" i="6" a="1"/>
  <c r="AC769" i="6"/>
  <c r="AC769" i="6" a="1"/>
  <c r="AB769" i="6"/>
  <c r="AB769" i="6" a="1"/>
  <c r="AA769" i="6"/>
  <c r="AA769" i="6" a="1"/>
  <c r="Z769" i="6"/>
  <c r="Z769" i="6" a="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c r="AG767" i="6" a="1"/>
  <c r="AF767" i="6" a="1"/>
  <c r="AF767" i="6" s="1"/>
  <c r="AE767" i="6" a="1"/>
  <c r="AE767" i="6" s="1"/>
  <c r="AD767" i="6" a="1"/>
  <c r="AD767" i="6" s="1"/>
  <c r="AC767" i="6"/>
  <c r="AC767" i="6" a="1"/>
  <c r="AB767" i="6" a="1"/>
  <c r="AB767" i="6" s="1"/>
  <c r="AA767" i="6" a="1"/>
  <c r="AA767" i="6" s="1"/>
  <c r="Z767" i="6" a="1"/>
  <c r="Z767" i="6" s="1"/>
  <c r="Y767" i="6"/>
  <c r="Y767" i="6" a="1"/>
  <c r="X767" i="6" a="1"/>
  <c r="X767" i="6" s="1"/>
  <c r="W767" i="6" a="1"/>
  <c r="W767" i="6" s="1"/>
  <c r="V767" i="6" a="1"/>
  <c r="V767" i="6" s="1"/>
  <c r="U767" i="6"/>
  <c r="U767" i="6" a="1"/>
  <c r="T767" i="6" a="1"/>
  <c r="T767" i="6" s="1"/>
  <c r="S767" i="6" a="1"/>
  <c r="S767" i="6" s="1"/>
  <c r="R767" i="6" a="1"/>
  <c r="R767" i="6" s="1"/>
  <c r="Q767" i="6"/>
  <c r="Q767" i="6" a="1"/>
  <c r="P767" i="6" a="1"/>
  <c r="P767" i="6" s="1"/>
  <c r="O767" i="6" a="1"/>
  <c r="O767" i="6" s="1"/>
  <c r="N767" i="6" a="1"/>
  <c r="N767" i="6" s="1"/>
  <c r="M767" i="6"/>
  <c r="M767" i="6" a="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c r="O766" i="6" a="1"/>
  <c r="N766" i="6" a="1"/>
  <c r="N766" i="6" s="1"/>
  <c r="M766" i="6" a="1"/>
  <c r="M766" i="6" s="1"/>
  <c r="L766" i="6" a="1"/>
  <c r="L766" i="6" s="1"/>
  <c r="K766" i="6"/>
  <c r="K766" i="6" a="1"/>
  <c r="AI765" i="6"/>
  <c r="AI765" i="6" a="1"/>
  <c r="AH765" i="6"/>
  <c r="AH765" i="6" a="1"/>
  <c r="AG765" i="6"/>
  <c r="AG765" i="6" a="1"/>
  <c r="AF765" i="6"/>
  <c r="AF765" i="6" a="1"/>
  <c r="AE765" i="6"/>
  <c r="AE765" i="6" a="1"/>
  <c r="AD765" i="6"/>
  <c r="AD765" i="6" a="1"/>
  <c r="AC765" i="6"/>
  <c r="AC765" i="6" a="1"/>
  <c r="AB765" i="6"/>
  <c r="AB765" i="6" a="1"/>
  <c r="AA765" i="6"/>
  <c r="AA765" i="6" a="1"/>
  <c r="Z765" i="6"/>
  <c r="Z765" i="6" a="1"/>
  <c r="Y765" i="6"/>
  <c r="Y765" i="6" a="1"/>
  <c r="X765" i="6"/>
  <c r="X765" i="6" a="1"/>
  <c r="W765" i="6"/>
  <c r="W765" i="6" a="1"/>
  <c r="V765" i="6"/>
  <c r="V765" i="6" a="1"/>
  <c r="U765" i="6"/>
  <c r="U765" i="6" a="1"/>
  <c r="T765" i="6"/>
  <c r="T765" i="6" a="1"/>
  <c r="S765" i="6"/>
  <c r="S765" i="6" a="1"/>
  <c r="R765" i="6"/>
  <c r="R765" i="6" a="1"/>
  <c r="Q765" i="6"/>
  <c r="Q765" i="6" a="1"/>
  <c r="P765" i="6"/>
  <c r="P765" i="6" a="1"/>
  <c r="O765" i="6"/>
  <c r="O765" i="6" a="1"/>
  <c r="N765" i="6"/>
  <c r="N765" i="6" a="1"/>
  <c r="M765" i="6"/>
  <c r="M765" i="6" a="1"/>
  <c r="L765" i="6"/>
  <c r="L765" i="6" a="1"/>
  <c r="K765" i="6"/>
  <c r="K765" i="6" a="1"/>
  <c r="AI764" i="6"/>
  <c r="AI764" i="6" a="1"/>
  <c r="AH764" i="6"/>
  <c r="AH764" i="6" a="1"/>
  <c r="AG764" i="6"/>
  <c r="AG764" i="6" a="1"/>
  <c r="AF764" i="6"/>
  <c r="AF764" i="6" a="1"/>
  <c r="AE764" i="6"/>
  <c r="AE764" i="6" a="1"/>
  <c r="AD764" i="6"/>
  <c r="AD764" i="6" a="1"/>
  <c r="AC764" i="6"/>
  <c r="AC764" i="6" a="1"/>
  <c r="AB764" i="6"/>
  <c r="AB764" i="6" a="1"/>
  <c r="AA764" i="6"/>
  <c r="AA764" i="6" a="1"/>
  <c r="Z764" i="6"/>
  <c r="Z764" i="6" a="1"/>
  <c r="Y764" i="6"/>
  <c r="Y764" i="6" a="1"/>
  <c r="X764" i="6"/>
  <c r="X764" i="6" a="1"/>
  <c r="W764" i="6"/>
  <c r="W764" i="6" a="1"/>
  <c r="V764" i="6"/>
  <c r="V764" i="6" a="1"/>
  <c r="U764" i="6"/>
  <c r="U764" i="6" a="1"/>
  <c r="T764" i="6"/>
  <c r="T764" i="6" a="1"/>
  <c r="S764" i="6"/>
  <c r="S764" i="6" a="1"/>
  <c r="R764" i="6"/>
  <c r="R764" i="6" a="1"/>
  <c r="Q764" i="6"/>
  <c r="Q764" i="6" a="1"/>
  <c r="P764" i="6"/>
  <c r="P764" i="6" a="1"/>
  <c r="O764" i="6"/>
  <c r="O764" i="6" a="1"/>
  <c r="N764" i="6"/>
  <c r="N764" i="6" a="1"/>
  <c r="M764" i="6"/>
  <c r="M764" i="6" a="1"/>
  <c r="L764" i="6"/>
  <c r="L764" i="6" a="1"/>
  <c r="K764" i="6"/>
  <c r="K764" i="6" a="1"/>
  <c r="AI763" i="6"/>
  <c r="AI763" i="6" a="1"/>
  <c r="AH763" i="6" a="1"/>
  <c r="AH763" i="6" s="1"/>
  <c r="AG763" i="6" a="1"/>
  <c r="AG763" i="6" s="1"/>
  <c r="AF763" i="6" a="1"/>
  <c r="AF763" i="6" s="1"/>
  <c r="AE763" i="6"/>
  <c r="AE763" i="6" a="1"/>
  <c r="AD763" i="6" a="1"/>
  <c r="AD763" i="6" s="1"/>
  <c r="AC763" i="6" a="1"/>
  <c r="AC763" i="6" s="1"/>
  <c r="AB763" i="6" a="1"/>
  <c r="AB763" i="6" s="1"/>
  <c r="AA763" i="6"/>
  <c r="AA763" i="6" a="1"/>
  <c r="Z763" i="6" a="1"/>
  <c r="Z763" i="6" s="1"/>
  <c r="Y763" i="6" a="1"/>
  <c r="Y763" i="6" s="1"/>
  <c r="X763" i="6" a="1"/>
  <c r="X763" i="6" s="1"/>
  <c r="W763" i="6"/>
  <c r="W763" i="6" a="1"/>
  <c r="V763" i="6" a="1"/>
  <c r="V763" i="6" s="1"/>
  <c r="U763" i="6" a="1"/>
  <c r="U763" i="6" s="1"/>
  <c r="T763" i="6" a="1"/>
  <c r="T763" i="6" s="1"/>
  <c r="S763" i="6"/>
  <c r="S763" i="6" a="1"/>
  <c r="R763" i="6" a="1"/>
  <c r="R763" i="6" s="1"/>
  <c r="Q763" i="6" a="1"/>
  <c r="Q763" i="6" s="1"/>
  <c r="P763" i="6" a="1"/>
  <c r="P763" i="6" s="1"/>
  <c r="O763" i="6"/>
  <c r="O763" i="6" a="1"/>
  <c r="N763" i="6" a="1"/>
  <c r="N763" i="6" s="1"/>
  <c r="M763" i="6" a="1"/>
  <c r="M763" i="6" s="1"/>
  <c r="L763" i="6" a="1"/>
  <c r="L763" i="6" s="1"/>
  <c r="K763" i="6"/>
  <c r="K763" i="6" a="1"/>
  <c r="AI762" i="6"/>
  <c r="AI762" i="6" a="1"/>
  <c r="AH762" i="6" a="1"/>
  <c r="AH762" i="6" s="1"/>
  <c r="AG762" i="6" a="1"/>
  <c r="AG762" i="6" s="1"/>
  <c r="AF762" i="6" a="1"/>
  <c r="AF762" i="6" s="1"/>
  <c r="AE762" i="6" a="1"/>
  <c r="AE762" i="6" s="1"/>
  <c r="AD762" i="6" a="1"/>
  <c r="AD762" i="6" s="1"/>
  <c r="AC762" i="6" a="1"/>
  <c r="AC762" i="6" s="1"/>
  <c r="AB762" i="6" a="1"/>
  <c r="AB762" i="6" s="1"/>
  <c r="AA762" i="6"/>
  <c r="AA762" i="6" a="1"/>
  <c r="Z762" i="6" a="1"/>
  <c r="Z762" i="6" s="1"/>
  <c r="Y762" i="6" a="1"/>
  <c r="Y762" i="6" s="1"/>
  <c r="X762" i="6" a="1"/>
  <c r="X762" i="6" s="1"/>
  <c r="W762" i="6" a="1"/>
  <c r="W762" i="6" s="1"/>
  <c r="V762" i="6" a="1"/>
  <c r="V762" i="6" s="1"/>
  <c r="U762" i="6" a="1"/>
  <c r="U762" i="6" s="1"/>
  <c r="T762" i="6" a="1"/>
  <c r="T762" i="6" s="1"/>
  <c r="S762" i="6"/>
  <c r="S762" i="6" a="1"/>
  <c r="R762" i="6" a="1"/>
  <c r="R762" i="6" s="1"/>
  <c r="Q762" i="6" a="1"/>
  <c r="Q762" i="6" s="1"/>
  <c r="P762" i="6" a="1"/>
  <c r="P762" i="6" s="1"/>
  <c r="O762" i="6" a="1"/>
  <c r="O762" i="6" s="1"/>
  <c r="N762" i="6" a="1"/>
  <c r="N762" i="6" s="1"/>
  <c r="M762" i="6" a="1"/>
  <c r="M762" i="6" s="1"/>
  <c r="L762" i="6" a="1"/>
  <c r="L762" i="6" s="1"/>
  <c r="K762" i="6"/>
  <c r="K762" i="6" a="1"/>
  <c r="AI761" i="6"/>
  <c r="AI761" i="6" a="1"/>
  <c r="AH761" i="6" a="1"/>
  <c r="AH761" i="6" s="1"/>
  <c r="AG761" i="6" a="1"/>
  <c r="AG761" i="6" s="1"/>
  <c r="AF761" i="6" a="1"/>
  <c r="AF761" i="6" s="1"/>
  <c r="AE761" i="6" a="1"/>
  <c r="AE761" i="6" s="1"/>
  <c r="AD761" i="6" a="1"/>
  <c r="AD761" i="6" s="1"/>
  <c r="AC761" i="6" a="1"/>
  <c r="AC761" i="6" s="1"/>
  <c r="AB761" i="6" a="1"/>
  <c r="AB761" i="6" s="1"/>
  <c r="AA761" i="6"/>
  <c r="AA761" i="6" a="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c r="M755" i="6" a="1"/>
  <c r="L755" i="6" a="1"/>
  <c r="L755" i="6" s="1"/>
  <c r="K755" i="6" a="1"/>
  <c r="K755" i="6" s="1"/>
  <c r="AI754" i="6" a="1"/>
  <c r="AI754" i="6" s="1"/>
  <c r="AH754" i="6" a="1"/>
  <c r="AH754" i="6" s="1"/>
  <c r="AG754" i="6"/>
  <c r="AG754" i="6" a="1"/>
  <c r="AF754" i="6" a="1"/>
  <c r="AF754" i="6" s="1"/>
  <c r="AE754" i="6" a="1"/>
  <c r="AE754" i="6" s="1"/>
  <c r="AD754" i="6" a="1"/>
  <c r="AD754" i="6" s="1"/>
  <c r="AC754" i="6"/>
  <c r="AC754" i="6" a="1"/>
  <c r="AB754" i="6" a="1"/>
  <c r="AB754" i="6" s="1"/>
  <c r="AA754" i="6" a="1"/>
  <c r="AA754" i="6" s="1"/>
  <c r="Z754" i="6" a="1"/>
  <c r="Z754" i="6" s="1"/>
  <c r="Y754" i="6"/>
  <c r="Y754" i="6" a="1"/>
  <c r="X754" i="6" a="1"/>
  <c r="X754" i="6" s="1"/>
  <c r="W754" i="6" a="1"/>
  <c r="W754" i="6" s="1"/>
  <c r="V754" i="6" a="1"/>
  <c r="V754" i="6" s="1"/>
  <c r="U754" i="6"/>
  <c r="U754" i="6" a="1"/>
  <c r="T754" i="6" a="1"/>
  <c r="T754" i="6" s="1"/>
  <c r="S754" i="6" a="1"/>
  <c r="S754" i="6" s="1"/>
  <c r="R754" i="6" a="1"/>
  <c r="R754" i="6" s="1"/>
  <c r="Q754" i="6"/>
  <c r="Q754" i="6" a="1"/>
  <c r="P754" i="6" a="1"/>
  <c r="P754" i="6" s="1"/>
  <c r="O754" i="6" a="1"/>
  <c r="O754" i="6" s="1"/>
  <c r="N754" i="6" a="1"/>
  <c r="N754" i="6" s="1"/>
  <c r="M754" i="6"/>
  <c r="M754" i="6" a="1"/>
  <c r="L754" i="6" a="1"/>
  <c r="L754" i="6" s="1"/>
  <c r="K754" i="6" a="1"/>
  <c r="K754" i="6" s="1"/>
  <c r="AI753" i="6" a="1"/>
  <c r="AI753" i="6" s="1"/>
  <c r="AH753" i="6" a="1"/>
  <c r="AH753" i="6" s="1"/>
  <c r="AG753" i="6"/>
  <c r="AG753" i="6" a="1"/>
  <c r="AF753" i="6" a="1"/>
  <c r="AF753" i="6" s="1"/>
  <c r="AE753" i="6" a="1"/>
  <c r="AE753" i="6" s="1"/>
  <c r="AD753" i="6" a="1"/>
  <c r="AD753" i="6" s="1"/>
  <c r="AC753" i="6"/>
  <c r="AC753" i="6" a="1"/>
  <c r="AB753" i="6" a="1"/>
  <c r="AB753" i="6" s="1"/>
  <c r="AA753" i="6" a="1"/>
  <c r="AA753" i="6" s="1"/>
  <c r="Z753" i="6" a="1"/>
  <c r="Z753" i="6" s="1"/>
  <c r="Y753" i="6"/>
  <c r="Y753" i="6" a="1"/>
  <c r="X753" i="6" a="1"/>
  <c r="X753" i="6" s="1"/>
  <c r="W753" i="6" a="1"/>
  <c r="W753" i="6" s="1"/>
  <c r="V753" i="6" a="1"/>
  <c r="V753" i="6" s="1"/>
  <c r="U753" i="6"/>
  <c r="U753" i="6" a="1"/>
  <c r="T753" i="6" a="1"/>
  <c r="T753" i="6" s="1"/>
  <c r="S753" i="6" a="1"/>
  <c r="S753" i="6" s="1"/>
  <c r="R753" i="6" a="1"/>
  <c r="R753" i="6" s="1"/>
  <c r="Q753" i="6"/>
  <c r="Q753" i="6" a="1"/>
  <c r="P753" i="6" a="1"/>
  <c r="P753" i="6" s="1"/>
  <c r="O753" i="6" a="1"/>
  <c r="O753" i="6" s="1"/>
  <c r="N753" i="6" a="1"/>
  <c r="N753" i="6" s="1"/>
  <c r="M753" i="6"/>
  <c r="M753" i="6" a="1"/>
  <c r="L753" i="6" a="1"/>
  <c r="L753" i="6" s="1"/>
  <c r="K753" i="6" a="1"/>
  <c r="K753" i="6" s="1"/>
  <c r="AI752" i="6" a="1"/>
  <c r="AI752" i="6" s="1"/>
  <c r="AH752" i="6" a="1"/>
  <c r="AH752" i="6" s="1"/>
  <c r="AG752" i="6"/>
  <c r="AG752" i="6" a="1"/>
  <c r="AF752" i="6" a="1"/>
  <c r="AF752" i="6" s="1"/>
  <c r="AE752" i="6" a="1"/>
  <c r="AE752" i="6" s="1"/>
  <c r="AD752" i="6" a="1"/>
  <c r="AD752" i="6" s="1"/>
  <c r="AC752" i="6"/>
  <c r="AC752" i="6" a="1"/>
  <c r="AB752" i="6" a="1"/>
  <c r="AB752" i="6" s="1"/>
  <c r="AA752" i="6" a="1"/>
  <c r="AA752" i="6" s="1"/>
  <c r="Z752" i="6" a="1"/>
  <c r="Z752" i="6" s="1"/>
  <c r="Y752" i="6"/>
  <c r="Y752" i="6" a="1"/>
  <c r="X752" i="6" a="1"/>
  <c r="X752" i="6" s="1"/>
  <c r="W752" i="6" a="1"/>
  <c r="W752" i="6" s="1"/>
  <c r="V752" i="6" a="1"/>
  <c r="V752" i="6" s="1"/>
  <c r="U752" i="6"/>
  <c r="U752" i="6" a="1"/>
  <c r="T752" i="6" a="1"/>
  <c r="T752" i="6" s="1"/>
  <c r="S752" i="6" a="1"/>
  <c r="S752" i="6" s="1"/>
  <c r="R752" i="6" a="1"/>
  <c r="R752" i="6" s="1"/>
  <c r="Q752" i="6"/>
  <c r="Q752" i="6" a="1"/>
  <c r="P752" i="6" a="1"/>
  <c r="P752" i="6" s="1"/>
  <c r="O752" i="6" a="1"/>
  <c r="O752" i="6" s="1"/>
  <c r="N752" i="6" a="1"/>
  <c r="N752" i="6" s="1"/>
  <c r="M752" i="6" a="1"/>
  <c r="M752" i="6" s="1"/>
  <c r="L752" i="6" a="1"/>
  <c r="L752" i="6" s="1"/>
  <c r="K752" i="6"/>
  <c r="K752" i="6" a="1"/>
  <c r="AI751" i="6" a="1"/>
  <c r="AI751" i="6" s="1"/>
  <c r="AH751" i="6" a="1"/>
  <c r="AH751" i="6" s="1"/>
  <c r="AG751" i="6"/>
  <c r="AG751" i="6" a="1"/>
  <c r="AF751" i="6" a="1"/>
  <c r="AF751" i="6" s="1"/>
  <c r="AE751" i="6" a="1"/>
  <c r="AE751" i="6" s="1"/>
  <c r="AD751" i="6" a="1"/>
  <c r="AD751" i="6" s="1"/>
  <c r="AC751" i="6"/>
  <c r="AC751" i="6" a="1"/>
  <c r="AB751" i="6" a="1"/>
  <c r="AB751" i="6" s="1"/>
  <c r="AA751" i="6" a="1"/>
  <c r="AA751" i="6" s="1"/>
  <c r="Z751" i="6" a="1"/>
  <c r="Z751" i="6" s="1"/>
  <c r="Y751" i="6" a="1"/>
  <c r="Y751" i="6" s="1"/>
  <c r="X751" i="6" a="1"/>
  <c r="X751" i="6" s="1"/>
  <c r="W751" i="6"/>
  <c r="W751" i="6" a="1"/>
  <c r="V751" i="6" a="1"/>
  <c r="V751" i="6" s="1"/>
  <c r="U751" i="6" a="1"/>
  <c r="U751" i="6" s="1"/>
  <c r="T751" i="6" a="1"/>
  <c r="T751" i="6" s="1"/>
  <c r="S751" i="6" a="1"/>
  <c r="S751" i="6" s="1"/>
  <c r="R751" i="6" a="1"/>
  <c r="R751" i="6" s="1"/>
  <c r="Q751" i="6"/>
  <c r="Q751" i="6" a="1"/>
  <c r="P751" i="6" a="1"/>
  <c r="P751" i="6" s="1"/>
  <c r="O751" i="6" a="1"/>
  <c r="O751" i="6" s="1"/>
  <c r="N751" i="6" a="1"/>
  <c r="N751" i="6" s="1"/>
  <c r="M751" i="6"/>
  <c r="M751" i="6" a="1"/>
  <c r="L751" i="6" a="1"/>
  <c r="L751" i="6" s="1"/>
  <c r="K751" i="6" a="1"/>
  <c r="K751" i="6" s="1"/>
  <c r="AI750" i="6"/>
  <c r="AI750" i="6" a="1"/>
  <c r="AH750" i="6" a="1"/>
  <c r="AH750" i="6" s="1"/>
  <c r="AG750" i="6" a="1"/>
  <c r="AG750" i="6" s="1"/>
  <c r="AF750" i="6" a="1"/>
  <c r="AF750" i="6" s="1"/>
  <c r="AE750" i="6" a="1"/>
  <c r="AE750" i="6" s="1"/>
  <c r="AD750" i="6" a="1"/>
  <c r="AD750" i="6" s="1"/>
  <c r="AC750" i="6"/>
  <c r="AC750" i="6" a="1"/>
  <c r="AB750" i="6" a="1"/>
  <c r="AB750" i="6" s="1"/>
  <c r="AA750" i="6" a="1"/>
  <c r="AA750" i="6" s="1"/>
  <c r="Z750" i="6" a="1"/>
  <c r="Z750" i="6" s="1"/>
  <c r="Y750" i="6"/>
  <c r="Y750" i="6" a="1"/>
  <c r="X750" i="6" a="1"/>
  <c r="X750" i="6" s="1"/>
  <c r="W750" i="6" a="1"/>
  <c r="W750" i="6" s="1"/>
  <c r="V750" i="6" a="1"/>
  <c r="V750" i="6" s="1"/>
  <c r="U750" i="6" a="1"/>
  <c r="U750" i="6" s="1"/>
  <c r="T750" i="6" a="1"/>
  <c r="T750" i="6" s="1"/>
  <c r="S750" i="6"/>
  <c r="S750" i="6" a="1"/>
  <c r="R750" i="6" a="1"/>
  <c r="R750" i="6" s="1"/>
  <c r="Q750" i="6" a="1"/>
  <c r="Q750" i="6" s="1"/>
  <c r="P750" i="6" a="1"/>
  <c r="P750" i="6" s="1"/>
  <c r="O750" i="6" a="1"/>
  <c r="O750" i="6" s="1"/>
  <c r="N750" i="6" a="1"/>
  <c r="N750" i="6" s="1"/>
  <c r="M750" i="6"/>
  <c r="M750" i="6" a="1"/>
  <c r="L750" i="6" a="1"/>
  <c r="L750" i="6" s="1"/>
  <c r="K750" i="6" a="1"/>
  <c r="K750" i="6" s="1"/>
  <c r="AI749" i="6" a="1"/>
  <c r="AI749" i="6" s="1"/>
  <c r="AH749" i="6" a="1"/>
  <c r="AH749" i="6" s="1"/>
  <c r="AG749" i="6" a="1"/>
  <c r="AG749" i="6" s="1"/>
  <c r="AF749" i="6" a="1"/>
  <c r="AF749" i="6" s="1"/>
  <c r="AE749" i="6"/>
  <c r="AE749" i="6" a="1"/>
  <c r="AD749" i="6" a="1"/>
  <c r="AD749" i="6" s="1"/>
  <c r="AC749" i="6" a="1"/>
  <c r="AC749" i="6" s="1"/>
  <c r="AB749" i="6" a="1"/>
  <c r="AB749" i="6" s="1"/>
  <c r="AA749" i="6" a="1"/>
  <c r="AA749" i="6" s="1"/>
  <c r="Z749" i="6" a="1"/>
  <c r="Z749" i="6" s="1"/>
  <c r="Y749" i="6" a="1"/>
  <c r="Y749" i="6" s="1"/>
  <c r="X749" i="6" a="1"/>
  <c r="X749" i="6" s="1"/>
  <c r="W749" i="6"/>
  <c r="W749" i="6" a="1"/>
  <c r="V749" i="6" a="1"/>
  <c r="V749" i="6" s="1"/>
  <c r="U749" i="6" a="1"/>
  <c r="U749" i="6" s="1"/>
  <c r="T749" i="6" a="1"/>
  <c r="T749" i="6" s="1"/>
  <c r="S749" i="6" a="1"/>
  <c r="S749" i="6" s="1"/>
  <c r="R749" i="6" a="1"/>
  <c r="R749" i="6" s="1"/>
  <c r="Q749" i="6" a="1"/>
  <c r="Q749" i="6" s="1"/>
  <c r="P749" i="6" a="1"/>
  <c r="P749" i="6" s="1"/>
  <c r="O749" i="6"/>
  <c r="O749" i="6" a="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c r="AC748" i="6" a="1"/>
  <c r="AB748" i="6" a="1"/>
  <c r="AB748" i="6" s="1"/>
  <c r="AA748" i="6" a="1"/>
  <c r="AA748" i="6" s="1"/>
  <c r="Z748" i="6" a="1"/>
  <c r="Z748" i="6" s="1"/>
  <c r="Y748" i="6"/>
  <c r="Y748" i="6" a="1"/>
  <c r="X748" i="6" a="1"/>
  <c r="X748" i="6" s="1"/>
  <c r="W748" i="6" a="1"/>
  <c r="W748" i="6" s="1"/>
  <c r="V748" i="6" a="1"/>
  <c r="V748" i="6" s="1"/>
  <c r="U748" i="6" a="1"/>
  <c r="U748" i="6" s="1"/>
  <c r="T748" i="6" a="1"/>
  <c r="T748" i="6" s="1"/>
  <c r="S748" i="6"/>
  <c r="S748" i="6" a="1"/>
  <c r="R748" i="6" a="1"/>
  <c r="R748" i="6" s="1"/>
  <c r="Q748" i="6" a="1"/>
  <c r="Q748" i="6" s="1"/>
  <c r="P748" i="6" a="1"/>
  <c r="P748" i="6" s="1"/>
  <c r="O748" i="6" a="1"/>
  <c r="O748" i="6" s="1"/>
  <c r="N748" i="6" a="1"/>
  <c r="N748" i="6" s="1"/>
  <c r="M748" i="6"/>
  <c r="M748" i="6" a="1"/>
  <c r="L748" i="6" a="1"/>
  <c r="L748" i="6" s="1"/>
  <c r="K748" i="6" a="1"/>
  <c r="K748" i="6" s="1"/>
  <c r="AI747" i="6" a="1"/>
  <c r="AI747" i="6" s="1"/>
  <c r="AH747" i="6" a="1"/>
  <c r="AH747" i="6" s="1"/>
  <c r="AG747" i="6" a="1"/>
  <c r="AG747" i="6" s="1"/>
  <c r="AF747" i="6" a="1"/>
  <c r="AF747" i="6" s="1"/>
  <c r="AE747" i="6"/>
  <c r="AE747" i="6" a="1"/>
  <c r="AD747" i="6" a="1"/>
  <c r="AD747" i="6" s="1"/>
  <c r="AC747" i="6" a="1"/>
  <c r="AC747" i="6" s="1"/>
  <c r="AB747" i="6" a="1"/>
  <c r="AB747" i="6" s="1"/>
  <c r="AA747" i="6" a="1"/>
  <c r="AA747" i="6" s="1"/>
  <c r="Z747" i="6" a="1"/>
  <c r="Z747" i="6" s="1"/>
  <c r="Y747" i="6"/>
  <c r="Y747" i="6" a="1"/>
  <c r="X747" i="6" a="1"/>
  <c r="X747" i="6" s="1"/>
  <c r="W747" i="6" a="1"/>
  <c r="W747" i="6" s="1"/>
  <c r="V747" i="6" a="1"/>
  <c r="V747" i="6" s="1"/>
  <c r="U747" i="6" a="1"/>
  <c r="U747" i="6" s="1"/>
  <c r="T747" i="6" a="1"/>
  <c r="T747" i="6" s="1"/>
  <c r="S747" i="6" a="1"/>
  <c r="S747" i="6" s="1"/>
  <c r="R747" i="6" a="1"/>
  <c r="R747" i="6" s="1"/>
  <c r="Q747" i="6"/>
  <c r="Q747" i="6" a="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c r="AC746" i="6" a="1"/>
  <c r="AB746" i="6" a="1"/>
  <c r="AB746" i="6" s="1"/>
  <c r="AA746" i="6" a="1"/>
  <c r="AA746" i="6" s="1"/>
  <c r="Z746" i="6" a="1"/>
  <c r="Z746" i="6" s="1"/>
  <c r="Y746" i="6" a="1"/>
  <c r="Y746" i="6" s="1"/>
  <c r="X746" i="6" a="1"/>
  <c r="X746" i="6" s="1"/>
  <c r="W746" i="6" a="1"/>
  <c r="W746" i="6" s="1"/>
  <c r="V746" i="6" a="1"/>
  <c r="V746" i="6" s="1"/>
  <c r="U746" i="6"/>
  <c r="U746" i="6" a="1"/>
  <c r="T746" i="6" a="1"/>
  <c r="T746" i="6" s="1"/>
  <c r="S746" i="6" a="1"/>
  <c r="S746" i="6" s="1"/>
  <c r="R746" i="6" a="1"/>
  <c r="R746" i="6" s="1"/>
  <c r="Q746" i="6"/>
  <c r="Q746" i="6" a="1"/>
  <c r="P746" i="6" a="1"/>
  <c r="P746" i="6" s="1"/>
  <c r="O746" i="6" a="1"/>
  <c r="O746" i="6" s="1"/>
  <c r="N746" i="6" a="1"/>
  <c r="N746" i="6" s="1"/>
  <c r="M746" i="6" a="1"/>
  <c r="M746" i="6" s="1"/>
  <c r="L746" i="6" a="1"/>
  <c r="L746" i="6" s="1"/>
  <c r="K746" i="6"/>
  <c r="K746" i="6" a="1"/>
  <c r="AI745" i="6" a="1"/>
  <c r="AI745" i="6" s="1"/>
  <c r="AH745" i="6" a="1"/>
  <c r="AH745" i="6" s="1"/>
  <c r="AG745" i="6"/>
  <c r="AG745" i="6" a="1"/>
  <c r="AF745" i="6" a="1"/>
  <c r="AF745" i="6" s="1"/>
  <c r="AE745" i="6" a="1"/>
  <c r="AE745" i="6" s="1"/>
  <c r="AD745" i="6" a="1"/>
  <c r="AD745" i="6" s="1"/>
  <c r="AC745" i="6"/>
  <c r="AC745" i="6" a="1"/>
  <c r="AB745" i="6" a="1"/>
  <c r="AB745" i="6" s="1"/>
  <c r="AA745" i="6" a="1"/>
  <c r="AA745" i="6" s="1"/>
  <c r="Z745" i="6" a="1"/>
  <c r="Z745" i="6" s="1"/>
  <c r="Y745" i="6" a="1"/>
  <c r="Y745" i="6" s="1"/>
  <c r="X745" i="6" a="1"/>
  <c r="X745" i="6" s="1"/>
  <c r="W745" i="6"/>
  <c r="W745" i="6" a="1"/>
  <c r="V745" i="6" a="1"/>
  <c r="V745" i="6" s="1"/>
  <c r="U745" i="6" a="1"/>
  <c r="U745" i="6" s="1"/>
  <c r="T745" i="6" a="1"/>
  <c r="T745" i="6" s="1"/>
  <c r="S745" i="6" a="1"/>
  <c r="S745" i="6" s="1"/>
  <c r="R745" i="6" a="1"/>
  <c r="R745" i="6" s="1"/>
  <c r="Q745" i="6"/>
  <c r="Q745" i="6" a="1"/>
  <c r="P745" i="6" a="1"/>
  <c r="P745" i="6" s="1"/>
  <c r="O745" i="6" a="1"/>
  <c r="O745" i="6" s="1"/>
  <c r="N745" i="6" a="1"/>
  <c r="N745" i="6" s="1"/>
  <c r="M745" i="6" a="1"/>
  <c r="M745" i="6" s="1"/>
  <c r="L745" i="6" a="1"/>
  <c r="L745" i="6" s="1"/>
  <c r="K745" i="6" a="1"/>
  <c r="K745" i="6" s="1"/>
  <c r="AI744" i="6" a="1"/>
  <c r="AI744" i="6" s="1"/>
  <c r="AH744" i="6" a="1"/>
  <c r="AH744" i="6" s="1"/>
  <c r="AG744" i="6"/>
  <c r="AG744" i="6" a="1"/>
  <c r="AF744" i="6"/>
  <c r="AF744" i="6" a="1"/>
  <c r="AE744" i="6"/>
  <c r="AE744" i="6" a="1"/>
  <c r="AD744" i="6"/>
  <c r="AD744" i="6" a="1"/>
  <c r="AC744" i="6"/>
  <c r="AC744" i="6" a="1"/>
  <c r="AB744" i="6"/>
  <c r="AB744" i="6" a="1"/>
  <c r="AA744" i="6"/>
  <c r="AA744" i="6" a="1"/>
  <c r="Z744" i="6"/>
  <c r="Z744" i="6" a="1"/>
  <c r="Y744" i="6"/>
  <c r="Y744" i="6" a="1"/>
  <c r="X744" i="6"/>
  <c r="X744" i="6" a="1"/>
  <c r="W744" i="6"/>
  <c r="W744" i="6" a="1"/>
  <c r="V744" i="6"/>
  <c r="V744" i="6" a="1"/>
  <c r="U744" i="6"/>
  <c r="U744" i="6" a="1"/>
  <c r="T744" i="6"/>
  <c r="T744" i="6" a="1"/>
  <c r="S744" i="6" a="1"/>
  <c r="S744" i="6" s="1"/>
  <c r="R744" i="6" a="1"/>
  <c r="R744" i="6" s="1"/>
  <c r="Q744" i="6" a="1"/>
  <c r="Q744" i="6" s="1"/>
  <c r="P744" i="6"/>
  <c r="P744" i="6" a="1"/>
  <c r="O744" i="6" a="1"/>
  <c r="O744" i="6" s="1"/>
  <c r="N744" i="6" a="1"/>
  <c r="N744" i="6" s="1"/>
  <c r="M744" i="6" a="1"/>
  <c r="M744" i="6" s="1"/>
  <c r="L744" i="6"/>
  <c r="L744" i="6" a="1"/>
  <c r="K744" i="6" a="1"/>
  <c r="K744" i="6" s="1"/>
  <c r="AI743" i="6" a="1"/>
  <c r="AI743" i="6" s="1"/>
  <c r="AH743" i="6"/>
  <c r="AH743" i="6" a="1"/>
  <c r="AG743" i="6" a="1"/>
  <c r="AG743" i="6" s="1"/>
  <c r="AF743" i="6" a="1"/>
  <c r="AF743" i="6" s="1"/>
  <c r="AE743" i="6" a="1"/>
  <c r="AE743" i="6" s="1"/>
  <c r="AD743" i="6"/>
  <c r="AD743" i="6" a="1"/>
  <c r="AC743" i="6" a="1"/>
  <c r="AC743" i="6" s="1"/>
  <c r="AB743" i="6" a="1"/>
  <c r="AB743" i="6" s="1"/>
  <c r="AA743" i="6" a="1"/>
  <c r="AA743" i="6" s="1"/>
  <c r="Z743" i="6"/>
  <c r="Z743" i="6" a="1"/>
  <c r="Y743" i="6" a="1"/>
  <c r="Y743" i="6" s="1"/>
  <c r="X743" i="6" a="1"/>
  <c r="X743" i="6" s="1"/>
  <c r="W743" i="6" a="1"/>
  <c r="W743" i="6" s="1"/>
  <c r="V743" i="6"/>
  <c r="V743" i="6" a="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c r="W742" i="6" a="1"/>
  <c r="V742" i="6" a="1"/>
  <c r="V742" i="6" s="1"/>
  <c r="U742" i="6" a="1"/>
  <c r="U742" i="6" s="1"/>
  <c r="T742" i="6" a="1"/>
  <c r="T742" i="6" s="1"/>
  <c r="S742" i="6" a="1"/>
  <c r="S742" i="6" s="1"/>
  <c r="R742" i="6" a="1"/>
  <c r="R742" i="6" s="1"/>
  <c r="Q742" i="6" a="1"/>
  <c r="Q742" i="6" s="1"/>
  <c r="P742" i="6" a="1"/>
  <c r="P742" i="6" s="1"/>
  <c r="O742" i="6"/>
  <c r="O742" i="6" a="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c r="AC741" i="6" a="1"/>
  <c r="AB741" i="6" a="1"/>
  <c r="AB741" i="6" s="1"/>
  <c r="AA741" i="6" a="1"/>
  <c r="AA741" i="6" s="1"/>
  <c r="Z741" i="6" a="1"/>
  <c r="Z741" i="6" s="1"/>
  <c r="Y741" i="6" a="1"/>
  <c r="Y741" i="6" s="1"/>
  <c r="X741" i="6" a="1"/>
  <c r="X741" i="6" s="1"/>
  <c r="W741" i="6" a="1"/>
  <c r="W741" i="6" s="1"/>
  <c r="V741" i="6" a="1"/>
  <c r="V741" i="6" s="1"/>
  <c r="U741" i="6"/>
  <c r="U741" i="6" a="1"/>
  <c r="T741" i="6" a="1"/>
  <c r="T741" i="6" s="1"/>
  <c r="S741" i="6" a="1"/>
  <c r="S741" i="6" s="1"/>
  <c r="R741" i="6" a="1"/>
  <c r="R741" i="6" s="1"/>
  <c r="Q741" i="6" a="1"/>
  <c r="Q741" i="6" s="1"/>
  <c r="P741" i="6" a="1"/>
  <c r="P741" i="6" s="1"/>
  <c r="O741" i="6" a="1"/>
  <c r="O741" i="6" s="1"/>
  <c r="N741" i="6" a="1"/>
  <c r="N741" i="6" s="1"/>
  <c r="M741" i="6"/>
  <c r="M741" i="6" a="1"/>
  <c r="L741" i="6" a="1"/>
  <c r="L741" i="6" s="1"/>
  <c r="K741" i="6" a="1"/>
  <c r="K741" i="6" s="1"/>
  <c r="AI740" i="6" a="1"/>
  <c r="AI740" i="6" s="1"/>
  <c r="AH740" i="6" a="1"/>
  <c r="AH740" i="6" s="1"/>
  <c r="AG740" i="6" a="1"/>
  <c r="AG740" i="6" s="1"/>
  <c r="AF740" i="6" a="1"/>
  <c r="AF740" i="6" s="1"/>
  <c r="AE740" i="6"/>
  <c r="AE740" i="6" a="1"/>
  <c r="AD740" i="6" a="1"/>
  <c r="AD740" i="6" s="1"/>
  <c r="AC740" i="6" a="1"/>
  <c r="AC740" i="6" s="1"/>
  <c r="AB740" i="6" a="1"/>
  <c r="AB740" i="6" s="1"/>
  <c r="AA740" i="6" a="1"/>
  <c r="AA740" i="6" s="1"/>
  <c r="Z740" i="6" a="1"/>
  <c r="Z740" i="6" s="1"/>
  <c r="Y740" i="6" a="1"/>
  <c r="Y740" i="6" s="1"/>
  <c r="X740" i="6" a="1"/>
  <c r="X740" i="6" s="1"/>
  <c r="W740" i="6"/>
  <c r="W740" i="6" a="1"/>
  <c r="V740" i="6" a="1"/>
  <c r="V740" i="6" s="1"/>
  <c r="U740" i="6" a="1"/>
  <c r="U740" i="6" s="1"/>
  <c r="T740" i="6" a="1"/>
  <c r="T740" i="6" s="1"/>
  <c r="S740" i="6" a="1"/>
  <c r="S740" i="6" s="1"/>
  <c r="R740" i="6" a="1"/>
  <c r="R740" i="6" s="1"/>
  <c r="Q740" i="6" a="1"/>
  <c r="Q740" i="6" s="1"/>
  <c r="P740" i="6" a="1"/>
  <c r="P740" i="6" s="1"/>
  <c r="O740" i="6"/>
  <c r="O740" i="6" a="1"/>
  <c r="N740" i="6" a="1"/>
  <c r="N740" i="6" s="1"/>
  <c r="M740" i="6" a="1"/>
  <c r="M740" i="6" s="1"/>
  <c r="L740" i="6" a="1"/>
  <c r="L740" i="6" s="1"/>
  <c r="K740" i="6" a="1"/>
  <c r="K740" i="6" s="1"/>
  <c r="AI739" i="6" a="1"/>
  <c r="AI739" i="6" s="1"/>
  <c r="AH739" i="6" a="1"/>
  <c r="AH739" i="6" s="1"/>
  <c r="AG739" i="6"/>
  <c r="AG739" i="6" a="1"/>
  <c r="AF739" i="6" a="1"/>
  <c r="AF739" i="6" s="1"/>
  <c r="AE739" i="6" a="1"/>
  <c r="AE739" i="6" s="1"/>
  <c r="AD739" i="6" a="1"/>
  <c r="AD739" i="6" s="1"/>
  <c r="AC739" i="6" a="1"/>
  <c r="AC739" i="6" s="1"/>
  <c r="AB739" i="6" a="1"/>
  <c r="AB739" i="6" s="1"/>
  <c r="AA739" i="6" a="1"/>
  <c r="AA739" i="6" s="1"/>
  <c r="Z739" i="6" a="1"/>
  <c r="Z739" i="6" s="1"/>
  <c r="Y739" i="6"/>
  <c r="Y739" i="6" a="1"/>
  <c r="X739" i="6" a="1"/>
  <c r="X739" i="6" s="1"/>
  <c r="W739" i="6" a="1"/>
  <c r="W739" i="6" s="1"/>
  <c r="V739" i="6" a="1"/>
  <c r="V739" i="6" s="1"/>
  <c r="U739" i="6" a="1"/>
  <c r="U739" i="6" s="1"/>
  <c r="T739" i="6" a="1"/>
  <c r="T739" i="6" s="1"/>
  <c r="S739" i="6" a="1"/>
  <c r="S739" i="6" s="1"/>
  <c r="R739" i="6" a="1"/>
  <c r="R739" i="6" s="1"/>
  <c r="Q739" i="6"/>
  <c r="Q739" i="6" a="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c r="AC738" i="6" a="1"/>
  <c r="AB738" i="6" a="1"/>
  <c r="AB738" i="6" s="1"/>
  <c r="AA738" i="6" a="1"/>
  <c r="AA738" i="6" s="1"/>
  <c r="Z738" i="6" a="1"/>
  <c r="Z738" i="6" s="1"/>
  <c r="Y738" i="6" a="1"/>
  <c r="Y738" i="6" s="1"/>
  <c r="X738" i="6" a="1"/>
  <c r="X738" i="6" s="1"/>
  <c r="W738" i="6" a="1"/>
  <c r="W738" i="6" s="1"/>
  <c r="V738" i="6" a="1"/>
  <c r="V738" i="6" s="1"/>
  <c r="U738" i="6"/>
  <c r="U738" i="6" a="1"/>
  <c r="T738" i="6" a="1"/>
  <c r="T738" i="6" s="1"/>
  <c r="S738" i="6" a="1"/>
  <c r="S738" i="6" s="1"/>
  <c r="R738" i="6" a="1"/>
  <c r="R738" i="6" s="1"/>
  <c r="Q738" i="6" a="1"/>
  <c r="Q738" i="6" s="1"/>
  <c r="P738" i="6" a="1"/>
  <c r="P738" i="6" s="1"/>
  <c r="O738" i="6" a="1"/>
  <c r="O738" i="6" s="1"/>
  <c r="N738" i="6" a="1"/>
  <c r="N738" i="6" s="1"/>
  <c r="M738" i="6"/>
  <c r="M738" i="6" a="1"/>
  <c r="L738" i="6" a="1"/>
  <c r="L738" i="6" s="1"/>
  <c r="K738" i="6" a="1"/>
  <c r="K738" i="6" s="1"/>
  <c r="AI737" i="6"/>
  <c r="AI737" i="6" a="1"/>
  <c r="AH737" i="6" a="1"/>
  <c r="AH737" i="6" s="1"/>
  <c r="AG737" i="6" a="1"/>
  <c r="AG737" i="6" s="1"/>
  <c r="AF737" i="6" a="1"/>
  <c r="AF737" i="6" s="1"/>
  <c r="AE737" i="6" a="1"/>
  <c r="AE737" i="6" s="1"/>
  <c r="AD737" i="6" a="1"/>
  <c r="AD737" i="6" s="1"/>
  <c r="AC737" i="6" a="1"/>
  <c r="AC737" i="6" s="1"/>
  <c r="AB737" i="6" a="1"/>
  <c r="AB737" i="6" s="1"/>
  <c r="AA737" i="6"/>
  <c r="AA737" i="6" a="1"/>
  <c r="Z737" i="6" a="1"/>
  <c r="Z737" i="6" s="1"/>
  <c r="Y737" i="6" a="1"/>
  <c r="Y737" i="6" s="1"/>
  <c r="X737" i="6" a="1"/>
  <c r="X737" i="6" s="1"/>
  <c r="W737" i="6" a="1"/>
  <c r="W737" i="6" s="1"/>
  <c r="V737" i="6" a="1"/>
  <c r="V737" i="6" s="1"/>
  <c r="U737" i="6" a="1"/>
  <c r="U737" i="6" s="1"/>
  <c r="T737" i="6" a="1"/>
  <c r="T737" i="6" s="1"/>
  <c r="S737" i="6"/>
  <c r="S737" i="6" a="1"/>
  <c r="R737" i="6" a="1"/>
  <c r="R737" i="6" s="1"/>
  <c r="Q737" i="6" a="1"/>
  <c r="Q737" i="6" s="1"/>
  <c r="P737" i="6" a="1"/>
  <c r="P737" i="6" s="1"/>
  <c r="O737" i="6" a="1"/>
  <c r="O737" i="6" s="1"/>
  <c r="N737" i="6" a="1"/>
  <c r="N737" i="6" s="1"/>
  <c r="M737" i="6" a="1"/>
  <c r="M737" i="6" s="1"/>
  <c r="L737" i="6" a="1"/>
  <c r="L737" i="6" s="1"/>
  <c r="K737" i="6"/>
  <c r="K737" i="6" a="1"/>
  <c r="AI736" i="6" a="1"/>
  <c r="AI736" i="6" s="1"/>
  <c r="AH736" i="6" a="1"/>
  <c r="AH736" i="6" s="1"/>
  <c r="AG736" i="6" a="1"/>
  <c r="AG736" i="6" s="1"/>
  <c r="AF736" i="6" a="1"/>
  <c r="AF736" i="6" s="1"/>
  <c r="AE736" i="6"/>
  <c r="AE736" i="6" a="1"/>
  <c r="AD736" i="6" a="1"/>
  <c r="AD736" i="6" s="1"/>
  <c r="AC736" i="6" a="1"/>
  <c r="AC736" i="6" s="1"/>
  <c r="AB736" i="6" a="1"/>
  <c r="AB736" i="6" s="1"/>
  <c r="AA736" i="6" a="1"/>
  <c r="AA736" i="6" s="1"/>
  <c r="Z736" i="6" a="1"/>
  <c r="Z736" i="6" s="1"/>
  <c r="Y736" i="6" a="1"/>
  <c r="Y736" i="6" s="1"/>
  <c r="X736" i="6" a="1"/>
  <c r="X736" i="6" s="1"/>
  <c r="W736" i="6"/>
  <c r="W736" i="6" a="1"/>
  <c r="V736" i="6" a="1"/>
  <c r="V736" i="6" s="1"/>
  <c r="U736" i="6" a="1"/>
  <c r="U736" i="6" s="1"/>
  <c r="T736" i="6" a="1"/>
  <c r="T736" i="6" s="1"/>
  <c r="S736" i="6" a="1"/>
  <c r="S736" i="6" s="1"/>
  <c r="R736" i="6" a="1"/>
  <c r="R736" i="6" s="1"/>
  <c r="Q736" i="6" a="1"/>
  <c r="Q736" i="6" s="1"/>
  <c r="P736" i="6" a="1"/>
  <c r="P736" i="6" s="1"/>
  <c r="O736" i="6"/>
  <c r="O736" i="6" a="1"/>
  <c r="N736" i="6" a="1"/>
  <c r="N736" i="6" s="1"/>
  <c r="M736" i="6" a="1"/>
  <c r="M736" i="6" s="1"/>
  <c r="L736" i="6" a="1"/>
  <c r="L736" i="6" s="1"/>
  <c r="K736" i="6" a="1"/>
  <c r="K736" i="6" s="1"/>
  <c r="AI735" i="6" a="1"/>
  <c r="AI735" i="6" s="1"/>
  <c r="AH735" i="6" a="1"/>
  <c r="AH735" i="6" s="1"/>
  <c r="AG735" i="6"/>
  <c r="AG735" i="6" a="1"/>
  <c r="AF735" i="6" a="1"/>
  <c r="AF735" i="6" s="1"/>
  <c r="AE735" i="6" a="1"/>
  <c r="AE735" i="6" s="1"/>
  <c r="AD735" i="6" a="1"/>
  <c r="AD735" i="6" s="1"/>
  <c r="AC735" i="6" a="1"/>
  <c r="AC735" i="6" s="1"/>
  <c r="AB735" i="6" a="1"/>
  <c r="AB735" i="6" s="1"/>
  <c r="AA735" i="6" a="1"/>
  <c r="AA735" i="6" s="1"/>
  <c r="Z735" i="6" a="1"/>
  <c r="Z735" i="6" s="1"/>
  <c r="Y735" i="6"/>
  <c r="Y735" i="6" a="1"/>
  <c r="X735" i="6" a="1"/>
  <c r="X735" i="6" s="1"/>
  <c r="W735" i="6" a="1"/>
  <c r="W735" i="6" s="1"/>
  <c r="V735" i="6" a="1"/>
  <c r="V735" i="6" s="1"/>
  <c r="U735" i="6" a="1"/>
  <c r="U735" i="6" s="1"/>
  <c r="T735" i="6" a="1"/>
  <c r="T735" i="6" s="1"/>
  <c r="S735" i="6" a="1"/>
  <c r="S735" i="6" s="1"/>
  <c r="R735" i="6" a="1"/>
  <c r="R735" i="6" s="1"/>
  <c r="Q735" i="6"/>
  <c r="Q735" i="6" a="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c r="AC734" i="6" a="1"/>
  <c r="AB734" i="6" a="1"/>
  <c r="AB734" i="6" s="1"/>
  <c r="AA734" i="6" a="1"/>
  <c r="AA734" i="6" s="1"/>
  <c r="Z734" i="6" a="1"/>
  <c r="Z734" i="6" s="1"/>
  <c r="Y734" i="6" a="1"/>
  <c r="Y734" i="6" s="1"/>
  <c r="X734" i="6" a="1"/>
  <c r="X734" i="6" s="1"/>
  <c r="W734" i="6" a="1"/>
  <c r="W734" i="6" s="1"/>
  <c r="V734" i="6" a="1"/>
  <c r="V734" i="6" s="1"/>
  <c r="U734" i="6"/>
  <c r="U734" i="6" a="1"/>
  <c r="T734" i="6" a="1"/>
  <c r="T734" i="6" s="1"/>
  <c r="S734" i="6" a="1"/>
  <c r="S734" i="6" s="1"/>
  <c r="R734" i="6" a="1"/>
  <c r="R734" i="6" s="1"/>
  <c r="Q734" i="6" a="1"/>
  <c r="Q734" i="6" s="1"/>
  <c r="P734" i="6" a="1"/>
  <c r="P734" i="6" s="1"/>
  <c r="O734" i="6" a="1"/>
  <c r="O734" i="6" s="1"/>
  <c r="N734" i="6" a="1"/>
  <c r="N734" i="6" s="1"/>
  <c r="M734" i="6"/>
  <c r="M734" i="6" a="1"/>
  <c r="L734" i="6" a="1"/>
  <c r="L734" i="6" s="1"/>
  <c r="K734" i="6" a="1"/>
  <c r="K734" i="6" s="1"/>
  <c r="AI733" i="6"/>
  <c r="AI733" i="6" a="1"/>
  <c r="AH733" i="6" a="1"/>
  <c r="AH733" i="6" s="1"/>
  <c r="AG733" i="6" a="1"/>
  <c r="AG733" i="6" s="1"/>
  <c r="AF733" i="6" a="1"/>
  <c r="AF733" i="6" s="1"/>
  <c r="AE733" i="6" a="1"/>
  <c r="AE733" i="6" s="1"/>
  <c r="AD733" i="6" a="1"/>
  <c r="AD733" i="6" s="1"/>
  <c r="AC733" i="6" a="1"/>
  <c r="AC733" i="6" s="1"/>
  <c r="AB733" i="6" a="1"/>
  <c r="AB733" i="6" s="1"/>
  <c r="AA733" i="6"/>
  <c r="AA733" i="6" a="1"/>
  <c r="Z733" i="6" a="1"/>
  <c r="Z733" i="6" s="1"/>
  <c r="Y733" i="6" a="1"/>
  <c r="Y733" i="6" s="1"/>
  <c r="X733" i="6" a="1"/>
  <c r="X733" i="6" s="1"/>
  <c r="W733" i="6" a="1"/>
  <c r="W733" i="6" s="1"/>
  <c r="V733" i="6" a="1"/>
  <c r="V733" i="6" s="1"/>
  <c r="U733" i="6" a="1"/>
  <c r="U733" i="6" s="1"/>
  <c r="T733" i="6" a="1"/>
  <c r="T733" i="6" s="1"/>
  <c r="S733" i="6"/>
  <c r="S733" i="6" a="1"/>
  <c r="R733" i="6" a="1"/>
  <c r="R733" i="6" s="1"/>
  <c r="Q733" i="6" a="1"/>
  <c r="Q733" i="6" s="1"/>
  <c r="P733" i="6" a="1"/>
  <c r="P733" i="6" s="1"/>
  <c r="O733" i="6" a="1"/>
  <c r="O733" i="6" s="1"/>
  <c r="N733" i="6" a="1"/>
  <c r="N733" i="6" s="1"/>
  <c r="M733" i="6" a="1"/>
  <c r="M733" i="6" s="1"/>
  <c r="L733" i="6" a="1"/>
  <c r="L733" i="6" s="1"/>
  <c r="K733" i="6"/>
  <c r="K733" i="6" a="1"/>
  <c r="AI732" i="6" a="1"/>
  <c r="AI732" i="6" s="1"/>
  <c r="AH732" i="6" a="1"/>
  <c r="AH732" i="6" s="1"/>
  <c r="AG732" i="6" a="1"/>
  <c r="AG732" i="6" s="1"/>
  <c r="AF732" i="6" a="1"/>
  <c r="AF732" i="6" s="1"/>
  <c r="AE732" i="6"/>
  <c r="AE732" i="6" a="1"/>
  <c r="AD732" i="6" a="1"/>
  <c r="AD732" i="6" s="1"/>
  <c r="AC732" i="6" a="1"/>
  <c r="AC732" i="6" s="1"/>
  <c r="AB732" i="6" a="1"/>
  <c r="AB732" i="6" s="1"/>
  <c r="AA732" i="6" a="1"/>
  <c r="AA732" i="6" s="1"/>
  <c r="Z732" i="6" a="1"/>
  <c r="Z732" i="6" s="1"/>
  <c r="Y732" i="6" a="1"/>
  <c r="Y732" i="6" s="1"/>
  <c r="X732" i="6" a="1"/>
  <c r="X732" i="6" s="1"/>
  <c r="W732" i="6"/>
  <c r="W732" i="6" a="1"/>
  <c r="V732" i="6" a="1"/>
  <c r="V732" i="6" s="1"/>
  <c r="U732" i="6" a="1"/>
  <c r="U732" i="6" s="1"/>
  <c r="T732" i="6" a="1"/>
  <c r="T732" i="6" s="1"/>
  <c r="S732" i="6" a="1"/>
  <c r="S732" i="6" s="1"/>
  <c r="R732" i="6" a="1"/>
  <c r="R732" i="6" s="1"/>
  <c r="Q732" i="6" a="1"/>
  <c r="Q732" i="6" s="1"/>
  <c r="P732" i="6" a="1"/>
  <c r="P732" i="6" s="1"/>
  <c r="O732" i="6"/>
  <c r="O732" i="6" a="1"/>
  <c r="N732" i="6" a="1"/>
  <c r="N732" i="6" s="1"/>
  <c r="M732" i="6" a="1"/>
  <c r="M732" i="6" s="1"/>
  <c r="L732" i="6" a="1"/>
  <c r="L732" i="6" s="1"/>
  <c r="K732" i="6" a="1"/>
  <c r="K732" i="6" s="1"/>
  <c r="AI731" i="6" a="1"/>
  <c r="AI731" i="6" s="1"/>
  <c r="AH731" i="6" a="1"/>
  <c r="AH731" i="6" s="1"/>
  <c r="AG731" i="6"/>
  <c r="AG731" i="6" a="1"/>
  <c r="AF731" i="6" a="1"/>
  <c r="AF731" i="6" s="1"/>
  <c r="AE731" i="6" a="1"/>
  <c r="AE731" i="6" s="1"/>
  <c r="AD731" i="6" a="1"/>
  <c r="AD731" i="6" s="1"/>
  <c r="AC731" i="6" a="1"/>
  <c r="AC731" i="6" s="1"/>
  <c r="AB731" i="6" a="1"/>
  <c r="AB731" i="6" s="1"/>
  <c r="AA731" i="6" a="1"/>
  <c r="AA731" i="6" s="1"/>
  <c r="Z731" i="6" a="1"/>
  <c r="Z731" i="6" s="1"/>
  <c r="Y731" i="6"/>
  <c r="Y731" i="6" a="1"/>
  <c r="X731" i="6" a="1"/>
  <c r="X731" i="6" s="1"/>
  <c r="W731" i="6" a="1"/>
  <c r="W731" i="6" s="1"/>
  <c r="V731" i="6" a="1"/>
  <c r="V731" i="6" s="1"/>
  <c r="U731" i="6" a="1"/>
  <c r="U731" i="6" s="1"/>
  <c r="T731" i="6" a="1"/>
  <c r="T731" i="6" s="1"/>
  <c r="S731" i="6" a="1"/>
  <c r="S731" i="6" s="1"/>
  <c r="R731" i="6" a="1"/>
  <c r="R731" i="6" s="1"/>
  <c r="Q731" i="6"/>
  <c r="Q731" i="6" a="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c r="AC730" i="6" a="1"/>
  <c r="AB730" i="6" a="1"/>
  <c r="AB730" i="6" s="1"/>
  <c r="AA730" i="6" a="1"/>
  <c r="AA730" i="6" s="1"/>
  <c r="Z730" i="6" a="1"/>
  <c r="Z730" i="6" s="1"/>
  <c r="Y730" i="6" a="1"/>
  <c r="Y730" i="6" s="1"/>
  <c r="X730" i="6" a="1"/>
  <c r="X730" i="6" s="1"/>
  <c r="W730" i="6" a="1"/>
  <c r="W730" i="6" s="1"/>
  <c r="V730" i="6" a="1"/>
  <c r="V730" i="6" s="1"/>
  <c r="U730" i="6"/>
  <c r="U730" i="6" a="1"/>
  <c r="T730" i="6" a="1"/>
  <c r="T730" i="6" s="1"/>
  <c r="S730" i="6" a="1"/>
  <c r="S730" i="6" s="1"/>
  <c r="R730" i="6" a="1"/>
  <c r="R730" i="6" s="1"/>
  <c r="Q730" i="6" a="1"/>
  <c r="Q730" i="6" s="1"/>
  <c r="P730" i="6" a="1"/>
  <c r="P730" i="6" s="1"/>
  <c r="O730" i="6" a="1"/>
  <c r="O730" i="6" s="1"/>
  <c r="N730" i="6" a="1"/>
  <c r="N730" i="6" s="1"/>
  <c r="M730" i="6"/>
  <c r="M730" i="6" a="1"/>
  <c r="L730" i="6" a="1"/>
  <c r="L730" i="6" s="1"/>
  <c r="K730" i="6" a="1"/>
  <c r="K730" i="6" s="1"/>
  <c r="AI729" i="6"/>
  <c r="AI729" i="6" a="1"/>
  <c r="AH729" i="6" a="1"/>
  <c r="AH729" i="6" s="1"/>
  <c r="AG729" i="6" a="1"/>
  <c r="AG729" i="6" s="1"/>
  <c r="AF729" i="6" a="1"/>
  <c r="AF729" i="6" s="1"/>
  <c r="AE729" i="6" a="1"/>
  <c r="AE729" i="6" s="1"/>
  <c r="AD729" i="6" a="1"/>
  <c r="AD729" i="6" s="1"/>
  <c r="AC729" i="6" a="1"/>
  <c r="AC729" i="6" s="1"/>
  <c r="AB729" i="6" a="1"/>
  <c r="AB729" i="6" s="1"/>
  <c r="AA729" i="6"/>
  <c r="AA729" i="6" a="1"/>
  <c r="Z729" i="6" a="1"/>
  <c r="Z729" i="6" s="1"/>
  <c r="Y729" i="6" a="1"/>
  <c r="Y729" i="6" s="1"/>
  <c r="X729" i="6" a="1"/>
  <c r="X729" i="6" s="1"/>
  <c r="W729" i="6" a="1"/>
  <c r="W729" i="6" s="1"/>
  <c r="V729" i="6" a="1"/>
  <c r="V729" i="6" s="1"/>
  <c r="U729" i="6" a="1"/>
  <c r="U729" i="6" s="1"/>
  <c r="T729" i="6" a="1"/>
  <c r="T729" i="6" s="1"/>
  <c r="S729" i="6"/>
  <c r="S729" i="6" a="1"/>
  <c r="R729" i="6" a="1"/>
  <c r="R729" i="6" s="1"/>
  <c r="Q729" i="6" a="1"/>
  <c r="Q729" i="6" s="1"/>
  <c r="P729" i="6" a="1"/>
  <c r="P729" i="6" s="1"/>
  <c r="O729" i="6" a="1"/>
  <c r="O729" i="6" s="1"/>
  <c r="N729" i="6" a="1"/>
  <c r="N729" i="6" s="1"/>
  <c r="M729" i="6" a="1"/>
  <c r="M729" i="6" s="1"/>
  <c r="L729" i="6" a="1"/>
  <c r="L729" i="6" s="1"/>
  <c r="K729" i="6"/>
  <c r="K729" i="6" a="1"/>
  <c r="AI728" i="6" a="1"/>
  <c r="AI728" i="6" s="1"/>
  <c r="AH728" i="6" a="1"/>
  <c r="AH728" i="6" s="1"/>
  <c r="AG728" i="6" a="1"/>
  <c r="AG728" i="6" s="1"/>
  <c r="AF728" i="6" a="1"/>
  <c r="AF728" i="6" s="1"/>
  <c r="AE728" i="6"/>
  <c r="AE728" i="6" a="1"/>
  <c r="AD728" i="6" a="1"/>
  <c r="AD728" i="6" s="1"/>
  <c r="AC728" i="6" a="1"/>
  <c r="AC728" i="6" s="1"/>
  <c r="AB728" i="6" a="1"/>
  <c r="AB728" i="6" s="1"/>
  <c r="AA728" i="6" a="1"/>
  <c r="AA728" i="6" s="1"/>
  <c r="Z728" i="6" a="1"/>
  <c r="Z728" i="6" s="1"/>
  <c r="Y728" i="6" a="1"/>
  <c r="Y728" i="6" s="1"/>
  <c r="X728" i="6" a="1"/>
  <c r="X728" i="6" s="1"/>
  <c r="W728" i="6"/>
  <c r="W728" i="6" a="1"/>
  <c r="V728" i="6" a="1"/>
  <c r="V728" i="6" s="1"/>
  <c r="U728" i="6" a="1"/>
  <c r="U728" i="6" s="1"/>
  <c r="T728" i="6" a="1"/>
  <c r="T728" i="6" s="1"/>
  <c r="S728" i="6" a="1"/>
  <c r="S728" i="6" s="1"/>
  <c r="R728" i="6" a="1"/>
  <c r="R728" i="6" s="1"/>
  <c r="Q728" i="6" a="1"/>
  <c r="Q728" i="6" s="1"/>
  <c r="P728" i="6" a="1"/>
  <c r="P728" i="6" s="1"/>
  <c r="O728" i="6"/>
  <c r="O728" i="6" a="1"/>
  <c r="N728" i="6" a="1"/>
  <c r="N728" i="6" s="1"/>
  <c r="M728" i="6" a="1"/>
  <c r="M728" i="6" s="1"/>
  <c r="L728" i="6" a="1"/>
  <c r="L728" i="6" s="1"/>
  <c r="K728" i="6" a="1"/>
  <c r="K728" i="6" s="1"/>
  <c r="AI727" i="6" a="1"/>
  <c r="AI727" i="6" s="1"/>
  <c r="AH727" i="6" a="1"/>
  <c r="AH727" i="6" s="1"/>
  <c r="AG727" i="6"/>
  <c r="AG727" i="6" a="1"/>
  <c r="AF727" i="6" a="1"/>
  <c r="AF727" i="6" s="1"/>
  <c r="AE727" i="6" a="1"/>
  <c r="AE727" i="6" s="1"/>
  <c r="AD727" i="6" a="1"/>
  <c r="AD727" i="6" s="1"/>
  <c r="AC727" i="6" a="1"/>
  <c r="AC727" i="6" s="1"/>
  <c r="AB727" i="6" a="1"/>
  <c r="AB727" i="6" s="1"/>
  <c r="AA727" i="6" a="1"/>
  <c r="AA727" i="6" s="1"/>
  <c r="Z727" i="6" a="1"/>
  <c r="Z727" i="6" s="1"/>
  <c r="Y727" i="6"/>
  <c r="Y727" i="6" a="1"/>
  <c r="X727" i="6" a="1"/>
  <c r="X727" i="6" s="1"/>
  <c r="W727" i="6" a="1"/>
  <c r="W727" i="6" s="1"/>
  <c r="V727" i="6" a="1"/>
  <c r="V727" i="6" s="1"/>
  <c r="U727" i="6" a="1"/>
  <c r="U727" i="6" s="1"/>
  <c r="T727" i="6" a="1"/>
  <c r="T727" i="6" s="1"/>
  <c r="S727" i="6" a="1"/>
  <c r="S727" i="6" s="1"/>
  <c r="R727" i="6" a="1"/>
  <c r="R727" i="6" s="1"/>
  <c r="Q727" i="6"/>
  <c r="Q727" i="6" a="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c r="AC726" i="6" a="1"/>
  <c r="AB726" i="6" a="1"/>
  <c r="AB726" i="6" s="1"/>
  <c r="AA726" i="6" a="1"/>
  <c r="AA726" i="6" s="1"/>
  <c r="Z726" i="6" a="1"/>
  <c r="Z726" i="6" s="1"/>
  <c r="Y726" i="6" a="1"/>
  <c r="Y726" i="6" s="1"/>
  <c r="X726" i="6" a="1"/>
  <c r="X726" i="6" s="1"/>
  <c r="W726" i="6" a="1"/>
  <c r="W726" i="6" s="1"/>
  <c r="V726" i="6" a="1"/>
  <c r="V726" i="6" s="1"/>
  <c r="U726" i="6"/>
  <c r="U726" i="6" a="1"/>
  <c r="T726" i="6" a="1"/>
  <c r="T726" i="6" s="1"/>
  <c r="S726" i="6" a="1"/>
  <c r="S726" i="6" s="1"/>
  <c r="R726" i="6" a="1"/>
  <c r="R726" i="6" s="1"/>
  <c r="Q726" i="6" a="1"/>
  <c r="Q726" i="6" s="1"/>
  <c r="P726" i="6" a="1"/>
  <c r="P726" i="6" s="1"/>
  <c r="O726" i="6" a="1"/>
  <c r="O726" i="6" s="1"/>
  <c r="N726" i="6" a="1"/>
  <c r="N726" i="6" s="1"/>
  <c r="M726" i="6"/>
  <c r="M726" i="6" a="1"/>
  <c r="L726" i="6" a="1"/>
  <c r="L726" i="6" s="1"/>
  <c r="K726" i="6" a="1"/>
  <c r="K726" i="6" s="1"/>
  <c r="AI725" i="6"/>
  <c r="AI725" i="6" a="1"/>
  <c r="AH725" i="6" a="1"/>
  <c r="AH725" i="6" s="1"/>
  <c r="AG725" i="6" a="1"/>
  <c r="AG725" i="6" s="1"/>
  <c r="AF725" i="6" a="1"/>
  <c r="AF725" i="6" s="1"/>
  <c r="AE725" i="6" a="1"/>
  <c r="AE725" i="6" s="1"/>
  <c r="AD725" i="6" a="1"/>
  <c r="AD725" i="6" s="1"/>
  <c r="AC725" i="6" a="1"/>
  <c r="AC725" i="6" s="1"/>
  <c r="AB725" i="6" a="1"/>
  <c r="AB725" i="6" s="1"/>
  <c r="AA725" i="6"/>
  <c r="AA725" i="6" a="1"/>
  <c r="Z725" i="6" a="1"/>
  <c r="Z725" i="6" s="1"/>
  <c r="Y725" i="6" a="1"/>
  <c r="Y725" i="6" s="1"/>
  <c r="X725" i="6" a="1"/>
  <c r="X725" i="6" s="1"/>
  <c r="W725" i="6" a="1"/>
  <c r="W725" i="6" s="1"/>
  <c r="V725" i="6" a="1"/>
  <c r="V725" i="6" s="1"/>
  <c r="U725" i="6" a="1"/>
  <c r="U725" i="6" s="1"/>
  <c r="T725" i="6" a="1"/>
  <c r="T725" i="6" s="1"/>
  <c r="S725" i="6"/>
  <c r="S725" i="6" a="1"/>
  <c r="R725" i="6" a="1"/>
  <c r="R725" i="6" s="1"/>
  <c r="Q725" i="6" a="1"/>
  <c r="Q725" i="6" s="1"/>
  <c r="P725" i="6" a="1"/>
  <c r="P725" i="6" s="1"/>
  <c r="O725" i="6" a="1"/>
  <c r="O725" i="6" s="1"/>
  <c r="N725" i="6" a="1"/>
  <c r="N725" i="6" s="1"/>
  <c r="M725" i="6" a="1"/>
  <c r="M725" i="6" s="1"/>
  <c r="L725" i="6" a="1"/>
  <c r="L725" i="6" s="1"/>
  <c r="K725" i="6"/>
  <c r="K725" i="6" a="1"/>
  <c r="AI724" i="6" a="1"/>
  <c r="AI724" i="6" s="1"/>
  <c r="AH724" i="6" a="1"/>
  <c r="AH724" i="6" s="1"/>
  <c r="AG724" i="6" a="1"/>
  <c r="AG724" i="6" s="1"/>
  <c r="AF724" i="6" a="1"/>
  <c r="AF724" i="6" s="1"/>
  <c r="AE724" i="6"/>
  <c r="AE724" i="6" a="1"/>
  <c r="AD724" i="6" a="1"/>
  <c r="AD724" i="6" s="1"/>
  <c r="AC724" i="6" a="1"/>
  <c r="AC724" i="6" s="1"/>
  <c r="AB724" i="6" a="1"/>
  <c r="AB724" i="6" s="1"/>
  <c r="AA724" i="6" a="1"/>
  <c r="AA724" i="6" s="1"/>
  <c r="Z724" i="6" a="1"/>
  <c r="Z724" i="6" s="1"/>
  <c r="Y724" i="6" a="1"/>
  <c r="Y724" i="6" s="1"/>
  <c r="X724" i="6" a="1"/>
  <c r="X724" i="6" s="1"/>
  <c r="W724" i="6" a="1"/>
  <c r="W724" i="6" s="1"/>
  <c r="V724" i="6" a="1"/>
  <c r="V724" i="6" s="1"/>
  <c r="U724" i="6"/>
  <c r="U724" i="6" a="1"/>
  <c r="T724" i="6" a="1"/>
  <c r="T724" i="6" s="1"/>
  <c r="S724" i="6" a="1"/>
  <c r="S724" i="6" s="1"/>
  <c r="R724" i="6" a="1"/>
  <c r="R724" i="6" s="1"/>
  <c r="Q724" i="6" a="1"/>
  <c r="Q724" i="6" s="1"/>
  <c r="P724" i="6" a="1"/>
  <c r="P724" i="6" s="1"/>
  <c r="O724" i="6" a="1"/>
  <c r="O724" i="6" s="1"/>
  <c r="N724" i="6" a="1"/>
  <c r="N724" i="6" s="1"/>
  <c r="M724" i="6"/>
  <c r="M724" i="6" a="1"/>
  <c r="L724" i="6" a="1"/>
  <c r="L724" i="6" s="1"/>
  <c r="K724" i="6" a="1"/>
  <c r="K724" i="6" s="1"/>
  <c r="AI723" i="6" a="1"/>
  <c r="AI723" i="6" s="1"/>
  <c r="AH723" i="6" a="1"/>
  <c r="AH723" i="6" s="1"/>
  <c r="AG723" i="6"/>
  <c r="AG723" i="6" a="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c r="Q723" i="6" a="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c r="AC722" i="6" a="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c r="M722" i="6" a="1"/>
  <c r="L722" i="6" a="1"/>
  <c r="L722" i="6" s="1"/>
  <c r="K722" i="6" a="1"/>
  <c r="K722" i="6" s="1"/>
  <c r="AI721" i="6" a="1"/>
  <c r="AI721" i="6" s="1"/>
  <c r="AH721" i="6" a="1"/>
  <c r="AH721" i="6" s="1"/>
  <c r="AG721" i="6"/>
  <c r="AG721" i="6" a="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c r="Q721" i="6" a="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c r="AC720" i="6" a="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c r="M720" i="6" a="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c r="O716" i="6" a="1"/>
  <c r="N716" i="6" a="1"/>
  <c r="N716" i="6" s="1"/>
  <c r="M716" i="6" a="1"/>
  <c r="M716" i="6" s="1"/>
  <c r="L716" i="6" a="1"/>
  <c r="L716" i="6" s="1"/>
  <c r="K716" i="6" a="1"/>
  <c r="K716" i="6" s="1"/>
  <c r="AI715" i="6" a="1"/>
  <c r="AI715" i="6" s="1"/>
  <c r="AH715" i="6" a="1"/>
  <c r="AH715" i="6" s="1"/>
  <c r="AG715" i="6" a="1"/>
  <c r="AG715" i="6" s="1"/>
  <c r="AF715" i="6" a="1"/>
  <c r="AF715" i="6" s="1"/>
  <c r="AE715" i="6"/>
  <c r="AE715" i="6" a="1"/>
  <c r="AD715" i="6" a="1"/>
  <c r="AD715" i="6" s="1"/>
  <c r="AC715" i="6" a="1"/>
  <c r="AC715" i="6" s="1"/>
  <c r="AB715" i="6" a="1"/>
  <c r="AB715" i="6" s="1"/>
  <c r="AA715" i="6" a="1"/>
  <c r="AA715" i="6" s="1"/>
  <c r="Z715" i="6" a="1"/>
  <c r="Z715" i="6" s="1"/>
  <c r="Y715" i="6" a="1"/>
  <c r="Y715" i="6" s="1"/>
  <c r="X715" i="6" a="1"/>
  <c r="X715" i="6" s="1"/>
  <c r="W715" i="6"/>
  <c r="W715" i="6" a="1"/>
  <c r="V715" i="6" a="1"/>
  <c r="V715" i="6" s="1"/>
  <c r="U715" i="6" a="1"/>
  <c r="U715" i="6" s="1"/>
  <c r="T715" i="6" a="1"/>
  <c r="T715" i="6" s="1"/>
  <c r="S715" i="6" a="1"/>
  <c r="S715" i="6" s="1"/>
  <c r="R715" i="6" a="1"/>
  <c r="R715" i="6" s="1"/>
  <c r="Q715" i="6" a="1"/>
  <c r="Q715" i="6" s="1"/>
  <c r="P715" i="6" a="1"/>
  <c r="P715" i="6" s="1"/>
  <c r="O715" i="6"/>
  <c r="O715" i="6" a="1"/>
  <c r="N715" i="6" a="1"/>
  <c r="N715" i="6" s="1"/>
  <c r="M715" i="6" a="1"/>
  <c r="M715" i="6" s="1"/>
  <c r="L715" i="6" a="1"/>
  <c r="L715" i="6" s="1"/>
  <c r="K715" i="6" a="1"/>
  <c r="K715" i="6" s="1"/>
  <c r="AI714" i="6" a="1"/>
  <c r="AI714" i="6" s="1"/>
  <c r="AH714" i="6" a="1"/>
  <c r="AH714" i="6" s="1"/>
  <c r="AG714" i="6" a="1"/>
  <c r="AG714" i="6" s="1"/>
  <c r="AF714" i="6" a="1"/>
  <c r="AF714" i="6" s="1"/>
  <c r="AE714" i="6"/>
  <c r="AE714" i="6" a="1"/>
  <c r="AD714" i="6" a="1"/>
  <c r="AD714" i="6" s="1"/>
  <c r="AC714" i="6" a="1"/>
  <c r="AC714" i="6" s="1"/>
  <c r="AB714" i="6" a="1"/>
  <c r="AB714" i="6" s="1"/>
  <c r="AA714" i="6" a="1"/>
  <c r="AA714" i="6" s="1"/>
  <c r="Z714" i="6" a="1"/>
  <c r="Z714" i="6" s="1"/>
  <c r="Y714" i="6" a="1"/>
  <c r="Y714" i="6" s="1"/>
  <c r="X714" i="6" a="1"/>
  <c r="X714" i="6" s="1"/>
  <c r="W714" i="6"/>
  <c r="W714" i="6" a="1"/>
  <c r="V714" i="6" a="1"/>
  <c r="V714" i="6" s="1"/>
  <c r="U714" i="6" a="1"/>
  <c r="U714" i="6" s="1"/>
  <c r="T714" i="6" a="1"/>
  <c r="T714" i="6" s="1"/>
  <c r="S714" i="6" a="1"/>
  <c r="S714" i="6" s="1"/>
  <c r="R714" i="6" a="1"/>
  <c r="R714" i="6" s="1"/>
  <c r="Q714" i="6" a="1"/>
  <c r="Q714" i="6" s="1"/>
  <c r="P714" i="6" a="1"/>
  <c r="P714" i="6" s="1"/>
  <c r="O714" i="6"/>
  <c r="O714" i="6" a="1"/>
  <c r="N714" i="6" a="1"/>
  <c r="N714" i="6" s="1"/>
  <c r="M714" i="6" a="1"/>
  <c r="M714" i="6" s="1"/>
  <c r="L714" i="6" a="1"/>
  <c r="L714" i="6" s="1"/>
  <c r="K714" i="6" a="1"/>
  <c r="K714" i="6" s="1"/>
  <c r="AI713" i="6" a="1"/>
  <c r="AI713" i="6" s="1"/>
  <c r="AH713" i="6" a="1"/>
  <c r="AH713" i="6" s="1"/>
  <c r="AG713" i="6" a="1"/>
  <c r="AG713" i="6" s="1"/>
  <c r="AF713" i="6" a="1"/>
  <c r="AF713" i="6" s="1"/>
  <c r="AE713" i="6"/>
  <c r="AE713" i="6" a="1"/>
  <c r="AD713" i="6" a="1"/>
  <c r="AD713" i="6" s="1"/>
  <c r="AC713" i="6" a="1"/>
  <c r="AC713" i="6" s="1"/>
  <c r="AB713" i="6" a="1"/>
  <c r="AB713" i="6" s="1"/>
  <c r="AA713" i="6" a="1"/>
  <c r="AA713" i="6" s="1"/>
  <c r="Z713" i="6" a="1"/>
  <c r="Z713" i="6" s="1"/>
  <c r="Y713" i="6" a="1"/>
  <c r="Y713" i="6" s="1"/>
  <c r="X713" i="6" a="1"/>
  <c r="X713" i="6" s="1"/>
  <c r="W713" i="6"/>
  <c r="W713" i="6" a="1"/>
  <c r="V713" i="6" a="1"/>
  <c r="V713" i="6" s="1"/>
  <c r="U713" i="6" a="1"/>
  <c r="U713" i="6" s="1"/>
  <c r="T713" i="6" a="1"/>
  <c r="T713" i="6" s="1"/>
  <c r="S713" i="6" a="1"/>
  <c r="S713" i="6" s="1"/>
  <c r="R713" i="6" a="1"/>
  <c r="R713" i="6" s="1"/>
  <c r="Q713" i="6" a="1"/>
  <c r="Q713" i="6" s="1"/>
  <c r="P713" i="6" a="1"/>
  <c r="P713" i="6" s="1"/>
  <c r="O713" i="6"/>
  <c r="O713" i="6" a="1"/>
  <c r="N713" i="6" a="1"/>
  <c r="N713" i="6" s="1"/>
  <c r="M713" i="6" a="1"/>
  <c r="M713" i="6" s="1"/>
  <c r="L713" i="6" a="1"/>
  <c r="L713" i="6" s="1"/>
  <c r="K713" i="6" a="1"/>
  <c r="K713" i="6" s="1"/>
  <c r="AI712" i="6" a="1"/>
  <c r="AI712" i="6" s="1"/>
  <c r="AH712" i="6" a="1"/>
  <c r="AH712" i="6" s="1"/>
  <c r="AG712" i="6" a="1"/>
  <c r="AG712" i="6" s="1"/>
  <c r="AF712" i="6" a="1"/>
  <c r="AF712" i="6" s="1"/>
  <c r="AE712" i="6"/>
  <c r="AE712" i="6" a="1"/>
  <c r="AD712" i="6" a="1"/>
  <c r="AD712" i="6" s="1"/>
  <c r="AC712" i="6" a="1"/>
  <c r="AC712" i="6" s="1"/>
  <c r="AB712" i="6" a="1"/>
  <c r="AB712" i="6" s="1"/>
  <c r="AA712" i="6" a="1"/>
  <c r="AA712" i="6" s="1"/>
  <c r="Z712" i="6" a="1"/>
  <c r="Z712" i="6" s="1"/>
  <c r="Y712" i="6" a="1"/>
  <c r="Y712" i="6" s="1"/>
  <c r="X712" i="6" a="1"/>
  <c r="X712" i="6" s="1"/>
  <c r="W712" i="6"/>
  <c r="W712" i="6" a="1"/>
  <c r="V712" i="6" a="1"/>
  <c r="V712" i="6" s="1"/>
  <c r="U712" i="6" a="1"/>
  <c r="U712" i="6" s="1"/>
  <c r="T712" i="6" a="1"/>
  <c r="T712" i="6" s="1"/>
  <c r="S712" i="6" a="1"/>
  <c r="S712" i="6" s="1"/>
  <c r="R712" i="6" a="1"/>
  <c r="R712" i="6" s="1"/>
  <c r="Q712" i="6" a="1"/>
  <c r="Q712" i="6" s="1"/>
  <c r="P712" i="6" a="1"/>
  <c r="P712" i="6" s="1"/>
  <c r="O712" i="6"/>
  <c r="O712" i="6" a="1"/>
  <c r="N712" i="6" a="1"/>
  <c r="N712" i="6" s="1"/>
  <c r="M712" i="6" a="1"/>
  <c r="M712" i="6" s="1"/>
  <c r="L712" i="6" a="1"/>
  <c r="L712" i="6" s="1"/>
  <c r="K712" i="6" a="1"/>
  <c r="K712" i="6" s="1"/>
  <c r="AI711" i="6" a="1"/>
  <c r="AI711" i="6" s="1"/>
  <c r="AH711" i="6" a="1"/>
  <c r="AH711" i="6" s="1"/>
  <c r="AG711" i="6" a="1"/>
  <c r="AG711" i="6" s="1"/>
  <c r="AF711" i="6" a="1"/>
  <c r="AF711" i="6" s="1"/>
  <c r="AE711" i="6"/>
  <c r="AE711" i="6" a="1"/>
  <c r="AD711" i="6" a="1"/>
  <c r="AD711" i="6" s="1"/>
  <c r="AC711" i="6" a="1"/>
  <c r="AC711" i="6" s="1"/>
  <c r="AB711" i="6" a="1"/>
  <c r="AB711" i="6" s="1"/>
  <c r="AA711" i="6" a="1"/>
  <c r="AA711" i="6" s="1"/>
  <c r="Z711" i="6" a="1"/>
  <c r="Z711" i="6" s="1"/>
  <c r="Y711" i="6" a="1"/>
  <c r="Y711" i="6" s="1"/>
  <c r="X711" i="6" a="1"/>
  <c r="X711" i="6" s="1"/>
  <c r="W711" i="6"/>
  <c r="W711" i="6" a="1"/>
  <c r="V711" i="6" a="1"/>
  <c r="V711" i="6" s="1"/>
  <c r="U711" i="6" a="1"/>
  <c r="U711" i="6" s="1"/>
  <c r="T711" i="6" a="1"/>
  <c r="T711" i="6" s="1"/>
  <c r="S711" i="6" a="1"/>
  <c r="S711" i="6" s="1"/>
  <c r="R711" i="6" a="1"/>
  <c r="R711" i="6" s="1"/>
  <c r="Q711" i="6" a="1"/>
  <c r="Q711" i="6" s="1"/>
  <c r="P711" i="6" a="1"/>
  <c r="P711" i="6" s="1"/>
  <c r="O711" i="6"/>
  <c r="O711" i="6" a="1"/>
  <c r="N711" i="6" a="1"/>
  <c r="N711" i="6" s="1"/>
  <c r="M711" i="6" a="1"/>
  <c r="M711" i="6" s="1"/>
  <c r="L711" i="6" a="1"/>
  <c r="L711" i="6" s="1"/>
  <c r="K711" i="6" a="1"/>
  <c r="K711" i="6" s="1"/>
  <c r="AI710" i="6" a="1"/>
  <c r="AI710" i="6" s="1"/>
  <c r="AH710" i="6" a="1"/>
  <c r="AH710" i="6" s="1"/>
  <c r="AG710" i="6" a="1"/>
  <c r="AG710" i="6" s="1"/>
  <c r="AF710" i="6" a="1"/>
  <c r="AF710" i="6" s="1"/>
  <c r="AE710" i="6"/>
  <c r="AE710" i="6" a="1"/>
  <c r="AD710" i="6" a="1"/>
  <c r="AD710" i="6" s="1"/>
  <c r="AC710" i="6" a="1"/>
  <c r="AC710" i="6" s="1"/>
  <c r="AB710" i="6" a="1"/>
  <c r="AB710" i="6" s="1"/>
  <c r="AA710" i="6" a="1"/>
  <c r="AA710" i="6" s="1"/>
  <c r="Z710" i="6" a="1"/>
  <c r="Z710" i="6" s="1"/>
  <c r="Y710" i="6" a="1"/>
  <c r="Y710" i="6" s="1"/>
  <c r="X710" i="6" a="1"/>
  <c r="X710" i="6" s="1"/>
  <c r="W710" i="6"/>
  <c r="W710" i="6" a="1"/>
  <c r="V710" i="6" a="1"/>
  <c r="V710" i="6" s="1"/>
  <c r="U710" i="6" a="1"/>
  <c r="U710" i="6" s="1"/>
  <c r="T710" i="6" a="1"/>
  <c r="T710" i="6" s="1"/>
  <c r="S710" i="6" a="1"/>
  <c r="S710" i="6" s="1"/>
  <c r="R710" i="6" a="1"/>
  <c r="R710" i="6" s="1"/>
  <c r="Q710" i="6" a="1"/>
  <c r="Q710" i="6" s="1"/>
  <c r="P710" i="6" a="1"/>
  <c r="P710" i="6" s="1"/>
  <c r="O710" i="6"/>
  <c r="O710" i="6" a="1"/>
  <c r="N710" i="6" a="1"/>
  <c r="N710" i="6" s="1"/>
  <c r="M710" i="6" a="1"/>
  <c r="M710" i="6" s="1"/>
  <c r="L710" i="6" a="1"/>
  <c r="L710" i="6" s="1"/>
  <c r="K710" i="6" a="1"/>
  <c r="K710" i="6" s="1"/>
  <c r="AI709" i="6" a="1"/>
  <c r="AI709" i="6" s="1"/>
  <c r="AH709" i="6" a="1"/>
  <c r="AH709" i="6" s="1"/>
  <c r="AG709" i="6" a="1"/>
  <c r="AG709" i="6" s="1"/>
  <c r="AF709" i="6" a="1"/>
  <c r="AF709" i="6" s="1"/>
  <c r="AE709" i="6"/>
  <c r="AE709" i="6" a="1"/>
  <c r="AD709" i="6" a="1"/>
  <c r="AD709" i="6" s="1"/>
  <c r="AC709" i="6" a="1"/>
  <c r="AC709" i="6" s="1"/>
  <c r="AB709" i="6" a="1"/>
  <c r="AB709" i="6" s="1"/>
  <c r="AA709" i="6" a="1"/>
  <c r="AA709" i="6" s="1"/>
  <c r="Z709" i="6" a="1"/>
  <c r="Z709" i="6" s="1"/>
  <c r="Y709" i="6" a="1"/>
  <c r="Y709" i="6" s="1"/>
  <c r="X709" i="6" a="1"/>
  <c r="X709" i="6" s="1"/>
  <c r="W709" i="6"/>
  <c r="W709" i="6" a="1"/>
  <c r="V709" i="6" a="1"/>
  <c r="V709" i="6" s="1"/>
  <c r="U709" i="6" a="1"/>
  <c r="U709" i="6" s="1"/>
  <c r="T709" i="6" a="1"/>
  <c r="T709" i="6" s="1"/>
  <c r="S709" i="6" a="1"/>
  <c r="S709" i="6" s="1"/>
  <c r="R709" i="6" a="1"/>
  <c r="R709" i="6" s="1"/>
  <c r="Q709" i="6" a="1"/>
  <c r="Q709" i="6" s="1"/>
  <c r="P709" i="6" a="1"/>
  <c r="P709" i="6" s="1"/>
  <c r="O709" i="6"/>
  <c r="O709" i="6" a="1"/>
  <c r="N709" i="6" a="1"/>
  <c r="N709" i="6" s="1"/>
  <c r="M709" i="6" a="1"/>
  <c r="M709" i="6" s="1"/>
  <c r="L709" i="6" a="1"/>
  <c r="L709" i="6" s="1"/>
  <c r="K709" i="6" a="1"/>
  <c r="K709" i="6" s="1"/>
  <c r="AI708" i="6" a="1"/>
  <c r="AI708" i="6" s="1"/>
  <c r="AH708" i="6" a="1"/>
  <c r="AH708" i="6" s="1"/>
  <c r="AG708" i="6" a="1"/>
  <c r="AG708" i="6" s="1"/>
  <c r="AF708" i="6" a="1"/>
  <c r="AF708" i="6" s="1"/>
  <c r="AE708" i="6"/>
  <c r="AE708" i="6" a="1"/>
  <c r="AD708" i="6" a="1"/>
  <c r="AD708" i="6" s="1"/>
  <c r="AC708" i="6" a="1"/>
  <c r="AC708" i="6" s="1"/>
  <c r="AB708" i="6" a="1"/>
  <c r="AB708" i="6" s="1"/>
  <c r="AA708" i="6" a="1"/>
  <c r="AA708" i="6" s="1"/>
  <c r="Z708" i="6" a="1"/>
  <c r="Z708" i="6" s="1"/>
  <c r="Y708" i="6" a="1"/>
  <c r="Y708" i="6" s="1"/>
  <c r="X708" i="6" a="1"/>
  <c r="X708" i="6" s="1"/>
  <c r="W708" i="6"/>
  <c r="W708" i="6" a="1"/>
  <c r="V708" i="6" a="1"/>
  <c r="V708" i="6" s="1"/>
  <c r="U708" i="6" a="1"/>
  <c r="U708" i="6" s="1"/>
  <c r="T708" i="6" a="1"/>
  <c r="T708" i="6" s="1"/>
  <c r="S708" i="6" a="1"/>
  <c r="S708" i="6" s="1"/>
  <c r="R708" i="6" a="1"/>
  <c r="R708" i="6" s="1"/>
  <c r="Q708" i="6" a="1"/>
  <c r="Q708" i="6" s="1"/>
  <c r="P708" i="6" a="1"/>
  <c r="P708" i="6" s="1"/>
  <c r="O708" i="6"/>
  <c r="O708" i="6" a="1"/>
  <c r="N708" i="6" a="1"/>
  <c r="N708" i="6" s="1"/>
  <c r="M708" i="6" a="1"/>
  <c r="M708" i="6" s="1"/>
  <c r="L708" i="6" a="1"/>
  <c r="L708" i="6" s="1"/>
  <c r="K708" i="6" a="1"/>
  <c r="K708" i="6" s="1"/>
  <c r="AI707" i="6" a="1"/>
  <c r="AI707" i="6" s="1"/>
  <c r="AH707" i="6" a="1"/>
  <c r="AH707" i="6" s="1"/>
  <c r="AG707" i="6" a="1"/>
  <c r="AG707" i="6" s="1"/>
  <c r="AF707" i="6" a="1"/>
  <c r="AF707" i="6" s="1"/>
  <c r="AE707" i="6"/>
  <c r="AE707" i="6" a="1"/>
  <c r="AD707" i="6" a="1"/>
  <c r="AD707" i="6" s="1"/>
  <c r="AC707" i="6" a="1"/>
  <c r="AC707" i="6" s="1"/>
  <c r="AB707" i="6" a="1"/>
  <c r="AB707" i="6" s="1"/>
  <c r="AA707" i="6" a="1"/>
  <c r="AA707" i="6" s="1"/>
  <c r="Z707" i="6" a="1"/>
  <c r="Z707" i="6" s="1"/>
  <c r="Y707" i="6" a="1"/>
  <c r="Y707" i="6" s="1"/>
  <c r="X707" i="6" a="1"/>
  <c r="X707" i="6" s="1"/>
  <c r="W707" i="6"/>
  <c r="W707" i="6" a="1"/>
  <c r="V707" i="6" a="1"/>
  <c r="V707" i="6" s="1"/>
  <c r="U707" i="6" a="1"/>
  <c r="U707" i="6" s="1"/>
  <c r="T707" i="6" a="1"/>
  <c r="T707" i="6" s="1"/>
  <c r="S707" i="6" a="1"/>
  <c r="S707" i="6" s="1"/>
  <c r="R707" i="6" a="1"/>
  <c r="R707" i="6" s="1"/>
  <c r="Q707" i="6" a="1"/>
  <c r="Q707" i="6" s="1"/>
  <c r="P707" i="6" a="1"/>
  <c r="P707" i="6" s="1"/>
  <c r="O707" i="6"/>
  <c r="O707" i="6" a="1"/>
  <c r="N707" i="6" a="1"/>
  <c r="N707" i="6" s="1"/>
  <c r="M707" i="6" a="1"/>
  <c r="M707" i="6" s="1"/>
  <c r="L707" i="6" a="1"/>
  <c r="L707" i="6" s="1"/>
  <c r="K707" i="6" a="1"/>
  <c r="K707" i="6" s="1"/>
  <c r="AI706" i="6" a="1"/>
  <c r="AI706" i="6" s="1"/>
  <c r="AH706" i="6" a="1"/>
  <c r="AH706" i="6" s="1"/>
  <c r="AG706" i="6" a="1"/>
  <c r="AG706" i="6" s="1"/>
  <c r="AF706" i="6" a="1"/>
  <c r="AF706" i="6" s="1"/>
  <c r="AE706" i="6"/>
  <c r="AE706" i="6" a="1"/>
  <c r="AD706" i="6" a="1"/>
  <c r="AD706" i="6" s="1"/>
  <c r="AC706" i="6" a="1"/>
  <c r="AC706" i="6" s="1"/>
  <c r="AB706" i="6" a="1"/>
  <c r="AB706" i="6" s="1"/>
  <c r="AA706" i="6" a="1"/>
  <c r="AA706" i="6" s="1"/>
  <c r="Z706" i="6" a="1"/>
  <c r="Z706" i="6" s="1"/>
  <c r="Y706" i="6" a="1"/>
  <c r="Y706" i="6" s="1"/>
  <c r="X706" i="6" a="1"/>
  <c r="X706" i="6" s="1"/>
  <c r="W706" i="6"/>
  <c r="W706" i="6" a="1"/>
  <c r="V706" i="6" a="1"/>
  <c r="V706" i="6" s="1"/>
  <c r="U706" i="6" a="1"/>
  <c r="U706" i="6" s="1"/>
  <c r="T706" i="6" a="1"/>
  <c r="T706" i="6" s="1"/>
  <c r="S706" i="6" a="1"/>
  <c r="S706" i="6" s="1"/>
  <c r="R706" i="6" a="1"/>
  <c r="R706" i="6" s="1"/>
  <c r="Q706" i="6" a="1"/>
  <c r="Q706" i="6" s="1"/>
  <c r="P706" i="6" a="1"/>
  <c r="P706" i="6" s="1"/>
  <c r="O706" i="6"/>
  <c r="O706" i="6" a="1"/>
  <c r="N706" i="6" a="1"/>
  <c r="N706" i="6" s="1"/>
  <c r="M706" i="6" a="1"/>
  <c r="M706" i="6" s="1"/>
  <c r="L706" i="6" a="1"/>
  <c r="L706" i="6" s="1"/>
  <c r="K706" i="6" a="1"/>
  <c r="K706" i="6" s="1"/>
  <c r="AI705" i="6" a="1"/>
  <c r="AI705" i="6" s="1"/>
  <c r="AH705" i="6" a="1"/>
  <c r="AH705" i="6" s="1"/>
  <c r="AG705" i="6" a="1"/>
  <c r="AG705" i="6" s="1"/>
  <c r="AF705" i="6" a="1"/>
  <c r="AF705" i="6" s="1"/>
  <c r="AE705" i="6"/>
  <c r="AE705" i="6" a="1"/>
  <c r="AD705" i="6" a="1"/>
  <c r="AD705" i="6" s="1"/>
  <c r="AC705" i="6" a="1"/>
  <c r="AC705" i="6" s="1"/>
  <c r="AB705" i="6" a="1"/>
  <c r="AB705" i="6" s="1"/>
  <c r="AA705" i="6" a="1"/>
  <c r="AA705" i="6" s="1"/>
  <c r="Z705" i="6" a="1"/>
  <c r="Z705" i="6" s="1"/>
  <c r="Y705" i="6" a="1"/>
  <c r="Y705" i="6" s="1"/>
  <c r="X705" i="6" a="1"/>
  <c r="X705" i="6" s="1"/>
  <c r="W705" i="6"/>
  <c r="W705" i="6" a="1"/>
  <c r="V705" i="6" a="1"/>
  <c r="V705" i="6" s="1"/>
  <c r="U705" i="6" a="1"/>
  <c r="U705" i="6" s="1"/>
  <c r="T705" i="6" a="1"/>
  <c r="T705" i="6" s="1"/>
  <c r="S705" i="6" a="1"/>
  <c r="S705" i="6" s="1"/>
  <c r="R705" i="6" a="1"/>
  <c r="R705" i="6" s="1"/>
  <c r="Q705" i="6" a="1"/>
  <c r="Q705" i="6" s="1"/>
  <c r="P705" i="6" a="1"/>
  <c r="P705" i="6" s="1"/>
  <c r="O705" i="6"/>
  <c r="O705" i="6" a="1"/>
  <c r="N705" i="6" a="1"/>
  <c r="N705" i="6" s="1"/>
  <c r="M705" i="6" a="1"/>
  <c r="M705" i="6" s="1"/>
  <c r="L705" i="6" a="1"/>
  <c r="L705" i="6" s="1"/>
  <c r="K705" i="6" a="1"/>
  <c r="K705" i="6" s="1"/>
  <c r="AI704" i="6" a="1"/>
  <c r="AI704" i="6" s="1"/>
  <c r="AH704" i="6" a="1"/>
  <c r="AH704" i="6" s="1"/>
  <c r="AG704" i="6" a="1"/>
  <c r="AG704" i="6" s="1"/>
  <c r="AF704" i="6" a="1"/>
  <c r="AF704" i="6" s="1"/>
  <c r="AE704" i="6"/>
  <c r="AE704" i="6" a="1"/>
  <c r="AD704" i="6" a="1"/>
  <c r="AD704" i="6" s="1"/>
  <c r="AC704" i="6" a="1"/>
  <c r="AC704" i="6" s="1"/>
  <c r="AB704" i="6" a="1"/>
  <c r="AB704" i="6" s="1"/>
  <c r="AA704" i="6" a="1"/>
  <c r="AA704" i="6" s="1"/>
  <c r="Z704" i="6" a="1"/>
  <c r="Z704" i="6" s="1"/>
  <c r="Y704" i="6" a="1"/>
  <c r="Y704" i="6" s="1"/>
  <c r="X704" i="6" a="1"/>
  <c r="X704" i="6" s="1"/>
  <c r="W704" i="6"/>
  <c r="W704" i="6" a="1"/>
  <c r="V704" i="6" a="1"/>
  <c r="V704" i="6" s="1"/>
  <c r="U704" i="6" a="1"/>
  <c r="U704" i="6" s="1"/>
  <c r="T704" i="6" a="1"/>
  <c r="T704" i="6" s="1"/>
  <c r="S704" i="6" a="1"/>
  <c r="S704" i="6" s="1"/>
  <c r="R704" i="6" a="1"/>
  <c r="R704" i="6" s="1"/>
  <c r="Q704" i="6" a="1"/>
  <c r="Q704" i="6" s="1"/>
  <c r="P704" i="6" a="1"/>
  <c r="P704" i="6" s="1"/>
  <c r="O704" i="6"/>
  <c r="O704" i="6" a="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c r="W703" i="6" a="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c r="AA702" i="6" a="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c r="K702" i="6" a="1"/>
  <c r="AI701" i="6" a="1"/>
  <c r="AI701" i="6" s="1"/>
  <c r="AH701" i="6" a="1"/>
  <c r="AH701" i="6" s="1"/>
  <c r="AG701" i="6" a="1"/>
  <c r="AG701" i="6" s="1"/>
  <c r="AF701" i="6" a="1"/>
  <c r="AF701" i="6" s="1"/>
  <c r="AE701" i="6"/>
  <c r="AE701" i="6" a="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c r="O701" i="6" a="1"/>
  <c r="N701" i="6" a="1"/>
  <c r="N701" i="6" s="1"/>
  <c r="M701" i="6" a="1"/>
  <c r="M701" i="6" s="1"/>
  <c r="L701" i="6" a="1"/>
  <c r="L701" i="6" s="1"/>
  <c r="K701" i="6" a="1"/>
  <c r="K701" i="6" s="1"/>
  <c r="AI700" i="6"/>
  <c r="AI700" i="6" a="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c r="S700" i="6" a="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c r="W699" i="6" a="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c r="AA698" i="6" a="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c r="K698" i="6" a="1"/>
  <c r="AI697" i="6" a="1"/>
  <c r="AI697" i="6" s="1"/>
  <c r="AH697" i="6" a="1"/>
  <c r="AH697" i="6" s="1"/>
  <c r="AG697" i="6" a="1"/>
  <c r="AG697" i="6" s="1"/>
  <c r="AF697" i="6" a="1"/>
  <c r="AF697" i="6" s="1"/>
  <c r="AE697" i="6"/>
  <c r="AE697" i="6" a="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c r="O697" i="6" a="1"/>
  <c r="N697" i="6" a="1"/>
  <c r="N697" i="6" s="1"/>
  <c r="M697" i="6" a="1"/>
  <c r="M697" i="6" s="1"/>
  <c r="L697" i="6" a="1"/>
  <c r="L697" i="6" s="1"/>
  <c r="K697" i="6" a="1"/>
  <c r="K697" i="6" s="1"/>
  <c r="AI696" i="6"/>
  <c r="AI696" i="6" a="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c r="S696" i="6" a="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c r="W695" i="6" a="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c r="AA694" i="6" a="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c r="K694" i="6" a="1"/>
  <c r="AI693" i="6" a="1"/>
  <c r="AI693" i="6" s="1"/>
  <c r="AH693" i="6" a="1"/>
  <c r="AH693" i="6" s="1"/>
  <c r="AG693" i="6" a="1"/>
  <c r="AG693" i="6" s="1"/>
  <c r="AF693" i="6" a="1"/>
  <c r="AF693" i="6" s="1"/>
  <c r="AE693" i="6"/>
  <c r="AE693" i="6" a="1"/>
  <c r="AD693" i="6" a="1"/>
  <c r="AD693" i="6" s="1"/>
  <c r="AC693" i="6" a="1"/>
  <c r="AC693" i="6" s="1"/>
  <c r="AB693" i="6" a="1"/>
  <c r="AB693" i="6" s="1"/>
  <c r="AA693" i="6" a="1"/>
  <c r="AA693" i="6" s="1"/>
  <c r="Z693" i="6" a="1"/>
  <c r="Z693" i="6" s="1"/>
  <c r="Y693" i="6" a="1"/>
  <c r="Y693" i="6" s="1"/>
  <c r="X693" i="6" a="1"/>
  <c r="X693" i="6" s="1"/>
  <c r="W693" i="6" a="1"/>
  <c r="W693" i="6" s="1"/>
  <c r="V693" i="6" a="1"/>
  <c r="V693" i="6" s="1"/>
  <c r="U693" i="6"/>
  <c r="U693" i="6" a="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c r="AA692" i="6" a="1"/>
  <c r="Z692" i="6" a="1"/>
  <c r="Z692" i="6" s="1"/>
  <c r="Y692" i="6" a="1"/>
  <c r="Y692" i="6" s="1"/>
  <c r="X692" i="6" a="1"/>
  <c r="X692" i="6" s="1"/>
  <c r="W692" i="6" a="1"/>
  <c r="W692" i="6" s="1"/>
  <c r="V692" i="6" a="1"/>
  <c r="V692" i="6" s="1"/>
  <c r="U692" i="6" a="1"/>
  <c r="U692" i="6" s="1"/>
  <c r="T692" i="6" a="1"/>
  <c r="T692" i="6" s="1"/>
  <c r="S692" i="6"/>
  <c r="S692" i="6" a="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c r="AC691" i="6" a="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c r="O691" i="6" a="1"/>
  <c r="N691" i="6" a="1"/>
  <c r="N691" i="6" s="1"/>
  <c r="M691" i="6" a="1"/>
  <c r="M691" i="6" s="1"/>
  <c r="L691" i="6" a="1"/>
  <c r="L691" i="6" s="1"/>
  <c r="K691" i="6" a="1"/>
  <c r="K691" i="6" s="1"/>
  <c r="AI690" i="6" a="1"/>
  <c r="AI690" i="6" s="1"/>
  <c r="AH690" i="6" a="1"/>
  <c r="AH690" i="6" s="1"/>
  <c r="AG690" i="6"/>
  <c r="AG690" i="6" a="1"/>
  <c r="AF690" i="6" a="1"/>
  <c r="AF690" i="6" s="1"/>
  <c r="AE690" i="6" a="1"/>
  <c r="AE690" i="6" s="1"/>
  <c r="AD690" i="6" a="1"/>
  <c r="AD690" i="6" s="1"/>
  <c r="AC690" i="6" a="1"/>
  <c r="AC690" i="6" s="1"/>
  <c r="AB690" i="6" a="1"/>
  <c r="AB690" i="6" s="1"/>
  <c r="AA690" i="6" a="1"/>
  <c r="AA690" i="6" s="1"/>
  <c r="Z690" i="6" a="1"/>
  <c r="Z690" i="6" s="1"/>
  <c r="Y690" i="6"/>
  <c r="Y690" i="6" a="1"/>
  <c r="X690" i="6" a="1"/>
  <c r="X690" i="6" s="1"/>
  <c r="W690" i="6" a="1"/>
  <c r="W690" i="6" s="1"/>
  <c r="V690" i="6" a="1"/>
  <c r="V690" i="6" s="1"/>
  <c r="U690" i="6" a="1"/>
  <c r="U690" i="6" s="1"/>
  <c r="T690" i="6" a="1"/>
  <c r="T690" i="6" s="1"/>
  <c r="S690" i="6" a="1"/>
  <c r="S690" i="6" s="1"/>
  <c r="R690" i="6" a="1"/>
  <c r="R690" i="6" s="1"/>
  <c r="Q690" i="6"/>
  <c r="Q690" i="6" a="1"/>
  <c r="P690" i="6" a="1"/>
  <c r="P690" i="6" s="1"/>
  <c r="O690" i="6" a="1"/>
  <c r="O690" i="6" s="1"/>
  <c r="N690" i="6" a="1"/>
  <c r="N690" i="6" s="1"/>
  <c r="M690" i="6" a="1"/>
  <c r="M690" i="6" s="1"/>
  <c r="L690" i="6" a="1"/>
  <c r="L690" i="6" s="1"/>
  <c r="K690" i="6" a="1"/>
  <c r="K690" i="6" s="1"/>
  <c r="AI689" i="6" a="1"/>
  <c r="AI689" i="6" s="1"/>
  <c r="AH689" i="6"/>
  <c r="AH689" i="6" a="1"/>
  <c r="AG689" i="6" a="1"/>
  <c r="AG689" i="6" s="1"/>
  <c r="AF689" i="6" a="1"/>
  <c r="AF689" i="6" s="1"/>
  <c r="AE689" i="6" a="1"/>
  <c r="AE689" i="6" s="1"/>
  <c r="AD689" i="6"/>
  <c r="AD689" i="6" a="1"/>
  <c r="AC689" i="6" a="1"/>
  <c r="AC689" i="6" s="1"/>
  <c r="AB689" i="6" a="1"/>
  <c r="AB689" i="6" s="1"/>
  <c r="AA689" i="6" a="1"/>
  <c r="AA689" i="6" s="1"/>
  <c r="Z689" i="6"/>
  <c r="Z689" i="6" a="1"/>
  <c r="Y689" i="6" a="1"/>
  <c r="Y689" i="6" s="1"/>
  <c r="X689" i="6" a="1"/>
  <c r="X689" i="6" s="1"/>
  <c r="W689" i="6" a="1"/>
  <c r="W689" i="6" s="1"/>
  <c r="V689" i="6"/>
  <c r="V689" i="6" a="1"/>
  <c r="U689" i="6" a="1"/>
  <c r="U689" i="6" s="1"/>
  <c r="T689" i="6" a="1"/>
  <c r="T689" i="6" s="1"/>
  <c r="S689" i="6" a="1"/>
  <c r="S689" i="6" s="1"/>
  <c r="R689" i="6"/>
  <c r="R689" i="6" a="1"/>
  <c r="Q689" i="6" a="1"/>
  <c r="Q689" i="6" s="1"/>
  <c r="P689" i="6" a="1"/>
  <c r="P689" i="6" s="1"/>
  <c r="O689" i="6" a="1"/>
  <c r="O689" i="6" s="1"/>
  <c r="N689" i="6" a="1"/>
  <c r="N689" i="6" s="1"/>
  <c r="M689" i="6" a="1"/>
  <c r="M689" i="6" s="1"/>
  <c r="L689" i="6" a="1"/>
  <c r="L689" i="6" s="1"/>
  <c r="K689" i="6"/>
  <c r="K689" i="6" a="1"/>
  <c r="AI688" i="6"/>
  <c r="AI688" i="6" a="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c r="S688" i="6" a="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c r="AA687" i="6" a="1"/>
  <c r="Z687" i="6" a="1"/>
  <c r="Z687" i="6" s="1"/>
  <c r="Y687" i="6" a="1"/>
  <c r="Y687" i="6" s="1"/>
  <c r="X687" i="6" a="1"/>
  <c r="X687" i="6" s="1"/>
  <c r="W687" i="6" a="1"/>
  <c r="W687" i="6" s="1"/>
  <c r="V687" i="6" a="1"/>
  <c r="V687" i="6" s="1"/>
  <c r="U687" i="6" a="1"/>
  <c r="U687" i="6" s="1"/>
  <c r="T687" i="6" a="1"/>
  <c r="T687" i="6" s="1"/>
  <c r="S687" i="6"/>
  <c r="S687" i="6" a="1"/>
  <c r="R687" i="6" a="1"/>
  <c r="R687" i="6" s="1"/>
  <c r="Q687" i="6" a="1"/>
  <c r="Q687" i="6" s="1"/>
  <c r="P687" i="6" a="1"/>
  <c r="P687" i="6" s="1"/>
  <c r="O687" i="6" a="1"/>
  <c r="O687" i="6" s="1"/>
  <c r="N687" i="6" a="1"/>
  <c r="N687" i="6" s="1"/>
  <c r="M687" i="6" a="1"/>
  <c r="M687" i="6" s="1"/>
  <c r="L687" i="6" a="1"/>
  <c r="L687" i="6" s="1"/>
  <c r="K687" i="6"/>
  <c r="K687" i="6" a="1"/>
  <c r="AI686" i="6"/>
  <c r="AI686" i="6" a="1"/>
  <c r="AH686" i="6" a="1"/>
  <c r="AH686" i="6" s="1"/>
  <c r="AG686" i="6" a="1"/>
  <c r="AG686" i="6" s="1"/>
  <c r="AF686" i="6" a="1"/>
  <c r="AF686" i="6" s="1"/>
  <c r="AE686" i="6" a="1"/>
  <c r="AE686" i="6" s="1"/>
  <c r="AD686" i="6" a="1"/>
  <c r="AD686" i="6" s="1"/>
  <c r="AC686" i="6" a="1"/>
  <c r="AC686" i="6" s="1"/>
  <c r="AB686" i="6" a="1"/>
  <c r="AB686" i="6" s="1"/>
  <c r="AA686" i="6"/>
  <c r="AA686" i="6" a="1"/>
  <c r="Z686" i="6" a="1"/>
  <c r="Z686" i="6" s="1"/>
  <c r="Y686" i="6" a="1"/>
  <c r="Y686" i="6" s="1"/>
  <c r="X686" i="6" a="1"/>
  <c r="X686" i="6" s="1"/>
  <c r="W686" i="6" a="1"/>
  <c r="W686" i="6" s="1"/>
  <c r="V686" i="6" a="1"/>
  <c r="V686" i="6" s="1"/>
  <c r="U686" i="6" a="1"/>
  <c r="U686" i="6" s="1"/>
  <c r="T686" i="6" a="1"/>
  <c r="T686" i="6" s="1"/>
  <c r="S686" i="6"/>
  <c r="S686" i="6" a="1"/>
  <c r="R686" i="6" a="1"/>
  <c r="R686" i="6" s="1"/>
  <c r="Q686" i="6" a="1"/>
  <c r="Q686" i="6" s="1"/>
  <c r="P686" i="6" a="1"/>
  <c r="P686" i="6" s="1"/>
  <c r="O686" i="6" a="1"/>
  <c r="O686" i="6" s="1"/>
  <c r="N686" i="6" a="1"/>
  <c r="N686" i="6" s="1"/>
  <c r="M686" i="6" a="1"/>
  <c r="M686" i="6" s="1"/>
  <c r="L686" i="6" a="1"/>
  <c r="L686" i="6" s="1"/>
  <c r="K686" i="6"/>
  <c r="K686" i="6" a="1"/>
  <c r="AI685" i="6"/>
  <c r="AI685" i="6" a="1"/>
  <c r="AH685" i="6" a="1"/>
  <c r="AH685" i="6" s="1"/>
  <c r="AG685" i="6" a="1"/>
  <c r="AG685" i="6" s="1"/>
  <c r="AF685" i="6" a="1"/>
  <c r="AF685" i="6" s="1"/>
  <c r="AE685" i="6" a="1"/>
  <c r="AE685" i="6" s="1"/>
  <c r="AD685" i="6" a="1"/>
  <c r="AD685" i="6" s="1"/>
  <c r="AC685" i="6" a="1"/>
  <c r="AC685" i="6" s="1"/>
  <c r="AB685" i="6" a="1"/>
  <c r="AB685" i="6" s="1"/>
  <c r="AA685" i="6"/>
  <c r="AA685" i="6" a="1"/>
  <c r="Z685" i="6" a="1"/>
  <c r="Z685" i="6" s="1"/>
  <c r="Y685" i="6" a="1"/>
  <c r="Y685" i="6" s="1"/>
  <c r="X685" i="6" a="1"/>
  <c r="X685" i="6" s="1"/>
  <c r="W685" i="6" a="1"/>
  <c r="W685" i="6" s="1"/>
  <c r="V685" i="6" a="1"/>
  <c r="V685" i="6" s="1"/>
  <c r="U685" i="6" a="1"/>
  <c r="U685" i="6" s="1"/>
  <c r="T685" i="6" a="1"/>
  <c r="T685" i="6" s="1"/>
  <c r="S685" i="6"/>
  <c r="S685" i="6" a="1"/>
  <c r="R685" i="6" a="1"/>
  <c r="R685" i="6" s="1"/>
  <c r="Q685" i="6" a="1"/>
  <c r="Q685" i="6" s="1"/>
  <c r="P685" i="6" a="1"/>
  <c r="P685" i="6" s="1"/>
  <c r="O685" i="6" a="1"/>
  <c r="O685" i="6" s="1"/>
  <c r="N685" i="6" a="1"/>
  <c r="N685" i="6" s="1"/>
  <c r="M685" i="6" a="1"/>
  <c r="M685" i="6" s="1"/>
  <c r="L685" i="6" a="1"/>
  <c r="L685" i="6" s="1"/>
  <c r="K685" i="6"/>
  <c r="K685" i="6" a="1"/>
  <c r="AI684" i="6"/>
  <c r="AI684" i="6" a="1"/>
  <c r="AH684" i="6" a="1"/>
  <c r="AH684" i="6" s="1"/>
  <c r="AG684" i="6" a="1"/>
  <c r="AG684" i="6" s="1"/>
  <c r="AF684" i="6" a="1"/>
  <c r="AF684" i="6" s="1"/>
  <c r="AE684" i="6" a="1"/>
  <c r="AE684" i="6" s="1"/>
  <c r="AD684" i="6" a="1"/>
  <c r="AD684" i="6" s="1"/>
  <c r="AC684" i="6" a="1"/>
  <c r="AC684" i="6" s="1"/>
  <c r="AB684" i="6" a="1"/>
  <c r="AB684" i="6" s="1"/>
  <c r="AA684" i="6"/>
  <c r="AA684" i="6" a="1"/>
  <c r="Z684" i="6" a="1"/>
  <c r="Z684" i="6" s="1"/>
  <c r="Y684" i="6" a="1"/>
  <c r="Y684" i="6" s="1"/>
  <c r="X684" i="6" a="1"/>
  <c r="X684" i="6" s="1"/>
  <c r="W684" i="6" a="1"/>
  <c r="W684" i="6" s="1"/>
  <c r="V684" i="6" a="1"/>
  <c r="V684" i="6" s="1"/>
  <c r="U684" i="6" a="1"/>
  <c r="U684" i="6" s="1"/>
  <c r="T684" i="6" a="1"/>
  <c r="T684" i="6" s="1"/>
  <c r="S684" i="6"/>
  <c r="S684" i="6" a="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c r="W683" i="6" a="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c r="AC682" i="6" a="1"/>
  <c r="AB682" i="6" a="1"/>
  <c r="AB682" i="6" s="1"/>
  <c r="AA682" i="6" a="1"/>
  <c r="AA682" i="6" s="1"/>
  <c r="Z682" i="6" a="1"/>
  <c r="Z682" i="6" s="1"/>
  <c r="Y682" i="6" a="1"/>
  <c r="Y682" i="6" s="1"/>
  <c r="X682" i="6" a="1"/>
  <c r="X682" i="6" s="1"/>
  <c r="W682" i="6" a="1"/>
  <c r="W682" i="6" s="1"/>
  <c r="V682" i="6" a="1"/>
  <c r="V682" i="6" s="1"/>
  <c r="U682" i="6"/>
  <c r="U682" i="6" a="1"/>
  <c r="T682" i="6" a="1"/>
  <c r="T682" i="6" s="1"/>
  <c r="S682" i="6" a="1"/>
  <c r="S682" i="6" s="1"/>
  <c r="R682" i="6" a="1"/>
  <c r="R682" i="6" s="1"/>
  <c r="Q682" i="6" a="1"/>
  <c r="Q682" i="6" s="1"/>
  <c r="P682" i="6" a="1"/>
  <c r="P682" i="6" s="1"/>
  <c r="O682" i="6" a="1"/>
  <c r="O682" i="6" s="1"/>
  <c r="N682" i="6" a="1"/>
  <c r="N682" i="6" s="1"/>
  <c r="M682" i="6" a="1"/>
  <c r="M682" i="6" s="1"/>
  <c r="L682" i="6" a="1"/>
  <c r="L682" i="6" s="1"/>
  <c r="K682" i="6"/>
  <c r="K682" i="6" a="1"/>
  <c r="AI681" i="6" a="1"/>
  <c r="AI681" i="6" s="1"/>
  <c r="AH681" i="6" a="1"/>
  <c r="AH681" i="6" s="1"/>
  <c r="AG681" i="6" a="1"/>
  <c r="AG681" i="6" s="1"/>
  <c r="AF681" i="6" a="1"/>
  <c r="AF681" i="6" s="1"/>
  <c r="AE681" i="6"/>
  <c r="AE681" i="6" a="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c r="O681" i="6" a="1"/>
  <c r="N681" i="6" a="1"/>
  <c r="N681" i="6" s="1"/>
  <c r="M681" i="6" a="1"/>
  <c r="M681" i="6" s="1"/>
  <c r="L681" i="6" a="1"/>
  <c r="L681" i="6" s="1"/>
  <c r="K681" i="6" a="1"/>
  <c r="K681" i="6" s="1"/>
  <c r="AI680" i="6"/>
  <c r="AI680" i="6" a="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c r="S680" i="6" a="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c r="W679" i="6" a="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c r="AA678" i="6" a="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c r="K678" i="6" a="1"/>
  <c r="AI677" i="6" a="1"/>
  <c r="AI677" i="6" s="1"/>
  <c r="AH677" i="6" a="1"/>
  <c r="AH677" i="6" s="1"/>
  <c r="AG677" i="6" a="1"/>
  <c r="AG677" i="6" s="1"/>
  <c r="AF677" i="6" a="1"/>
  <c r="AF677" i="6" s="1"/>
  <c r="AE677" i="6"/>
  <c r="AE677" i="6" a="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c r="O677" i="6" a="1"/>
  <c r="N677" i="6" a="1"/>
  <c r="N677" i="6" s="1"/>
  <c r="M677" i="6" a="1"/>
  <c r="M677" i="6" s="1"/>
  <c r="L677" i="6" a="1"/>
  <c r="L677" i="6" s="1"/>
  <c r="K677" i="6" a="1"/>
  <c r="K677" i="6" s="1"/>
  <c r="AI676" i="6"/>
  <c r="AI676" i="6" a="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c r="K674" i="6" a="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c r="O673" i="6" a="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c r="S672" i="6" a="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c r="W671" i="6" a="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c r="AA670" i="6" a="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c r="K670" i="6" a="1"/>
  <c r="AI669" i="6" a="1"/>
  <c r="AI669" i="6" s="1"/>
  <c r="AH669" i="6" a="1"/>
  <c r="AH669" i="6" s="1"/>
  <c r="AG669" i="6" a="1"/>
  <c r="AG669" i="6" s="1"/>
  <c r="AF669" i="6" a="1"/>
  <c r="AF669" i="6" s="1"/>
  <c r="AE669" i="6"/>
  <c r="AE669" i="6" a="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c r="AI668" i="6" a="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c r="Y668" i="6" a="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c r="U667" i="6" a="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c r="AA666" i="6" a="1"/>
  <c r="Z666" i="6" a="1"/>
  <c r="Z666" i="6" s="1"/>
  <c r="Y666" i="6" a="1"/>
  <c r="Y666" i="6" s="1"/>
  <c r="X666" i="6" a="1"/>
  <c r="X666" i="6" s="1"/>
  <c r="W666" i="6" a="1"/>
  <c r="W666" i="6" s="1"/>
  <c r="V666" i="6" a="1"/>
  <c r="V666" i="6" s="1"/>
  <c r="U666" i="6" a="1"/>
  <c r="U666" i="6" s="1"/>
  <c r="T666" i="6" a="1"/>
  <c r="T666" i="6" s="1"/>
  <c r="S666" i="6" a="1"/>
  <c r="S666" i="6" s="1"/>
  <c r="R666" i="6" a="1"/>
  <c r="R666" i="6" s="1"/>
  <c r="Q666" i="6"/>
  <c r="Q666" i="6" a="1"/>
  <c r="P666" i="6" a="1"/>
  <c r="P666" i="6" s="1"/>
  <c r="O666" i="6" a="1"/>
  <c r="O666" i="6" s="1"/>
  <c r="N666" i="6" a="1"/>
  <c r="N666" i="6" s="1"/>
  <c r="M666" i="6" a="1"/>
  <c r="M666" i="6" s="1"/>
  <c r="L666" i="6" a="1"/>
  <c r="L666" i="6" s="1"/>
  <c r="K666" i="6"/>
  <c r="K666" i="6" a="1"/>
  <c r="AI665" i="6" a="1"/>
  <c r="AI665" i="6" s="1"/>
  <c r="AH665" i="6" a="1"/>
  <c r="AH665" i="6" s="1"/>
  <c r="AG665" i="6" a="1"/>
  <c r="AG665" i="6" s="1"/>
  <c r="AF665" i="6" a="1"/>
  <c r="AF665" i="6" s="1"/>
  <c r="AE665" i="6" a="1"/>
  <c r="AE665" i="6" s="1"/>
  <c r="AD665" i="6" a="1"/>
  <c r="AD665" i="6" s="1"/>
  <c r="AC665" i="6"/>
  <c r="AC665" i="6" a="1"/>
  <c r="AB665" i="6" a="1"/>
  <c r="AB665" i="6" s="1"/>
  <c r="AA665" i="6" a="1"/>
  <c r="AA665" i="6" s="1"/>
  <c r="Z665" i="6" a="1"/>
  <c r="Z665" i="6" s="1"/>
  <c r="Y665" i="6" a="1"/>
  <c r="Y665" i="6" s="1"/>
  <c r="X665" i="6" a="1"/>
  <c r="X665" i="6" s="1"/>
  <c r="W665" i="6"/>
  <c r="W665" i="6" a="1"/>
  <c r="V665" i="6" a="1"/>
  <c r="V665" i="6" s="1"/>
  <c r="U665" i="6"/>
  <c r="U665" i="6" a="1"/>
  <c r="T665" i="6" a="1"/>
  <c r="T665" i="6" s="1"/>
  <c r="S665" i="6" a="1"/>
  <c r="S665" i="6" s="1"/>
  <c r="R665" i="6" a="1"/>
  <c r="R665" i="6" s="1"/>
  <c r="Q665" i="6" a="1"/>
  <c r="Q665" i="6" s="1"/>
  <c r="P665" i="6" a="1"/>
  <c r="P665" i="6" s="1"/>
  <c r="O665" i="6" a="1"/>
  <c r="O665" i="6" s="1"/>
  <c r="N665" i="6" a="1"/>
  <c r="N665" i="6" s="1"/>
  <c r="M665" i="6"/>
  <c r="M665" i="6" a="1"/>
  <c r="L665" i="6" a="1"/>
  <c r="L665" i="6" s="1"/>
  <c r="K665" i="6" a="1"/>
  <c r="K665" i="6" s="1"/>
  <c r="AI664" i="6" a="1"/>
  <c r="AI664" i="6" s="1"/>
  <c r="AH664" i="6" a="1"/>
  <c r="AH664" i="6" s="1"/>
  <c r="AG664" i="6"/>
  <c r="AG664" i="6" a="1"/>
  <c r="AF664" i="6" a="1"/>
  <c r="AF664" i="6" s="1"/>
  <c r="AE664" i="6" a="1"/>
  <c r="AE664" i="6" s="1"/>
  <c r="AD664" i="6" a="1"/>
  <c r="AD664" i="6" s="1"/>
  <c r="AC664" i="6" a="1"/>
  <c r="AC664" i="6" s="1"/>
  <c r="AB664" i="6" a="1"/>
  <c r="AB664" i="6" s="1"/>
  <c r="AA664" i="6"/>
  <c r="AA664" i="6" a="1"/>
  <c r="Z664" i="6" a="1"/>
  <c r="Z664" i="6" s="1"/>
  <c r="Y664" i="6" a="1"/>
  <c r="Y664" i="6" s="1"/>
  <c r="X664" i="6" a="1"/>
  <c r="X664" i="6" s="1"/>
  <c r="W664" i="6" a="1"/>
  <c r="W664" i="6" s="1"/>
  <c r="V664" i="6" a="1"/>
  <c r="V664" i="6" s="1"/>
  <c r="U664" i="6" a="1"/>
  <c r="U664" i="6" s="1"/>
  <c r="T664" i="6" a="1"/>
  <c r="T664" i="6" s="1"/>
  <c r="S664" i="6"/>
  <c r="S664" i="6" a="1"/>
  <c r="R664" i="6" a="1"/>
  <c r="R664" i="6" s="1"/>
  <c r="Q664" i="6"/>
  <c r="Q664" i="6" a="1"/>
  <c r="P664" i="6" a="1"/>
  <c r="P664" i="6" s="1"/>
  <c r="O664" i="6" a="1"/>
  <c r="O664" i="6" s="1"/>
  <c r="N664" i="6" a="1"/>
  <c r="N664" i="6" s="1"/>
  <c r="M664" i="6" a="1"/>
  <c r="M664" i="6" s="1"/>
  <c r="L664" i="6" a="1"/>
  <c r="L664" i="6" s="1"/>
  <c r="K664" i="6"/>
  <c r="K664" i="6" a="1"/>
  <c r="AI663" i="6" a="1"/>
  <c r="AI663" i="6" s="1"/>
  <c r="AH663" i="6" a="1"/>
  <c r="AH663" i="6" s="1"/>
  <c r="AG663" i="6" a="1"/>
  <c r="AG663" i="6" s="1"/>
  <c r="AF663" i="6" a="1"/>
  <c r="AF663" i="6" s="1"/>
  <c r="AE663" i="6" a="1"/>
  <c r="AE663" i="6" s="1"/>
  <c r="AD663" i="6" a="1"/>
  <c r="AD663" i="6" s="1"/>
  <c r="AC663" i="6"/>
  <c r="AC663" i="6" a="1"/>
  <c r="AB663" i="6" a="1"/>
  <c r="AB663" i="6" s="1"/>
  <c r="AA663" i="6" a="1"/>
  <c r="AA663" i="6" s="1"/>
  <c r="Z663" i="6" a="1"/>
  <c r="Z663" i="6" s="1"/>
  <c r="Y663" i="6" a="1"/>
  <c r="Y663" i="6" s="1"/>
  <c r="X663" i="6" a="1"/>
  <c r="X663" i="6" s="1"/>
  <c r="W663" i="6"/>
  <c r="W663" i="6" a="1"/>
  <c r="V663" i="6" a="1"/>
  <c r="V663" i="6" s="1"/>
  <c r="U663" i="6" a="1"/>
  <c r="U663" i="6" s="1"/>
  <c r="T663" i="6" a="1"/>
  <c r="T663" i="6" s="1"/>
  <c r="S663" i="6" a="1"/>
  <c r="S663" i="6" s="1"/>
  <c r="R663" i="6" a="1"/>
  <c r="R663" i="6" s="1"/>
  <c r="Q663" i="6" a="1"/>
  <c r="Q663" i="6" s="1"/>
  <c r="P663" i="6" a="1"/>
  <c r="P663" i="6" s="1"/>
  <c r="O663" i="6" a="1"/>
  <c r="O663" i="6" s="1"/>
  <c r="N663" i="6" a="1"/>
  <c r="N663" i="6" s="1"/>
  <c r="M663" i="6"/>
  <c r="M663" i="6" a="1"/>
  <c r="L663" i="6" a="1"/>
  <c r="L663" i="6" s="1"/>
  <c r="K663" i="6" a="1"/>
  <c r="K663" i="6" s="1"/>
  <c r="AI662" i="6"/>
  <c r="AI662" i="6" a="1"/>
  <c r="AH662" i="6" a="1"/>
  <c r="AH662" i="6" s="1"/>
  <c r="AG662" i="6"/>
  <c r="AG662" i="6" a="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c r="S662" i="6" a="1"/>
  <c r="R662" i="6" a="1"/>
  <c r="R662" i="6" s="1"/>
  <c r="Q662" i="6"/>
  <c r="Q662" i="6" a="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c r="AE661" i="6" a="1"/>
  <c r="AD661" i="6" a="1"/>
  <c r="AD661" i="6" s="1"/>
  <c r="AC661" i="6"/>
  <c r="AC661" i="6" a="1"/>
  <c r="AB661" i="6" a="1"/>
  <c r="AB661" i="6" s="1"/>
  <c r="AA661" i="6" a="1"/>
  <c r="AA661" i="6" s="1"/>
  <c r="Z661" i="6" a="1"/>
  <c r="Z661" i="6" s="1"/>
  <c r="Y661" i="6" a="1"/>
  <c r="Y661" i="6" s="1"/>
  <c r="X661" i="6" a="1"/>
  <c r="X661" i="6" s="1"/>
  <c r="W661" i="6" a="1"/>
  <c r="W661" i="6" s="1"/>
  <c r="V661" i="6" a="1"/>
  <c r="V661" i="6" s="1"/>
  <c r="U661" i="6"/>
  <c r="U661" i="6" a="1"/>
  <c r="T661" i="6" a="1"/>
  <c r="T661" i="6" s="1"/>
  <c r="S661" i="6" a="1"/>
  <c r="S661" i="6" s="1"/>
  <c r="R661" i="6" a="1"/>
  <c r="R661" i="6" s="1"/>
  <c r="Q661" i="6" a="1"/>
  <c r="Q661" i="6" s="1"/>
  <c r="P661" i="6" a="1"/>
  <c r="P661" i="6" s="1"/>
  <c r="O661" i="6"/>
  <c r="O661" i="6" a="1"/>
  <c r="N661" i="6" a="1"/>
  <c r="N661" i="6" s="1"/>
  <c r="M661" i="6"/>
  <c r="M661" i="6" a="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c r="Y660" i="6" a="1"/>
  <c r="X660" i="6" a="1"/>
  <c r="X660" i="6" s="1"/>
  <c r="W660" i="6" a="1"/>
  <c r="W660" i="6" s="1"/>
  <c r="V660" i="6" a="1"/>
  <c r="V660" i="6" s="1"/>
  <c r="U660" i="6" a="1"/>
  <c r="U660" i="6" s="1"/>
  <c r="T660" i="6" a="1"/>
  <c r="T660" i="6" s="1"/>
  <c r="S660" i="6"/>
  <c r="S660" i="6" a="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c r="W659" i="6" a="1"/>
  <c r="V659" i="6" a="1"/>
  <c r="V659" i="6" s="1"/>
  <c r="U659" i="6"/>
  <c r="U659" i="6" a="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c r="AG658" i="6" a="1"/>
  <c r="AF658" i="6" a="1"/>
  <c r="AF658" i="6" s="1"/>
  <c r="AE658" i="6" a="1"/>
  <c r="AE658" i="6" s="1"/>
  <c r="AD658" i="6" a="1"/>
  <c r="AD658" i="6" s="1"/>
  <c r="AC658" i="6" a="1"/>
  <c r="AC658" i="6" s="1"/>
  <c r="AB658" i="6" a="1"/>
  <c r="AB658" i="6" s="1"/>
  <c r="AA658" i="6"/>
  <c r="AA658" i="6" a="1"/>
  <c r="Z658" i="6" a="1"/>
  <c r="Z658" i="6" s="1"/>
  <c r="Y658" i="6" a="1"/>
  <c r="Y658" i="6" s="1"/>
  <c r="X658" i="6" a="1"/>
  <c r="X658" i="6" s="1"/>
  <c r="W658" i="6" a="1"/>
  <c r="W658" i="6" s="1"/>
  <c r="V658" i="6" a="1"/>
  <c r="V658" i="6" s="1"/>
  <c r="U658" i="6" a="1"/>
  <c r="U658" i="6" s="1"/>
  <c r="T658" i="6" a="1"/>
  <c r="T658" i="6" s="1"/>
  <c r="S658" i="6" a="1"/>
  <c r="S658" i="6" s="1"/>
  <c r="R658" i="6" a="1"/>
  <c r="R658" i="6" s="1"/>
  <c r="Q658" i="6"/>
  <c r="Q658" i="6" a="1"/>
  <c r="P658" i="6" a="1"/>
  <c r="P658" i="6" s="1"/>
  <c r="O658" i="6" a="1"/>
  <c r="O658" i="6" s="1"/>
  <c r="N658" i="6" a="1"/>
  <c r="N658" i="6" s="1"/>
  <c r="M658" i="6" a="1"/>
  <c r="M658" i="6" s="1"/>
  <c r="L658" i="6" a="1"/>
  <c r="L658" i="6" s="1"/>
  <c r="K658" i="6"/>
  <c r="K658" i="6" a="1"/>
  <c r="AI657" i="6" a="1"/>
  <c r="AI657" i="6" s="1"/>
  <c r="AH657" i="6" a="1"/>
  <c r="AH657" i="6" s="1"/>
  <c r="AG657" i="6" a="1"/>
  <c r="AG657" i="6" s="1"/>
  <c r="AF657" i="6" a="1"/>
  <c r="AF657" i="6" s="1"/>
  <c r="AE657" i="6" a="1"/>
  <c r="AE657" i="6" s="1"/>
  <c r="AD657" i="6" a="1"/>
  <c r="AD657" i="6" s="1"/>
  <c r="AC657" i="6"/>
  <c r="AC657" i="6" a="1"/>
  <c r="AB657" i="6" a="1"/>
  <c r="AB657" i="6" s="1"/>
  <c r="AA657" i="6" a="1"/>
  <c r="AA657" i="6" s="1"/>
  <c r="Z657" i="6" a="1"/>
  <c r="Z657" i="6" s="1"/>
  <c r="Y657" i="6" a="1"/>
  <c r="Y657" i="6" s="1"/>
  <c r="X657" i="6" a="1"/>
  <c r="X657" i="6" s="1"/>
  <c r="W657" i="6"/>
  <c r="W657" i="6" a="1"/>
  <c r="V657" i="6" a="1"/>
  <c r="V657" i="6" s="1"/>
  <c r="U657" i="6"/>
  <c r="U657" i="6" a="1"/>
  <c r="T657" i="6" a="1"/>
  <c r="T657" i="6" s="1"/>
  <c r="S657" i="6" a="1"/>
  <c r="S657" i="6" s="1"/>
  <c r="R657" i="6" a="1"/>
  <c r="R657" i="6" s="1"/>
  <c r="Q657" i="6" a="1"/>
  <c r="Q657" i="6" s="1"/>
  <c r="P657" i="6" a="1"/>
  <c r="P657" i="6" s="1"/>
  <c r="O657" i="6" a="1"/>
  <c r="O657" i="6" s="1"/>
  <c r="N657" i="6" a="1"/>
  <c r="N657" i="6" s="1"/>
  <c r="M657" i="6"/>
  <c r="M657" i="6" a="1"/>
  <c r="L657" i="6" a="1"/>
  <c r="L657" i="6" s="1"/>
  <c r="K657" i="6" a="1"/>
  <c r="K657" i="6" s="1"/>
  <c r="AI656" i="6" a="1"/>
  <c r="AI656" i="6" s="1"/>
  <c r="AH656" i="6" a="1"/>
  <c r="AH656" i="6" s="1"/>
  <c r="AG656" i="6"/>
  <c r="AG656" i="6" a="1"/>
  <c r="AF656" i="6" a="1"/>
  <c r="AF656" i="6" s="1"/>
  <c r="AE656" i="6" a="1"/>
  <c r="AE656" i="6" s="1"/>
  <c r="AD656" i="6" a="1"/>
  <c r="AD656" i="6" s="1"/>
  <c r="AC656" i="6" a="1"/>
  <c r="AC656" i="6" s="1"/>
  <c r="AB656" i="6" a="1"/>
  <c r="AB656" i="6" s="1"/>
  <c r="AA656" i="6"/>
  <c r="AA656" i="6" a="1"/>
  <c r="Z656" i="6" a="1"/>
  <c r="Z656" i="6" s="1"/>
  <c r="Y656" i="6" a="1"/>
  <c r="Y656" i="6" s="1"/>
  <c r="X656" i="6" a="1"/>
  <c r="X656" i="6" s="1"/>
  <c r="W656" i="6" a="1"/>
  <c r="W656" i="6" s="1"/>
  <c r="V656" i="6" a="1"/>
  <c r="V656" i="6" s="1"/>
  <c r="U656" i="6" a="1"/>
  <c r="U656" i="6" s="1"/>
  <c r="T656" i="6" a="1"/>
  <c r="T656" i="6" s="1"/>
  <c r="S656" i="6" a="1"/>
  <c r="S656" i="6" s="1"/>
  <c r="R656" i="6" a="1"/>
  <c r="R656" i="6" s="1"/>
  <c r="Q656" i="6"/>
  <c r="Q656" i="6" a="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c r="AC655" i="6" a="1"/>
  <c r="AB655" i="6" a="1"/>
  <c r="AB655" i="6" s="1"/>
  <c r="AA655" i="6" a="1"/>
  <c r="AA655" i="6" s="1"/>
  <c r="Z655" i="6" a="1"/>
  <c r="Z655" i="6" s="1"/>
  <c r="Y655" i="6" a="1"/>
  <c r="Y655" i="6" s="1"/>
  <c r="X655" i="6" a="1"/>
  <c r="X655" i="6" s="1"/>
  <c r="W655" i="6"/>
  <c r="W655" i="6" a="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c r="K655" i="6" a="1"/>
  <c r="AI654" i="6" a="1"/>
  <c r="AI654" i="6" s="1"/>
  <c r="AH654" i="6" a="1"/>
  <c r="AH654" i="6" s="1"/>
  <c r="AG654" i="6" a="1"/>
  <c r="AG654" i="6" s="1"/>
  <c r="AF654" i="6" a="1"/>
  <c r="AF654" i="6" s="1"/>
  <c r="AE654" i="6" a="1"/>
  <c r="AE654" i="6" s="1"/>
  <c r="AD654" i="6" a="1"/>
  <c r="AD654" i="6" s="1"/>
  <c r="AC654" i="6" a="1"/>
  <c r="AC654" i="6" s="1"/>
  <c r="AB654" i="6" a="1"/>
  <c r="AB654" i="6" s="1"/>
  <c r="AA654" i="6"/>
  <c r="AA654" i="6" a="1"/>
  <c r="Z654" i="6" a="1"/>
  <c r="Z654" i="6" s="1"/>
  <c r="Y654" i="6"/>
  <c r="Y654" i="6" a="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c r="K654" i="6" a="1"/>
  <c r="AI653" i="6" a="1"/>
  <c r="AI653" i="6" s="1"/>
  <c r="AH653" i="6" a="1"/>
  <c r="AH653" i="6" s="1"/>
  <c r="AG653" i="6" a="1"/>
  <c r="AG653" i="6" s="1"/>
  <c r="AF653" i="6" a="1"/>
  <c r="AF653" i="6" s="1"/>
  <c r="AE653" i="6" a="1"/>
  <c r="AE653" i="6" s="1"/>
  <c r="AD653" i="6" a="1"/>
  <c r="AD653" i="6" s="1"/>
  <c r="AC653" i="6" a="1"/>
  <c r="AC653" i="6" s="1"/>
  <c r="AB653" i="6" a="1"/>
  <c r="AB653" i="6" s="1"/>
  <c r="AA653" i="6"/>
  <c r="AA653" i="6" a="1"/>
  <c r="Z653" i="6" a="1"/>
  <c r="Z653" i="6" s="1"/>
  <c r="Y653" i="6" a="1"/>
  <c r="Y653" i="6" s="1"/>
  <c r="X653" i="6" a="1"/>
  <c r="X653" i="6" s="1"/>
  <c r="W653" i="6" a="1"/>
  <c r="W653" i="6" s="1"/>
  <c r="V653" i="6" a="1"/>
  <c r="V653" i="6" s="1"/>
  <c r="U653" i="6"/>
  <c r="U653" i="6" a="1"/>
  <c r="T653" i="6" a="1"/>
  <c r="T653" i="6" s="1"/>
  <c r="S653" i="6"/>
  <c r="S653" i="6" a="1"/>
  <c r="R653" i="6" a="1"/>
  <c r="R653" i="6" s="1"/>
  <c r="Q653" i="6" a="1"/>
  <c r="Q653" i="6" s="1"/>
  <c r="P653" i="6" a="1"/>
  <c r="P653" i="6" s="1"/>
  <c r="O653" i="6"/>
  <c r="O653" i="6" a="1"/>
  <c r="N653" i="6" a="1"/>
  <c r="N653" i="6" s="1"/>
  <c r="M653" i="6"/>
  <c r="M653" i="6" a="1"/>
  <c r="L653" i="6" a="1"/>
  <c r="L653" i="6" s="1"/>
  <c r="K653" i="6" a="1"/>
  <c r="K653" i="6" s="1"/>
  <c r="AI652" i="6"/>
  <c r="AI652" i="6" a="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c r="W652" i="6" a="1"/>
  <c r="V652" i="6" a="1"/>
  <c r="V652" i="6" s="1"/>
  <c r="U652" i="6" a="1"/>
  <c r="U652" i="6" s="1"/>
  <c r="T652" i="6" a="1"/>
  <c r="T652" i="6" s="1"/>
  <c r="S652" i="6" a="1"/>
  <c r="S652" i="6" s="1"/>
  <c r="R652" i="6" a="1"/>
  <c r="R652" i="6" s="1"/>
  <c r="Q652" i="6"/>
  <c r="Q652" i="6" a="1"/>
  <c r="P652" i="6" a="1"/>
  <c r="P652" i="6" s="1"/>
  <c r="O652" i="6"/>
  <c r="O652" i="6" a="1"/>
  <c r="N652" i="6" a="1"/>
  <c r="N652" i="6" s="1"/>
  <c r="M652" i="6" a="1"/>
  <c r="M652" i="6" s="1"/>
  <c r="L652" i="6" a="1"/>
  <c r="L652" i="6" s="1"/>
  <c r="K652" i="6"/>
  <c r="K652" i="6" a="1"/>
  <c r="AI651" i="6" a="1"/>
  <c r="AI651" i="6" s="1"/>
  <c r="AH651" i="6" a="1"/>
  <c r="AH651" i="6" s="1"/>
  <c r="AG651" i="6" a="1"/>
  <c r="AG651" i="6" s="1"/>
  <c r="AF651" i="6" a="1"/>
  <c r="AF651" i="6" s="1"/>
  <c r="AE651" i="6"/>
  <c r="AE651" i="6" a="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c r="O651" i="6" a="1"/>
  <c r="N651" i="6" a="1"/>
  <c r="N651" i="6" s="1"/>
  <c r="M651" i="6"/>
  <c r="M651" i="6" a="1"/>
  <c r="L651" i="6" a="1"/>
  <c r="L651" i="6" s="1"/>
  <c r="K651" i="6" a="1"/>
  <c r="K651" i="6" s="1"/>
  <c r="AI650" i="6"/>
  <c r="AI650" i="6" a="1"/>
  <c r="AH650" i="6" a="1"/>
  <c r="AH650" i="6" s="1"/>
  <c r="AG650" i="6"/>
  <c r="AG650" i="6" a="1"/>
  <c r="AF650" i="6" a="1"/>
  <c r="AF650" i="6" s="1"/>
  <c r="AE650" i="6" a="1"/>
  <c r="AE650" i="6" s="1"/>
  <c r="AD650" i="6" a="1"/>
  <c r="AD650" i="6" s="1"/>
  <c r="AC650" i="6" a="1"/>
  <c r="AC650" i="6" s="1"/>
  <c r="AB650" i="6" a="1"/>
  <c r="AB650" i="6" s="1"/>
  <c r="AA650" i="6"/>
  <c r="AA650" i="6" a="1"/>
  <c r="Z650" i="6" a="1"/>
  <c r="Z650" i="6" s="1"/>
  <c r="Y650" i="6" a="1"/>
  <c r="Y650" i="6" s="1"/>
  <c r="X650" i="6" a="1"/>
  <c r="X650" i="6" s="1"/>
  <c r="W650" i="6" a="1"/>
  <c r="W650" i="6" s="1"/>
  <c r="V650" i="6" a="1"/>
  <c r="V650" i="6" s="1"/>
  <c r="U650" i="6" a="1"/>
  <c r="U650" i="6" s="1"/>
  <c r="T650" i="6" a="1"/>
  <c r="T650" i="6" s="1"/>
  <c r="S650" i="6"/>
  <c r="S650" i="6" a="1"/>
  <c r="R650" i="6" a="1"/>
  <c r="R650" i="6" s="1"/>
  <c r="Q650" i="6"/>
  <c r="Q650" i="6" a="1"/>
  <c r="P650" i="6" a="1"/>
  <c r="P650" i="6" s="1"/>
  <c r="O650" i="6" a="1"/>
  <c r="O650" i="6" s="1"/>
  <c r="N650" i="6" a="1"/>
  <c r="N650" i="6" s="1"/>
  <c r="M650" i="6" a="1"/>
  <c r="M650" i="6" s="1"/>
  <c r="L650" i="6" a="1"/>
  <c r="L650" i="6" s="1"/>
  <c r="K650" i="6"/>
  <c r="K650" i="6" a="1"/>
  <c r="AI649" i="6" a="1"/>
  <c r="AI649" i="6" s="1"/>
  <c r="AH649" i="6" a="1"/>
  <c r="AH649" i="6" s="1"/>
  <c r="AG649" i="6" a="1"/>
  <c r="AG649" i="6" s="1"/>
  <c r="AF649" i="6" a="1"/>
  <c r="AF649" i="6" s="1"/>
  <c r="AE649" i="6" a="1"/>
  <c r="AE649" i="6" s="1"/>
  <c r="AD649" i="6" a="1"/>
  <c r="AD649" i="6" s="1"/>
  <c r="AC649" i="6"/>
  <c r="AC649" i="6" a="1"/>
  <c r="AB649" i="6" a="1"/>
  <c r="AB649" i="6" s="1"/>
  <c r="AA649" i="6"/>
  <c r="AA649" i="6" a="1"/>
  <c r="Z649" i="6" a="1"/>
  <c r="Z649" i="6" s="1"/>
  <c r="Y649" i="6" a="1"/>
  <c r="Y649" i="6" s="1"/>
  <c r="X649" i="6" a="1"/>
  <c r="X649" i="6" s="1"/>
  <c r="W649" i="6"/>
  <c r="W649" i="6" a="1"/>
  <c r="V649" i="6" a="1"/>
  <c r="V649" i="6" s="1"/>
  <c r="U649" i="6"/>
  <c r="U649" i="6" a="1"/>
  <c r="T649" i="6" a="1"/>
  <c r="T649" i="6" s="1"/>
  <c r="S649" i="6" a="1"/>
  <c r="S649" i="6" s="1"/>
  <c r="R649" i="6" a="1"/>
  <c r="R649" i="6" s="1"/>
  <c r="Q649" i="6" a="1"/>
  <c r="Q649" i="6" s="1"/>
  <c r="P649" i="6" a="1"/>
  <c r="P649" i="6" s="1"/>
  <c r="O649" i="6"/>
  <c r="O649" i="6" a="1"/>
  <c r="N649" i="6" a="1"/>
  <c r="N649" i="6" s="1"/>
  <c r="M649" i="6" a="1"/>
  <c r="M649" i="6" s="1"/>
  <c r="L649" i="6" a="1"/>
  <c r="L649" i="6" s="1"/>
  <c r="K649" i="6"/>
  <c r="K649" i="6" a="1"/>
  <c r="AI648" i="6" a="1"/>
  <c r="AI648" i="6" s="1"/>
  <c r="AH648" i="6" a="1"/>
  <c r="AH648" i="6" s="1"/>
  <c r="AG648" i="6" a="1"/>
  <c r="AG648" i="6" s="1"/>
  <c r="AF648" i="6" a="1"/>
  <c r="AF648" i="6" s="1"/>
  <c r="AE648" i="6"/>
  <c r="AE648" i="6" a="1"/>
  <c r="AD648" i="6" a="1"/>
  <c r="AD648" i="6" s="1"/>
  <c r="AC648" i="6" a="1"/>
  <c r="AC648" i="6" s="1"/>
  <c r="AB648" i="6" a="1"/>
  <c r="AB648" i="6" s="1"/>
  <c r="AA648" i="6" a="1"/>
  <c r="AA648" i="6" s="1"/>
  <c r="Z648" i="6" a="1"/>
  <c r="Z648" i="6" s="1"/>
  <c r="Y648" i="6" a="1"/>
  <c r="Y648" i="6" s="1"/>
  <c r="X648" i="6" a="1"/>
  <c r="X648" i="6" s="1"/>
  <c r="W648" i="6"/>
  <c r="W648" i="6" a="1"/>
  <c r="V648" i="6" a="1"/>
  <c r="V648" i="6" s="1"/>
  <c r="U648" i="6" a="1"/>
  <c r="U648" i="6" s="1"/>
  <c r="T648" i="6" a="1"/>
  <c r="T648" i="6" s="1"/>
  <c r="S648" i="6" a="1"/>
  <c r="S648" i="6" s="1"/>
  <c r="R648" i="6" a="1"/>
  <c r="R648" i="6" s="1"/>
  <c r="Q648" i="6"/>
  <c r="Q648" i="6" a="1"/>
  <c r="P648" i="6" a="1"/>
  <c r="P648" i="6" s="1"/>
  <c r="O648" i="6" a="1"/>
  <c r="O648" i="6" s="1"/>
  <c r="N648" i="6" a="1"/>
  <c r="N648" i="6" s="1"/>
  <c r="M648" i="6" a="1"/>
  <c r="M648" i="6" s="1"/>
  <c r="L648" i="6" a="1"/>
  <c r="L648" i="6" s="1"/>
  <c r="K648" i="6"/>
  <c r="K648" i="6" a="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c r="O647" i="6" a="1"/>
  <c r="N647" i="6" a="1"/>
  <c r="N647" i="6" s="1"/>
  <c r="M647" i="6"/>
  <c r="M647" i="6" a="1"/>
  <c r="L647" i="6" a="1"/>
  <c r="L647" i="6" s="1"/>
  <c r="K647" i="6" a="1"/>
  <c r="K647" i="6" s="1"/>
  <c r="AI646" i="6"/>
  <c r="AI646" i="6" a="1"/>
  <c r="AH646" i="6" a="1"/>
  <c r="AH646" i="6" s="1"/>
  <c r="AG646" i="6"/>
  <c r="AG646" i="6" a="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c r="S646" i="6" a="1"/>
  <c r="R646" i="6" a="1"/>
  <c r="R646" i="6" s="1"/>
  <c r="Q646" i="6"/>
  <c r="Q646" i="6" a="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c r="AE645" i="6" a="1"/>
  <c r="AD645" i="6" a="1"/>
  <c r="AD645" i="6" s="1"/>
  <c r="AC645" i="6"/>
  <c r="AC645" i="6" a="1"/>
  <c r="AB645" i="6" a="1"/>
  <c r="AB645" i="6" s="1"/>
  <c r="AA645" i="6" a="1"/>
  <c r="AA645" i="6" s="1"/>
  <c r="Z645" i="6" a="1"/>
  <c r="Z645" i="6" s="1"/>
  <c r="Y645" i="6" a="1"/>
  <c r="Y645" i="6" s="1"/>
  <c r="X645" i="6" a="1"/>
  <c r="X645" i="6" s="1"/>
  <c r="W645" i="6"/>
  <c r="W645" i="6" a="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c r="K645" i="6" a="1"/>
  <c r="AI644" i="6" a="1"/>
  <c r="AI644" i="6" s="1"/>
  <c r="AH644" i="6" a="1"/>
  <c r="AH644" i="6" s="1"/>
  <c r="AG644" i="6" a="1"/>
  <c r="AG644" i="6" s="1"/>
  <c r="AF644" i="6" a="1"/>
  <c r="AF644" i="6" s="1"/>
  <c r="AE644" i="6"/>
  <c r="AE644" i="6" a="1"/>
  <c r="AD644" i="6" a="1"/>
  <c r="AD644" i="6" s="1"/>
  <c r="AC644" i="6" a="1"/>
  <c r="AC644" i="6" s="1"/>
  <c r="AB644" i="6" a="1"/>
  <c r="AB644" i="6" s="1"/>
  <c r="AA644" i="6" a="1"/>
  <c r="AA644" i="6" s="1"/>
  <c r="Z644" i="6" a="1"/>
  <c r="Z644" i="6" s="1"/>
  <c r="Y644" i="6"/>
  <c r="Y644" i="6" a="1"/>
  <c r="X644" i="6" a="1"/>
  <c r="X644" i="6" s="1"/>
  <c r="W644" i="6"/>
  <c r="W644" i="6" a="1"/>
  <c r="V644" i="6" a="1"/>
  <c r="V644" i="6" s="1"/>
  <c r="U644" i="6" a="1"/>
  <c r="U644" i="6" s="1"/>
  <c r="T644" i="6" a="1"/>
  <c r="T644" i="6" s="1"/>
  <c r="S644" i="6" a="1"/>
  <c r="S644" i="6" s="1"/>
  <c r="R644" i="6" a="1"/>
  <c r="R644" i="6" s="1"/>
  <c r="Q644" i="6"/>
  <c r="Q644" i="6" a="1"/>
  <c r="P644" i="6" a="1"/>
  <c r="P644" i="6" s="1"/>
  <c r="O644" i="6" a="1"/>
  <c r="O644" i="6" s="1"/>
  <c r="N644" i="6" a="1"/>
  <c r="N644" i="6" s="1"/>
  <c r="M644" i="6" a="1"/>
  <c r="M644" i="6" s="1"/>
  <c r="L644" i="6" a="1"/>
  <c r="L644" i="6" s="1"/>
  <c r="K644" i="6"/>
  <c r="K644" i="6" a="1"/>
  <c r="AI643" i="6" a="1"/>
  <c r="AI643" i="6" s="1"/>
  <c r="AH643" i="6" a="1"/>
  <c r="AH643" i="6" s="1"/>
  <c r="AG643" i="6" a="1"/>
  <c r="AG643" i="6" s="1"/>
  <c r="AF643" i="6" a="1"/>
  <c r="AF643" i="6" s="1"/>
  <c r="AE643" i="6" a="1"/>
  <c r="AE643" i="6" s="1"/>
  <c r="AD643" i="6" a="1"/>
  <c r="AD643" i="6" s="1"/>
  <c r="AC643" i="6" a="1"/>
  <c r="AC643" i="6" s="1"/>
  <c r="AB643" i="6" a="1"/>
  <c r="AB643" i="6" s="1"/>
  <c r="AA643" i="6"/>
  <c r="AA643" i="6" a="1"/>
  <c r="Z643" i="6" a="1"/>
  <c r="Z643" i="6" s="1"/>
  <c r="Y643" i="6" a="1"/>
  <c r="Y643" i="6" s="1"/>
  <c r="X643" i="6" a="1"/>
  <c r="X643" i="6" s="1"/>
  <c r="W643" i="6" a="1"/>
  <c r="W643" i="6" s="1"/>
  <c r="V643" i="6" a="1"/>
  <c r="V643" i="6" s="1"/>
  <c r="U643" i="6"/>
  <c r="U643" i="6" a="1"/>
  <c r="T643" i="6" a="1"/>
  <c r="T643" i="6" s="1"/>
  <c r="S643" i="6" a="1"/>
  <c r="S643" i="6" s="1"/>
  <c r="R643" i="6" a="1"/>
  <c r="R643" i="6" s="1"/>
  <c r="Q643" i="6" a="1"/>
  <c r="Q643" i="6" s="1"/>
  <c r="P643" i="6" a="1"/>
  <c r="P643" i="6" s="1"/>
  <c r="O643" i="6"/>
  <c r="O643" i="6" a="1"/>
  <c r="N643" i="6" a="1"/>
  <c r="N643" i="6" s="1"/>
  <c r="M643" i="6" a="1"/>
  <c r="M643" i="6" s="1"/>
  <c r="L643" i="6" a="1"/>
  <c r="L643" i="6" s="1"/>
  <c r="K643" i="6" a="1"/>
  <c r="K643" i="6" s="1"/>
  <c r="AI642" i="6"/>
  <c r="AI642" i="6" a="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c r="S642" i="6" a="1"/>
  <c r="R642" i="6" a="1"/>
  <c r="R642" i="6" s="1"/>
  <c r="Q642" i="6"/>
  <c r="Q642" i="6" a="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c r="AC641" i="6" a="1"/>
  <c r="AB641" i="6" a="1"/>
  <c r="AB641" i="6" s="1"/>
  <c r="AA641" i="6" a="1"/>
  <c r="AA641" i="6" s="1"/>
  <c r="Z641" i="6" a="1"/>
  <c r="Z641" i="6" s="1"/>
  <c r="Y641" i="6" a="1"/>
  <c r="Y641" i="6" s="1"/>
  <c r="X641" i="6" a="1"/>
  <c r="X641" i="6" s="1"/>
  <c r="W641" i="6"/>
  <c r="W641" i="6" a="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c r="K641" i="6" a="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c r="Y640" i="6" a="1"/>
  <c r="X640" i="6" a="1"/>
  <c r="X640" i="6" s="1"/>
  <c r="W640" i="6" a="1"/>
  <c r="W640" i="6" s="1"/>
  <c r="V640" i="6" a="1"/>
  <c r="V640" i="6" s="1"/>
  <c r="U640" i="6" a="1"/>
  <c r="U640" i="6" s="1"/>
  <c r="T640" i="6" a="1"/>
  <c r="T640" i="6" s="1"/>
  <c r="S640" i="6" a="1"/>
  <c r="S640" i="6" s="1"/>
  <c r="R640" i="6" a="1"/>
  <c r="R640" i="6" s="1"/>
  <c r="Q640" i="6"/>
  <c r="Q640" i="6" a="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c r="AC638" i="6" a="1"/>
  <c r="AB638" i="6" a="1"/>
  <c r="AB638" i="6" s="1"/>
  <c r="AA638" i="6" a="1"/>
  <c r="AA638" i="6" s="1"/>
  <c r="Z638" i="6" a="1"/>
  <c r="Z638" i="6" s="1"/>
  <c r="Y638" i="6" a="1"/>
  <c r="Y638" i="6" s="1"/>
  <c r="X638" i="6" a="1"/>
  <c r="X638" i="6" s="1"/>
  <c r="W638" i="6" a="1"/>
  <c r="W638" i="6" s="1"/>
  <c r="V638" i="6" a="1"/>
  <c r="V638" i="6" s="1"/>
  <c r="U638" i="6"/>
  <c r="U638" i="6" a="1"/>
  <c r="T638" i="6" a="1"/>
  <c r="T638" i="6" s="1"/>
  <c r="S638" i="6" a="1"/>
  <c r="S638" i="6" s="1"/>
  <c r="R638" i="6" a="1"/>
  <c r="R638" i="6" s="1"/>
  <c r="Q638" i="6" a="1"/>
  <c r="Q638" i="6" s="1"/>
  <c r="P638" i="6" a="1"/>
  <c r="P638" i="6" s="1"/>
  <c r="O638" i="6" a="1"/>
  <c r="O638" i="6" s="1"/>
  <c r="N638" i="6" a="1"/>
  <c r="N638" i="6" s="1"/>
  <c r="M638" i="6"/>
  <c r="M638" i="6" a="1"/>
  <c r="L638" i="6" a="1"/>
  <c r="L638" i="6" s="1"/>
  <c r="K638" i="6" a="1"/>
  <c r="K638" i="6" s="1"/>
  <c r="AI637" i="6" a="1"/>
  <c r="AI637" i="6" s="1"/>
  <c r="AH637" i="6" a="1"/>
  <c r="AH637" i="6" s="1"/>
  <c r="AG637" i="6"/>
  <c r="AG637" i="6" a="1"/>
  <c r="AF637" i="6" a="1"/>
  <c r="AF637" i="6" s="1"/>
  <c r="AE637" i="6" a="1"/>
  <c r="AE637" i="6" s="1"/>
  <c r="AD637" i="6" a="1"/>
  <c r="AD637" i="6" s="1"/>
  <c r="AC637" i="6" a="1"/>
  <c r="AC637" i="6" s="1"/>
  <c r="AB637" i="6" a="1"/>
  <c r="AB637" i="6" s="1"/>
  <c r="AA637" i="6" a="1"/>
  <c r="AA637" i="6" s="1"/>
  <c r="Z637" i="6" a="1"/>
  <c r="Z637" i="6" s="1"/>
  <c r="Y637" i="6"/>
  <c r="Y637" i="6" a="1"/>
  <c r="X637" i="6" a="1"/>
  <c r="X637" i="6" s="1"/>
  <c r="W637" i="6" a="1"/>
  <c r="W637" i="6" s="1"/>
  <c r="V637" i="6" a="1"/>
  <c r="V637" i="6" s="1"/>
  <c r="U637" i="6" a="1"/>
  <c r="U637" i="6" s="1"/>
  <c r="T637" i="6" a="1"/>
  <c r="T637" i="6" s="1"/>
  <c r="S637" i="6" a="1"/>
  <c r="S637" i="6" s="1"/>
  <c r="R637" i="6" a="1"/>
  <c r="R637" i="6" s="1"/>
  <c r="Q637" i="6"/>
  <c r="Q637" i="6" a="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c r="AC636" i="6" a="1"/>
  <c r="AB636" i="6" a="1"/>
  <c r="AB636" i="6" s="1"/>
  <c r="AA636" i="6" a="1"/>
  <c r="AA636" i="6" s="1"/>
  <c r="Z636" i="6" a="1"/>
  <c r="Z636" i="6" s="1"/>
  <c r="Y636" i="6" a="1"/>
  <c r="Y636" i="6" s="1"/>
  <c r="X636" i="6" a="1"/>
  <c r="X636" i="6" s="1"/>
  <c r="W636" i="6" a="1"/>
  <c r="W636" i="6" s="1"/>
  <c r="V636" i="6" a="1"/>
  <c r="V636" i="6" s="1"/>
  <c r="U636" i="6"/>
  <c r="U636" i="6" a="1"/>
  <c r="T636" i="6" a="1"/>
  <c r="T636" i="6" s="1"/>
  <c r="S636" i="6" a="1"/>
  <c r="S636" i="6" s="1"/>
  <c r="R636" i="6" a="1"/>
  <c r="R636" i="6" s="1"/>
  <c r="Q636" i="6" a="1"/>
  <c r="Q636" i="6" s="1"/>
  <c r="P636" i="6" a="1"/>
  <c r="P636" i="6" s="1"/>
  <c r="O636" i="6" a="1"/>
  <c r="O636" i="6" s="1"/>
  <c r="N636" i="6" a="1"/>
  <c r="N636" i="6" s="1"/>
  <c r="M636" i="6"/>
  <c r="M636" i="6" a="1"/>
  <c r="L636" i="6" a="1"/>
  <c r="L636" i="6" s="1"/>
  <c r="K636" i="6" a="1"/>
  <c r="K636" i="6" s="1"/>
  <c r="AI635" i="6" a="1"/>
  <c r="AI635" i="6" s="1"/>
  <c r="AH635" i="6" a="1"/>
  <c r="AH635" i="6" s="1"/>
  <c r="AG635" i="6"/>
  <c r="AG635" i="6" a="1"/>
  <c r="AF635" i="6" a="1"/>
  <c r="AF635" i="6" s="1"/>
  <c r="AE635" i="6" a="1"/>
  <c r="AE635" i="6" s="1"/>
  <c r="AD635" i="6" a="1"/>
  <c r="AD635" i="6" s="1"/>
  <c r="AC635" i="6" a="1"/>
  <c r="AC635" i="6" s="1"/>
  <c r="AB635" i="6" a="1"/>
  <c r="AB635" i="6" s="1"/>
  <c r="AA635" i="6" a="1"/>
  <c r="AA635" i="6" s="1"/>
  <c r="Z635" i="6" a="1"/>
  <c r="Z635" i="6" s="1"/>
  <c r="Y635" i="6"/>
  <c r="Y635" i="6" a="1"/>
  <c r="X635" i="6" a="1"/>
  <c r="X635" i="6" s="1"/>
  <c r="W635" i="6" a="1"/>
  <c r="W635" i="6" s="1"/>
  <c r="V635" i="6" a="1"/>
  <c r="V635" i="6" s="1"/>
  <c r="U635" i="6" a="1"/>
  <c r="U635" i="6" s="1"/>
  <c r="T635" i="6" a="1"/>
  <c r="T635" i="6" s="1"/>
  <c r="S635" i="6" a="1"/>
  <c r="S635" i="6" s="1"/>
  <c r="R635" i="6" a="1"/>
  <c r="R635" i="6" s="1"/>
  <c r="Q635" i="6"/>
  <c r="Q635" i="6" a="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c r="AC634" i="6" a="1"/>
  <c r="AB634" i="6" a="1"/>
  <c r="AB634" i="6" s="1"/>
  <c r="AA634" i="6" a="1"/>
  <c r="AA634" i="6" s="1"/>
  <c r="Z634" i="6" a="1"/>
  <c r="Z634" i="6" s="1"/>
  <c r="Y634" i="6" a="1"/>
  <c r="Y634" i="6" s="1"/>
  <c r="X634" i="6" a="1"/>
  <c r="X634" i="6" s="1"/>
  <c r="W634" i="6" a="1"/>
  <c r="W634" i="6" s="1"/>
  <c r="V634" i="6" a="1"/>
  <c r="V634" i="6" s="1"/>
  <c r="U634" i="6"/>
  <c r="U634" i="6" a="1"/>
  <c r="T634" i="6" a="1"/>
  <c r="T634" i="6" s="1"/>
  <c r="S634" i="6" a="1"/>
  <c r="S634" i="6" s="1"/>
  <c r="R634" i="6" a="1"/>
  <c r="R634" i="6" s="1"/>
  <c r="Q634" i="6" a="1"/>
  <c r="Q634" i="6" s="1"/>
  <c r="P634" i="6" a="1"/>
  <c r="P634" i="6" s="1"/>
  <c r="O634" i="6" a="1"/>
  <c r="O634" i="6" s="1"/>
  <c r="N634" i="6" a="1"/>
  <c r="N634" i="6" s="1"/>
  <c r="M634" i="6"/>
  <c r="M634" i="6" a="1"/>
  <c r="L634" i="6" a="1"/>
  <c r="L634" i="6" s="1"/>
  <c r="K634" i="6" a="1"/>
  <c r="K634" i="6" s="1"/>
  <c r="AI633" i="6" a="1"/>
  <c r="AI633" i="6" s="1"/>
  <c r="AH633" i="6" a="1"/>
  <c r="AH633" i="6" s="1"/>
  <c r="AG633" i="6"/>
  <c r="AG633" i="6" a="1"/>
  <c r="AF633" i="6" a="1"/>
  <c r="AF633" i="6" s="1"/>
  <c r="AE633" i="6" a="1"/>
  <c r="AE633" i="6" s="1"/>
  <c r="AD633" i="6" a="1"/>
  <c r="AD633" i="6" s="1"/>
  <c r="AC633" i="6" a="1"/>
  <c r="AC633" i="6" s="1"/>
  <c r="AB633" i="6" a="1"/>
  <c r="AB633" i="6" s="1"/>
  <c r="AA633" i="6" a="1"/>
  <c r="AA633" i="6" s="1"/>
  <c r="Z633" i="6" a="1"/>
  <c r="Z633" i="6" s="1"/>
  <c r="Y633" i="6"/>
  <c r="Y633" i="6" a="1"/>
  <c r="X633" i="6" a="1"/>
  <c r="X633" i="6" s="1"/>
  <c r="W633" i="6" a="1"/>
  <c r="W633" i="6" s="1"/>
  <c r="V633" i="6" a="1"/>
  <c r="V633" i="6" s="1"/>
  <c r="U633" i="6" a="1"/>
  <c r="U633" i="6" s="1"/>
  <c r="T633" i="6" a="1"/>
  <c r="T633" i="6" s="1"/>
  <c r="S633" i="6" a="1"/>
  <c r="S633" i="6" s="1"/>
  <c r="R633" i="6" a="1"/>
  <c r="R633" i="6" s="1"/>
  <c r="Q633" i="6"/>
  <c r="Q633" i="6" a="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c r="AC632" i="6" a="1"/>
  <c r="AB632" i="6" a="1"/>
  <c r="AB632" i="6" s="1"/>
  <c r="AA632" i="6" a="1"/>
  <c r="AA632" i="6" s="1"/>
  <c r="Z632" i="6" a="1"/>
  <c r="Z632" i="6" s="1"/>
  <c r="Y632" i="6" a="1"/>
  <c r="Y632" i="6" s="1"/>
  <c r="X632" i="6" a="1"/>
  <c r="X632" i="6" s="1"/>
  <c r="W632" i="6" a="1"/>
  <c r="W632" i="6" s="1"/>
  <c r="V632" i="6" a="1"/>
  <c r="V632" i="6" s="1"/>
  <c r="U632" i="6"/>
  <c r="U632" i="6" a="1"/>
  <c r="T632" i="6" a="1"/>
  <c r="T632" i="6" s="1"/>
  <c r="S632" i="6" a="1"/>
  <c r="S632" i="6" s="1"/>
  <c r="R632" i="6" a="1"/>
  <c r="R632" i="6" s="1"/>
  <c r="Q632" i="6" a="1"/>
  <c r="Q632" i="6" s="1"/>
  <c r="P632" i="6" a="1"/>
  <c r="P632" i="6" s="1"/>
  <c r="O632" i="6" a="1"/>
  <c r="O632" i="6" s="1"/>
  <c r="N632" i="6" a="1"/>
  <c r="N632" i="6" s="1"/>
  <c r="M632" i="6"/>
  <c r="M632" i="6" a="1"/>
  <c r="L632" i="6" a="1"/>
  <c r="L632" i="6" s="1"/>
  <c r="K632" i="6" a="1"/>
  <c r="K632" i="6" s="1"/>
  <c r="AI631" i="6" a="1"/>
  <c r="AI631" i="6" s="1"/>
  <c r="AH631" i="6" a="1"/>
  <c r="AH631" i="6" s="1"/>
  <c r="AG631" i="6"/>
  <c r="AG631" i="6" a="1"/>
  <c r="AF631" i="6" a="1"/>
  <c r="AF631" i="6" s="1"/>
  <c r="AE631" i="6" a="1"/>
  <c r="AE631" i="6" s="1"/>
  <c r="AD631" i="6" a="1"/>
  <c r="AD631" i="6" s="1"/>
  <c r="AC631" i="6" a="1"/>
  <c r="AC631" i="6" s="1"/>
  <c r="AB631" i="6" a="1"/>
  <c r="AB631" i="6" s="1"/>
  <c r="AA631" i="6" a="1"/>
  <c r="AA631" i="6" s="1"/>
  <c r="Z631" i="6" a="1"/>
  <c r="Z631" i="6" s="1"/>
  <c r="Y631" i="6"/>
  <c r="Y631" i="6" a="1"/>
  <c r="X631" i="6" a="1"/>
  <c r="X631" i="6" s="1"/>
  <c r="W631" i="6" a="1"/>
  <c r="W631" i="6" s="1"/>
  <c r="V631" i="6" a="1"/>
  <c r="V631" i="6" s="1"/>
  <c r="U631" i="6" a="1"/>
  <c r="U631" i="6" s="1"/>
  <c r="T631" i="6" a="1"/>
  <c r="T631" i="6" s="1"/>
  <c r="S631" i="6" a="1"/>
  <c r="S631" i="6" s="1"/>
  <c r="R631" i="6" a="1"/>
  <c r="R631" i="6" s="1"/>
  <c r="Q631" i="6"/>
  <c r="Q631" i="6" a="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c r="AC630" i="6" a="1"/>
  <c r="AB630" i="6" a="1"/>
  <c r="AB630" i="6" s="1"/>
  <c r="AA630" i="6" a="1"/>
  <c r="AA630" i="6" s="1"/>
  <c r="Z630" i="6" a="1"/>
  <c r="Z630" i="6" s="1"/>
  <c r="Y630" i="6" a="1"/>
  <c r="Y630" i="6" s="1"/>
  <c r="X630" i="6" a="1"/>
  <c r="X630" i="6" s="1"/>
  <c r="W630" i="6" a="1"/>
  <c r="W630" i="6" s="1"/>
  <c r="V630" i="6" a="1"/>
  <c r="V630" i="6" s="1"/>
  <c r="U630" i="6"/>
  <c r="U630" i="6" a="1"/>
  <c r="T630" i="6" a="1"/>
  <c r="T630" i="6" s="1"/>
  <c r="S630" i="6" a="1"/>
  <c r="S630" i="6" s="1"/>
  <c r="R630" i="6" a="1"/>
  <c r="R630" i="6" s="1"/>
  <c r="Q630" i="6" a="1"/>
  <c r="Q630" i="6" s="1"/>
  <c r="P630" i="6" a="1"/>
  <c r="P630" i="6" s="1"/>
  <c r="O630" i="6" a="1"/>
  <c r="O630" i="6" s="1"/>
  <c r="N630" i="6" a="1"/>
  <c r="N630" i="6" s="1"/>
  <c r="M630" i="6"/>
  <c r="M630" i="6" a="1"/>
  <c r="L630" i="6" a="1"/>
  <c r="L630" i="6" s="1"/>
  <c r="K630" i="6" a="1"/>
  <c r="K630" i="6" s="1"/>
  <c r="AI629" i="6" a="1"/>
  <c r="AI629" i="6" s="1"/>
  <c r="AH629" i="6" a="1"/>
  <c r="AH629" i="6" s="1"/>
  <c r="AG629" i="6"/>
  <c r="AG629" i="6" a="1"/>
  <c r="AF629" i="6" a="1"/>
  <c r="AF629" i="6" s="1"/>
  <c r="AE629" i="6" a="1"/>
  <c r="AE629" i="6" s="1"/>
  <c r="AD629" i="6" a="1"/>
  <c r="AD629" i="6" s="1"/>
  <c r="AC629" i="6"/>
  <c r="AC629" i="6" a="1"/>
  <c r="AB629" i="6" a="1"/>
  <c r="AB629" i="6" s="1"/>
  <c r="AA629" i="6" a="1"/>
  <c r="AA629" i="6" s="1"/>
  <c r="Z629" i="6" a="1"/>
  <c r="Z629" i="6" s="1"/>
  <c r="Y629" i="6"/>
  <c r="Y629" i="6" a="1"/>
  <c r="X629" i="6" a="1"/>
  <c r="X629" i="6" s="1"/>
  <c r="W629" i="6" a="1"/>
  <c r="W629" i="6" s="1"/>
  <c r="V629" i="6" a="1"/>
  <c r="V629" i="6" s="1"/>
  <c r="U629" i="6" a="1"/>
  <c r="U629" i="6" s="1"/>
  <c r="T629" i="6" a="1"/>
  <c r="T629" i="6" s="1"/>
  <c r="S629" i="6" a="1"/>
  <c r="S629" i="6" s="1"/>
  <c r="R629" i="6" a="1"/>
  <c r="R629" i="6" s="1"/>
  <c r="Q629" i="6"/>
  <c r="Q629" i="6" a="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c r="AC628" i="6" a="1"/>
  <c r="AB628" i="6" a="1"/>
  <c r="AB628" i="6" s="1"/>
  <c r="AA628" i="6" a="1"/>
  <c r="AA628" i="6" s="1"/>
  <c r="Z628" i="6" a="1"/>
  <c r="Z628" i="6" s="1"/>
  <c r="Y628" i="6" a="1"/>
  <c r="Y628" i="6" s="1"/>
  <c r="X628" i="6" a="1"/>
  <c r="X628" i="6" s="1"/>
  <c r="W628" i="6" a="1"/>
  <c r="W628" i="6" s="1"/>
  <c r="V628" i="6" a="1"/>
  <c r="V628" i="6" s="1"/>
  <c r="U628" i="6"/>
  <c r="U628" i="6" a="1"/>
  <c r="T628" i="6" a="1"/>
  <c r="T628" i="6" s="1"/>
  <c r="S628" i="6" a="1"/>
  <c r="S628" i="6" s="1"/>
  <c r="R628" i="6" a="1"/>
  <c r="R628" i="6" s="1"/>
  <c r="Q628" i="6" a="1"/>
  <c r="Q628" i="6" s="1"/>
  <c r="P628" i="6" a="1"/>
  <c r="P628" i="6" s="1"/>
  <c r="O628" i="6" a="1"/>
  <c r="O628" i="6" s="1"/>
  <c r="N628" i="6" a="1"/>
  <c r="N628" i="6" s="1"/>
  <c r="M628" i="6"/>
  <c r="M628" i="6" a="1"/>
  <c r="L628" i="6" a="1"/>
  <c r="L628" i="6" s="1"/>
  <c r="K628" i="6" a="1"/>
  <c r="K628" i="6" s="1"/>
  <c r="AI627" i="6" a="1"/>
  <c r="AI627" i="6" s="1"/>
  <c r="AH627" i="6" a="1"/>
  <c r="AH627" i="6" s="1"/>
  <c r="AG627" i="6"/>
  <c r="AG627" i="6" a="1"/>
  <c r="AF627" i="6" a="1"/>
  <c r="AF627" i="6" s="1"/>
  <c r="AE627" i="6" a="1"/>
  <c r="AE627" i="6" s="1"/>
  <c r="AD627" i="6" a="1"/>
  <c r="AD627" i="6" s="1"/>
  <c r="AC627" i="6"/>
  <c r="AC627" i="6" a="1"/>
  <c r="AB627" i="6" a="1"/>
  <c r="AB627" i="6" s="1"/>
  <c r="AA627" i="6" a="1"/>
  <c r="AA627" i="6" s="1"/>
  <c r="Z627" i="6" a="1"/>
  <c r="Z627" i="6" s="1"/>
  <c r="Y627" i="6"/>
  <c r="Y627" i="6" a="1"/>
  <c r="X627" i="6" a="1"/>
  <c r="X627" i="6" s="1"/>
  <c r="W627" i="6" a="1"/>
  <c r="W627" i="6" s="1"/>
  <c r="V627" i="6" a="1"/>
  <c r="V627" i="6" s="1"/>
  <c r="U627" i="6" a="1"/>
  <c r="U627" i="6" s="1"/>
  <c r="T627" i="6" a="1"/>
  <c r="T627" i="6" s="1"/>
  <c r="S627" i="6" a="1"/>
  <c r="S627" i="6" s="1"/>
  <c r="R627" i="6" a="1"/>
  <c r="R627" i="6" s="1"/>
  <c r="Q627" i="6"/>
  <c r="Q627" i="6" a="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c r="AC626" i="6" a="1"/>
  <c r="AB626" i="6" a="1"/>
  <c r="AB626" i="6" s="1"/>
  <c r="AA626" i="6" a="1"/>
  <c r="AA626" i="6" s="1"/>
  <c r="Z626" i="6" a="1"/>
  <c r="Z626" i="6" s="1"/>
  <c r="Y626" i="6" a="1"/>
  <c r="Y626" i="6" s="1"/>
  <c r="X626" i="6" a="1"/>
  <c r="X626" i="6" s="1"/>
  <c r="W626" i="6" a="1"/>
  <c r="W626" i="6" s="1"/>
  <c r="V626" i="6" a="1"/>
  <c r="V626" i="6" s="1"/>
  <c r="U626" i="6"/>
  <c r="U626" i="6" a="1"/>
  <c r="T626" i="6" a="1"/>
  <c r="T626" i="6" s="1"/>
  <c r="S626" i="6" a="1"/>
  <c r="S626" i="6" s="1"/>
  <c r="R626" i="6" a="1"/>
  <c r="R626" i="6" s="1"/>
  <c r="Q626" i="6" a="1"/>
  <c r="Q626" i="6" s="1"/>
  <c r="P626" i="6" a="1"/>
  <c r="P626" i="6" s="1"/>
  <c r="O626" i="6" a="1"/>
  <c r="O626" i="6" s="1"/>
  <c r="N626" i="6" a="1"/>
  <c r="N626" i="6" s="1"/>
  <c r="M626" i="6"/>
  <c r="M626" i="6" a="1"/>
  <c r="L626" i="6" a="1"/>
  <c r="L626" i="6" s="1"/>
  <c r="K626" i="6" a="1"/>
  <c r="K626" i="6" s="1"/>
  <c r="AI625" i="6" a="1"/>
  <c r="AI625" i="6" s="1"/>
  <c r="AH625" i="6" a="1"/>
  <c r="AH625" i="6" s="1"/>
  <c r="AG625" i="6"/>
  <c r="AG625" i="6" a="1"/>
  <c r="AF625" i="6" a="1"/>
  <c r="AF625" i="6" s="1"/>
  <c r="AE625" i="6" a="1"/>
  <c r="AE625" i="6" s="1"/>
  <c r="AD625" i="6" a="1"/>
  <c r="AD625" i="6" s="1"/>
  <c r="AC625" i="6"/>
  <c r="AC625" i="6" a="1"/>
  <c r="AB625" i="6" a="1"/>
  <c r="AB625" i="6" s="1"/>
  <c r="AA625" i="6" a="1"/>
  <c r="AA625" i="6" s="1"/>
  <c r="Z625" i="6" a="1"/>
  <c r="Z625" i="6" s="1"/>
  <c r="Y625" i="6"/>
  <c r="Y625" i="6" a="1"/>
  <c r="X625" i="6" a="1"/>
  <c r="X625" i="6" s="1"/>
  <c r="W625" i="6" a="1"/>
  <c r="W625" i="6" s="1"/>
  <c r="V625" i="6" a="1"/>
  <c r="V625" i="6" s="1"/>
  <c r="U625" i="6"/>
  <c r="U625" i="6" a="1"/>
  <c r="T625" i="6" a="1"/>
  <c r="T625" i="6" s="1"/>
  <c r="S625" i="6" a="1"/>
  <c r="S625" i="6" s="1"/>
  <c r="R625" i="6" a="1"/>
  <c r="R625" i="6" s="1"/>
  <c r="Q625" i="6"/>
  <c r="Q625" i="6" a="1"/>
  <c r="P625" i="6" a="1"/>
  <c r="P625" i="6" s="1"/>
  <c r="O625" i="6" a="1"/>
  <c r="O625" i="6" s="1"/>
  <c r="N625" i="6" a="1"/>
  <c r="N625" i="6" s="1"/>
  <c r="M625" i="6"/>
  <c r="M625" i="6" a="1"/>
  <c r="L625" i="6" a="1"/>
  <c r="L625" i="6" s="1"/>
  <c r="K625" i="6" a="1"/>
  <c r="K625" i="6" s="1"/>
  <c r="AI624" i="6" a="1"/>
  <c r="AI624" i="6" s="1"/>
  <c r="AH624" i="6" a="1"/>
  <c r="AH624" i="6" s="1"/>
  <c r="AG624" i="6"/>
  <c r="AG624" i="6" a="1"/>
  <c r="AF624" i="6" a="1"/>
  <c r="AF624" i="6" s="1"/>
  <c r="AE624" i="6" a="1"/>
  <c r="AE624" i="6" s="1"/>
  <c r="AD624" i="6" a="1"/>
  <c r="AD624" i="6" s="1"/>
  <c r="AC624" i="6"/>
  <c r="AC624" i="6" a="1"/>
  <c r="AB624" i="6" a="1"/>
  <c r="AB624" i="6" s="1"/>
  <c r="AA624" i="6" a="1"/>
  <c r="AA624" i="6" s="1"/>
  <c r="Z624" i="6" a="1"/>
  <c r="Z624" i="6" s="1"/>
  <c r="Y624" i="6"/>
  <c r="Y624" i="6" a="1"/>
  <c r="X624" i="6" a="1"/>
  <c r="X624" i="6" s="1"/>
  <c r="W624" i="6" a="1"/>
  <c r="W624" i="6" s="1"/>
  <c r="V624" i="6" a="1"/>
  <c r="V624" i="6" s="1"/>
  <c r="U624" i="6"/>
  <c r="U624" i="6" a="1"/>
  <c r="T624" i="6" a="1"/>
  <c r="T624" i="6" s="1"/>
  <c r="S624" i="6" a="1"/>
  <c r="S624" i="6" s="1"/>
  <c r="R624" i="6" a="1"/>
  <c r="R624" i="6" s="1"/>
  <c r="Q624" i="6"/>
  <c r="Q624" i="6" a="1"/>
  <c r="P624" i="6" a="1"/>
  <c r="P624" i="6" s="1"/>
  <c r="O624" i="6" a="1"/>
  <c r="O624" i="6" s="1"/>
  <c r="N624" i="6" a="1"/>
  <c r="N624" i="6" s="1"/>
  <c r="M624" i="6"/>
  <c r="M624" i="6" a="1"/>
  <c r="L624" i="6" a="1"/>
  <c r="L624" i="6" s="1"/>
  <c r="K624" i="6" a="1"/>
  <c r="K624" i="6" s="1"/>
  <c r="AI623" i="6" a="1"/>
  <c r="AI623" i="6" s="1"/>
  <c r="AH623" i="6" a="1"/>
  <c r="AH623" i="6" s="1"/>
  <c r="AG623" i="6"/>
  <c r="AG623" i="6" a="1"/>
  <c r="AF623" i="6" a="1"/>
  <c r="AF623" i="6" s="1"/>
  <c r="AE623" i="6" a="1"/>
  <c r="AE623" i="6" s="1"/>
  <c r="AD623" i="6" a="1"/>
  <c r="AD623" i="6" s="1"/>
  <c r="AC623" i="6"/>
  <c r="AC623" i="6" a="1"/>
  <c r="AB623" i="6" a="1"/>
  <c r="AB623" i="6" s="1"/>
  <c r="AA623" i="6" a="1"/>
  <c r="AA623" i="6" s="1"/>
  <c r="Z623" i="6" a="1"/>
  <c r="Z623" i="6" s="1"/>
  <c r="Y623" i="6"/>
  <c r="Y623" i="6" a="1"/>
  <c r="X623" i="6" a="1"/>
  <c r="X623" i="6" s="1"/>
  <c r="W623" i="6" a="1"/>
  <c r="W623" i="6" s="1"/>
  <c r="V623" i="6" a="1"/>
  <c r="V623" i="6" s="1"/>
  <c r="U623" i="6"/>
  <c r="U623" i="6" a="1"/>
  <c r="T623" i="6" a="1"/>
  <c r="T623" i="6" s="1"/>
  <c r="S623" i="6" a="1"/>
  <c r="S623" i="6" s="1"/>
  <c r="R623" i="6" a="1"/>
  <c r="R623" i="6" s="1"/>
  <c r="Q623" i="6"/>
  <c r="Q623" i="6" a="1"/>
  <c r="P623" i="6" a="1"/>
  <c r="P623" i="6" s="1"/>
  <c r="O623" i="6" a="1"/>
  <c r="O623" i="6" s="1"/>
  <c r="N623" i="6" a="1"/>
  <c r="N623" i="6" s="1"/>
  <c r="M623" i="6"/>
  <c r="M623" i="6" a="1"/>
  <c r="L623" i="6" a="1"/>
  <c r="L623" i="6" s="1"/>
  <c r="K623" i="6" a="1"/>
  <c r="K623" i="6" s="1"/>
  <c r="AI622" i="6" a="1"/>
  <c r="AI622" i="6" s="1"/>
  <c r="AH622" i="6" a="1"/>
  <c r="AH622" i="6" s="1"/>
  <c r="AG622" i="6"/>
  <c r="AG622" i="6" a="1"/>
  <c r="AF622" i="6" a="1"/>
  <c r="AF622" i="6" s="1"/>
  <c r="AE622" i="6" a="1"/>
  <c r="AE622" i="6" s="1"/>
  <c r="AD622" i="6"/>
  <c r="AD622" i="6" a="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c r="N622" i="6" a="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c r="AB621" i="6" a="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c r="AF620" i="6" a="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c r="AH619" i="6" a="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c r="T619" i="6" a="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c r="AF618" i="6" a="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c r="AB617" i="6" a="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c r="AF616" i="6" a="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c r="T615" i="6" a="1"/>
  <c r="S615" i="6" a="1"/>
  <c r="S615" i="6" s="1"/>
  <c r="R615" i="6" a="1"/>
  <c r="R615" i="6" s="1"/>
  <c r="Q615" i="6" a="1"/>
  <c r="Q615" i="6" s="1"/>
  <c r="P615" i="6" a="1"/>
  <c r="P615" i="6" s="1"/>
  <c r="O615" i="6" a="1"/>
  <c r="O615" i="6" s="1"/>
  <c r="N615" i="6" a="1"/>
  <c r="N615" i="6" s="1"/>
  <c r="M615" i="6" a="1"/>
  <c r="M615" i="6" s="1"/>
  <c r="L615" i="6" a="1"/>
  <c r="L615" i="6" s="1"/>
  <c r="K615" i="6" a="1"/>
  <c r="K615" i="6" s="1"/>
  <c r="AI614" i="6"/>
  <c r="AI614" i="6" a="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c r="U614" i="6" a="1"/>
  <c r="T614" i="6" a="1"/>
  <c r="T614" i="6" s="1"/>
  <c r="S614" i="6"/>
  <c r="S614" i="6" a="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c r="AE613" i="6" a="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c r="Q613" i="6" a="1"/>
  <c r="P613" i="6" a="1"/>
  <c r="P613" i="6" s="1"/>
  <c r="O613" i="6"/>
  <c r="O613" i="6" a="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c r="AC612" i="6" a="1"/>
  <c r="AB612" i="6" a="1"/>
  <c r="AB612" i="6" s="1"/>
  <c r="AA612" i="6"/>
  <c r="AA612" i="6" a="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c r="K612" i="6" a="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c r="W611" i="6" a="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c r="AI610" i="6" a="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c r="Y610" i="6" a="1"/>
  <c r="X610" i="6" a="1"/>
  <c r="X610" i="6" s="1"/>
  <c r="W610" i="6" a="1"/>
  <c r="W610" i="6" s="1"/>
  <c r="V610" i="6" a="1"/>
  <c r="V610" i="6" s="1"/>
  <c r="U610" i="6" a="1"/>
  <c r="U610" i="6" s="1"/>
  <c r="T610" i="6" a="1"/>
  <c r="T610" i="6" s="1"/>
  <c r="S610" i="6"/>
  <c r="S610" i="6" a="1"/>
  <c r="R610" i="6" a="1"/>
  <c r="R610" i="6" s="1"/>
  <c r="Q610" i="6"/>
  <c r="Q610" i="6" a="1"/>
  <c r="P610" i="6" a="1"/>
  <c r="P610" i="6" s="1"/>
  <c r="O610" i="6" a="1"/>
  <c r="O610" i="6" s="1"/>
  <c r="N610" i="6" a="1"/>
  <c r="N610" i="6" s="1"/>
  <c r="M610" i="6" a="1"/>
  <c r="M610" i="6" s="1"/>
  <c r="L610" i="6" a="1"/>
  <c r="L610" i="6" s="1"/>
  <c r="K610" i="6"/>
  <c r="K610" i="6" a="1"/>
  <c r="AI609" i="6" a="1"/>
  <c r="AI609" i="6" s="1"/>
  <c r="AH609" i="6" a="1"/>
  <c r="AH609" i="6" s="1"/>
  <c r="AG609" i="6"/>
  <c r="AG609" i="6" a="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c r="U609" i="6" a="1"/>
  <c r="T609" i="6" a="1"/>
  <c r="T609" i="6" s="1"/>
  <c r="S609" i="6" a="1"/>
  <c r="S609" i="6" s="1"/>
  <c r="R609" i="6" a="1"/>
  <c r="R609" i="6" s="1"/>
  <c r="Q609" i="6" a="1"/>
  <c r="Q609" i="6" s="1"/>
  <c r="P609" i="6" a="1"/>
  <c r="P609" i="6" s="1"/>
  <c r="O609" i="6"/>
  <c r="O609" i="6" a="1"/>
  <c r="N609" i="6" a="1"/>
  <c r="N609" i="6" s="1"/>
  <c r="M609" i="6"/>
  <c r="M609" i="6" a="1"/>
  <c r="L609" i="6" a="1"/>
  <c r="L609" i="6" s="1"/>
  <c r="K609" i="6" a="1"/>
  <c r="K609" i="6" s="1"/>
  <c r="AI608" i="6"/>
  <c r="AI608" i="6" a="1"/>
  <c r="AH608" i="6" a="1"/>
  <c r="AH608" i="6" s="1"/>
  <c r="AG608" i="6" a="1"/>
  <c r="AG608" i="6" s="1"/>
  <c r="AF608" i="6" a="1"/>
  <c r="AF608" i="6" s="1"/>
  <c r="AE608" i="6" a="1"/>
  <c r="AE608" i="6" s="1"/>
  <c r="AD608" i="6" a="1"/>
  <c r="AD608" i="6" s="1"/>
  <c r="AC608" i="6"/>
  <c r="AC608" i="6" a="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c r="Q608" i="6" a="1"/>
  <c r="P608" i="6" a="1"/>
  <c r="P608" i="6" s="1"/>
  <c r="O608" i="6" a="1"/>
  <c r="O608" i="6" s="1"/>
  <c r="N608" i="6" a="1"/>
  <c r="N608" i="6" s="1"/>
  <c r="M608" i="6" a="1"/>
  <c r="M608" i="6" s="1"/>
  <c r="L608" i="6" a="1"/>
  <c r="L608" i="6" s="1"/>
  <c r="K608" i="6"/>
  <c r="K608" i="6" a="1"/>
  <c r="AI607" i="6" a="1"/>
  <c r="AI607" i="6" s="1"/>
  <c r="AH607" i="6" a="1"/>
  <c r="AH607" i="6" s="1"/>
  <c r="AG607" i="6" a="1"/>
  <c r="AG607" i="6" s="1"/>
  <c r="AF607" i="6" a="1"/>
  <c r="AF607" i="6" s="1"/>
  <c r="AE607" i="6"/>
  <c r="AE607" i="6" a="1"/>
  <c r="AD607" i="6" a="1"/>
  <c r="AD607" i="6" s="1"/>
  <c r="AC607" i="6" a="1"/>
  <c r="AC607" i="6" s="1"/>
  <c r="AB607" i="6" a="1"/>
  <c r="AB607" i="6" s="1"/>
  <c r="AA607" i="6" a="1"/>
  <c r="AA607" i="6" s="1"/>
  <c r="Z607" i="6" a="1"/>
  <c r="Z607" i="6" s="1"/>
  <c r="Y607" i="6"/>
  <c r="Y607" i="6" a="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c r="M607" i="6" a="1"/>
  <c r="L607" i="6" a="1"/>
  <c r="L607" i="6" s="1"/>
  <c r="K607" i="6" a="1"/>
  <c r="K607" i="6" s="1"/>
  <c r="AI606" i="6" a="1"/>
  <c r="AI606" i="6" s="1"/>
  <c r="AH606" i="6" a="1"/>
  <c r="AH606" i="6" s="1"/>
  <c r="AG606" i="6"/>
  <c r="AG606" i="6" a="1"/>
  <c r="AF606" i="6" a="1"/>
  <c r="AF606" i="6" s="1"/>
  <c r="AE606" i="6" a="1"/>
  <c r="AE606" i="6" s="1"/>
  <c r="AD606" i="6" a="1"/>
  <c r="AD606" i="6" s="1"/>
  <c r="AC606" i="6" a="1"/>
  <c r="AC606" i="6" s="1"/>
  <c r="AB606" i="6" a="1"/>
  <c r="AB606" i="6" s="1"/>
  <c r="AA606" i="6"/>
  <c r="AA606" i="6" a="1"/>
  <c r="Z606" i="6" a="1"/>
  <c r="Z606" i="6" s="1"/>
  <c r="Y606" i="6" a="1"/>
  <c r="Y606" i="6" s="1"/>
  <c r="X606" i="6" a="1"/>
  <c r="X606" i="6" s="1"/>
  <c r="W606" i="6" a="1"/>
  <c r="W606" i="6" s="1"/>
  <c r="V606" i="6" a="1"/>
  <c r="V606" i="6" s="1"/>
  <c r="U606" i="6"/>
  <c r="U606" i="6" a="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c r="AE605" i="6" a="1"/>
  <c r="AD605" i="6" a="1"/>
  <c r="AD605" i="6" s="1"/>
  <c r="AC605" i="6"/>
  <c r="AC605" i="6" a="1"/>
  <c r="AB605" i="6" a="1"/>
  <c r="AB605" i="6" s="1"/>
  <c r="AA605" i="6" a="1"/>
  <c r="AA605" i="6" s="1"/>
  <c r="Z605" i="6" a="1"/>
  <c r="Z605" i="6" s="1"/>
  <c r="Y605" i="6" a="1"/>
  <c r="Y605" i="6" s="1"/>
  <c r="X605" i="6" a="1"/>
  <c r="X605" i="6" s="1"/>
  <c r="W605" i="6"/>
  <c r="W605" i="6" a="1"/>
  <c r="V605" i="6" a="1"/>
  <c r="V605" i="6" s="1"/>
  <c r="U605" i="6" a="1"/>
  <c r="U605" i="6" s="1"/>
  <c r="T605" i="6" a="1"/>
  <c r="T605" i="6" s="1"/>
  <c r="S605" i="6" a="1"/>
  <c r="S605" i="6" s="1"/>
  <c r="R605" i="6" a="1"/>
  <c r="R605" i="6" s="1"/>
  <c r="Q605" i="6"/>
  <c r="Q605" i="6" a="1"/>
  <c r="P605" i="6" a="1"/>
  <c r="P605" i="6" s="1"/>
  <c r="O605" i="6" a="1"/>
  <c r="O605" i="6" s="1"/>
  <c r="N605" i="6" a="1"/>
  <c r="N605" i="6" s="1"/>
  <c r="M605" i="6" a="1"/>
  <c r="M605" i="6" s="1"/>
  <c r="L605" i="6" a="1"/>
  <c r="L605" i="6" s="1"/>
  <c r="K605" i="6" a="1"/>
  <c r="K605" i="6" s="1"/>
  <c r="AI604" i="6" a="1"/>
  <c r="AI604" i="6" s="1"/>
  <c r="AH604" i="6" a="1"/>
  <c r="AH604" i="6" s="1"/>
  <c r="AG604" i="6"/>
  <c r="AG604" i="6" a="1"/>
  <c r="AF604" i="6" a="1"/>
  <c r="AF604" i="6" s="1"/>
  <c r="AE604" i="6" a="1"/>
  <c r="AE604" i="6" s="1"/>
  <c r="AD604" i="6" a="1"/>
  <c r="AD604" i="6" s="1"/>
  <c r="AC604" i="6" a="1"/>
  <c r="AC604" i="6" s="1"/>
  <c r="AB604" i="6" a="1"/>
  <c r="AB604" i="6" s="1"/>
  <c r="AA604" i="6"/>
  <c r="AA604" i="6" a="1"/>
  <c r="Z604" i="6" a="1"/>
  <c r="Z604" i="6" s="1"/>
  <c r="Y604" i="6"/>
  <c r="Y604" i="6" a="1"/>
  <c r="X604" i="6" a="1"/>
  <c r="X604" i="6" s="1"/>
  <c r="W604" i="6" a="1"/>
  <c r="W604" i="6" s="1"/>
  <c r="V604" i="6" a="1"/>
  <c r="V604" i="6" s="1"/>
  <c r="U604" i="6" a="1"/>
  <c r="U604" i="6" s="1"/>
  <c r="T604" i="6" a="1"/>
  <c r="T604" i="6" s="1"/>
  <c r="S604" i="6"/>
  <c r="S604" i="6" a="1"/>
  <c r="R604" i="6" a="1"/>
  <c r="R604" i="6" s="1"/>
  <c r="Q604" i="6" a="1"/>
  <c r="Q604" i="6" s="1"/>
  <c r="P604" i="6" a="1"/>
  <c r="P604" i="6" s="1"/>
  <c r="O604" i="6" a="1"/>
  <c r="O604" i="6" s="1"/>
  <c r="N604" i="6" a="1"/>
  <c r="N604" i="6" s="1"/>
  <c r="M604" i="6"/>
  <c r="M604" i="6" a="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c r="U603" i="6" a="1"/>
  <c r="T603" i="6" a="1"/>
  <c r="T603" i="6" s="1"/>
  <c r="S603" i="6" a="1"/>
  <c r="S603" i="6" s="1"/>
  <c r="R603" i="6" a="1"/>
  <c r="R603" i="6" s="1"/>
  <c r="Q603" i="6" a="1"/>
  <c r="Q603" i="6" s="1"/>
  <c r="P603" i="6" a="1"/>
  <c r="P603" i="6" s="1"/>
  <c r="O603" i="6"/>
  <c r="O603" i="6" a="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c r="S602" i="6" a="1"/>
  <c r="R602" i="6" a="1"/>
  <c r="R602" i="6" s="1"/>
  <c r="Q602" i="6"/>
  <c r="Q602" i="6" a="1"/>
  <c r="P602" i="6" a="1"/>
  <c r="P602" i="6" s="1"/>
  <c r="O602" i="6" a="1"/>
  <c r="O602" i="6" s="1"/>
  <c r="N602" i="6" a="1"/>
  <c r="N602" i="6" s="1"/>
  <c r="M602" i="6" a="1"/>
  <c r="M602" i="6" s="1"/>
  <c r="L602" i="6" a="1"/>
  <c r="L602" i="6" s="1"/>
  <c r="K602" i="6"/>
  <c r="K602" i="6" a="1"/>
  <c r="AI601" i="6" a="1"/>
  <c r="AI601" i="6" s="1"/>
  <c r="AH601" i="6" a="1"/>
  <c r="AH601" i="6" s="1"/>
  <c r="AG601" i="6"/>
  <c r="AG601" i="6" a="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c r="U601" i="6" a="1"/>
  <c r="T601" i="6" a="1"/>
  <c r="T601" i="6" s="1"/>
  <c r="S601" i="6" a="1"/>
  <c r="S601" i="6" s="1"/>
  <c r="R601" i="6" a="1"/>
  <c r="R601" i="6" s="1"/>
  <c r="Q601" i="6" a="1"/>
  <c r="Q601" i="6" s="1"/>
  <c r="P601" i="6" a="1"/>
  <c r="P601" i="6" s="1"/>
  <c r="O601" i="6" a="1"/>
  <c r="O601" i="6" s="1"/>
  <c r="N601" i="6" a="1"/>
  <c r="N601" i="6" s="1"/>
  <c r="M601" i="6"/>
  <c r="M601" i="6" a="1"/>
  <c r="L601" i="6" a="1"/>
  <c r="L601" i="6" s="1"/>
  <c r="K601" i="6" a="1"/>
  <c r="K601" i="6" s="1"/>
  <c r="AI600" i="6"/>
  <c r="AI600" i="6" a="1"/>
  <c r="AH600" i="6" a="1"/>
  <c r="AH600" i="6" s="1"/>
  <c r="AG600" i="6" a="1"/>
  <c r="AG600" i="6" s="1"/>
  <c r="AF600" i="6" a="1"/>
  <c r="AF600" i="6" s="1"/>
  <c r="AE600" i="6" a="1"/>
  <c r="AE600" i="6" s="1"/>
  <c r="AD600" i="6" a="1"/>
  <c r="AD600" i="6" s="1"/>
  <c r="AC600" i="6"/>
  <c r="AC600" i="6" a="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c r="Q600" i="6" a="1"/>
  <c r="P600" i="6" a="1"/>
  <c r="P600" i="6" s="1"/>
  <c r="O600" i="6" a="1"/>
  <c r="O600" i="6" s="1"/>
  <c r="N600" i="6" a="1"/>
  <c r="N600" i="6" s="1"/>
  <c r="M600" i="6" a="1"/>
  <c r="M600" i="6" s="1"/>
  <c r="L600" i="6" a="1"/>
  <c r="L600" i="6" s="1"/>
  <c r="K600" i="6"/>
  <c r="K600" i="6" a="1"/>
  <c r="AI599" i="6" a="1"/>
  <c r="AI599" i="6" s="1"/>
  <c r="AH599" i="6" a="1"/>
  <c r="AH599" i="6" s="1"/>
  <c r="AG599" i="6" a="1"/>
  <c r="AG599" i="6" s="1"/>
  <c r="AF599" i="6" a="1"/>
  <c r="AF599" i="6" s="1"/>
  <c r="AE599" i="6"/>
  <c r="AE599" i="6" a="1"/>
  <c r="AD599" i="6" a="1"/>
  <c r="AD599" i="6" s="1"/>
  <c r="AC599" i="6" a="1"/>
  <c r="AC599" i="6" s="1"/>
  <c r="AB599" i="6" a="1"/>
  <c r="AB599" i="6" s="1"/>
  <c r="AA599" i="6" a="1"/>
  <c r="AA599" i="6" s="1"/>
  <c r="Z599" i="6" a="1"/>
  <c r="Z599" i="6" s="1"/>
  <c r="Y599" i="6"/>
  <c r="Y599" i="6" a="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c r="M599" i="6" a="1"/>
  <c r="L599" i="6" a="1"/>
  <c r="L599" i="6" s="1"/>
  <c r="K599" i="6" a="1"/>
  <c r="K599" i="6" s="1"/>
  <c r="AI598" i="6" a="1"/>
  <c r="AI598" i="6" s="1"/>
  <c r="AH598" i="6" a="1"/>
  <c r="AH598" i="6" s="1"/>
  <c r="AG598" i="6"/>
  <c r="AG598" i="6" a="1"/>
  <c r="AF598" i="6" a="1"/>
  <c r="AF598" i="6" s="1"/>
  <c r="AE598" i="6" a="1"/>
  <c r="AE598" i="6" s="1"/>
  <c r="AD598" i="6" a="1"/>
  <c r="AD598" i="6" s="1"/>
  <c r="AC598" i="6" a="1"/>
  <c r="AC598" i="6" s="1"/>
  <c r="AB598" i="6" a="1"/>
  <c r="AB598" i="6" s="1"/>
  <c r="AA598" i="6"/>
  <c r="AA598" i="6" a="1"/>
  <c r="Z598" i="6" a="1"/>
  <c r="Z598" i="6" s="1"/>
  <c r="Y598" i="6" a="1"/>
  <c r="Y598" i="6" s="1"/>
  <c r="X598" i="6" a="1"/>
  <c r="X598" i="6" s="1"/>
  <c r="W598" i="6" a="1"/>
  <c r="W598" i="6" s="1"/>
  <c r="V598" i="6" a="1"/>
  <c r="V598" i="6" s="1"/>
  <c r="U598" i="6"/>
  <c r="U598" i="6" a="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c r="AE597" i="6" a="1"/>
  <c r="AD597" i="6" a="1"/>
  <c r="AD597" i="6" s="1"/>
  <c r="AC597" i="6"/>
  <c r="AC597" i="6" a="1"/>
  <c r="AB597" i="6" a="1"/>
  <c r="AB597" i="6" s="1"/>
  <c r="AA597" i="6" a="1"/>
  <c r="AA597" i="6" s="1"/>
  <c r="Z597" i="6" a="1"/>
  <c r="Z597" i="6" s="1"/>
  <c r="Y597" i="6" a="1"/>
  <c r="Y597" i="6" s="1"/>
  <c r="X597" i="6" a="1"/>
  <c r="X597" i="6" s="1"/>
  <c r="W597" i="6"/>
  <c r="W597" i="6" a="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c r="AI596" i="6" a="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c r="S596" i="6" a="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c r="AE595" i="6" a="1"/>
  <c r="AD595" i="6" a="1"/>
  <c r="AD595" i="6" s="1"/>
  <c r="AC595" i="6" a="1"/>
  <c r="AC595" i="6" s="1"/>
  <c r="AB595" i="6" a="1"/>
  <c r="AB595" i="6" s="1"/>
  <c r="AA595" i="6" a="1"/>
  <c r="AA595" i="6" s="1"/>
  <c r="Z595" i="6" a="1"/>
  <c r="Z595" i="6" s="1"/>
  <c r="Y595" i="6"/>
  <c r="Y595" i="6" a="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c r="AI594" i="6" a="1"/>
  <c r="AH594" i="6" a="1"/>
  <c r="AH594" i="6" s="1"/>
  <c r="AG594" i="6" a="1"/>
  <c r="AG594" i="6" s="1"/>
  <c r="AF594" i="6" a="1"/>
  <c r="AF594" i="6" s="1"/>
  <c r="AE594" i="6" a="1"/>
  <c r="AE594" i="6" s="1"/>
  <c r="AD594" i="6" a="1"/>
  <c r="AD594" i="6" s="1"/>
  <c r="AC594" i="6"/>
  <c r="AC594" i="6" a="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c r="M594" i="6" a="1"/>
  <c r="L594" i="6" a="1"/>
  <c r="L594" i="6" s="1"/>
  <c r="K594" i="6"/>
  <c r="K594" i="6" a="1"/>
  <c r="AI593" i="6" a="1"/>
  <c r="AI593" i="6" s="1"/>
  <c r="AH593" i="6" a="1"/>
  <c r="AH593" i="6" s="1"/>
  <c r="AG593" i="6"/>
  <c r="AG593" i="6" a="1"/>
  <c r="AF593" i="6" a="1"/>
  <c r="AF593" i="6" s="1"/>
  <c r="AE593" i="6" a="1"/>
  <c r="AE593" i="6" s="1"/>
  <c r="AD593" i="6" a="1"/>
  <c r="AD593" i="6" s="1"/>
  <c r="AC593" i="6" a="1"/>
  <c r="AC593" i="6" s="1"/>
  <c r="AB593" i="6" a="1"/>
  <c r="AB593" i="6" s="1"/>
  <c r="AA593" i="6" a="1"/>
  <c r="AA593" i="6" s="1"/>
  <c r="Z593" i="6" a="1"/>
  <c r="Z593" i="6" s="1"/>
  <c r="Y593" i="6" a="1"/>
  <c r="Y593" i="6" s="1"/>
  <c r="X593" i="6" a="1"/>
  <c r="X593" i="6" s="1"/>
  <c r="W593" i="6"/>
  <c r="W593" i="6" a="1"/>
  <c r="V593" i="6" a="1"/>
  <c r="V593" i="6" s="1"/>
  <c r="U593" i="6" a="1"/>
  <c r="U593" i="6" s="1"/>
  <c r="T593" i="6" a="1"/>
  <c r="T593" i="6" s="1"/>
  <c r="S593" i="6" a="1"/>
  <c r="S593" i="6" s="1"/>
  <c r="R593" i="6" a="1"/>
  <c r="R593" i="6" s="1"/>
  <c r="Q593" i="6"/>
  <c r="Q593" i="6" a="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c r="AC592" i="6" a="1"/>
  <c r="AB592" i="6" a="1"/>
  <c r="AB592" i="6" s="1"/>
  <c r="AA592" i="6"/>
  <c r="AA592" i="6" a="1"/>
  <c r="Z592" i="6" a="1"/>
  <c r="Z592" i="6" s="1"/>
  <c r="Y592" i="6" a="1"/>
  <c r="Y592" i="6" s="1"/>
  <c r="X592" i="6" a="1"/>
  <c r="X592" i="6" s="1"/>
  <c r="W592" i="6" a="1"/>
  <c r="W592" i="6" s="1"/>
  <c r="V592" i="6" a="1"/>
  <c r="V592" i="6" s="1"/>
  <c r="U592" i="6"/>
  <c r="U592" i="6" a="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c r="AE591" i="6" a="1"/>
  <c r="AD591" i="6" a="1"/>
  <c r="AD591" i="6" s="1"/>
  <c r="AC591" i="6"/>
  <c r="AC591" i="6" a="1"/>
  <c r="AB591" i="6" a="1"/>
  <c r="AB591" i="6" s="1"/>
  <c r="AA591" i="6" a="1"/>
  <c r="AA591" i="6" s="1"/>
  <c r="Z591" i="6" a="1"/>
  <c r="Z591" i="6" s="1"/>
  <c r="Y591" i="6"/>
  <c r="Y591" i="6" a="1"/>
  <c r="X591" i="6" a="1"/>
  <c r="X591" i="6" s="1"/>
  <c r="W591" i="6"/>
  <c r="W591" i="6" a="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c r="AI590" i="6" a="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c r="U590" i="6" a="1"/>
  <c r="T590" i="6" a="1"/>
  <c r="T590" i="6" s="1"/>
  <c r="S590" i="6"/>
  <c r="S590" i="6" a="1"/>
  <c r="R590" i="6" a="1"/>
  <c r="R590" i="6" s="1"/>
  <c r="Q590" i="6" a="1"/>
  <c r="Q590" i="6" s="1"/>
  <c r="P590" i="6" a="1"/>
  <c r="P590" i="6" s="1"/>
  <c r="O590" i="6" a="1"/>
  <c r="O590" i="6" s="1"/>
  <c r="N590" i="6" a="1"/>
  <c r="N590" i="6" s="1"/>
  <c r="M590" i="6"/>
  <c r="M590" i="6" a="1"/>
  <c r="L590" i="6" a="1"/>
  <c r="L590" i="6" s="1"/>
  <c r="K590" i="6" a="1"/>
  <c r="K590" i="6" s="1"/>
  <c r="AI589" i="6" a="1"/>
  <c r="AI589" i="6" s="1"/>
  <c r="AH589" i="6" a="1"/>
  <c r="AH589" i="6" s="1"/>
  <c r="AG589" i="6" a="1"/>
  <c r="AG589" i="6" s="1"/>
  <c r="AF589" i="6" a="1"/>
  <c r="AF589" i="6" s="1"/>
  <c r="AE589" i="6" a="1"/>
  <c r="AE589" i="6" s="1"/>
  <c r="AD589" i="6" a="1"/>
  <c r="AD589" i="6" s="1"/>
  <c r="AC589" i="6"/>
  <c r="AC589" i="6" a="1"/>
  <c r="AB589" i="6" a="1"/>
  <c r="AB589" i="6" s="1"/>
  <c r="AA589" i="6" a="1"/>
  <c r="AA589" i="6" s="1"/>
  <c r="Z589" i="6" a="1"/>
  <c r="Z589" i="6" s="1"/>
  <c r="Y589" i="6" a="1"/>
  <c r="Y589" i="6" s="1"/>
  <c r="X589" i="6" a="1"/>
  <c r="X589" i="6" s="1"/>
  <c r="W589" i="6"/>
  <c r="W589" i="6" a="1"/>
  <c r="V589" i="6" a="1"/>
  <c r="V589" i="6" s="1"/>
  <c r="U589" i="6"/>
  <c r="U589" i="6" a="1"/>
  <c r="T589" i="6" a="1"/>
  <c r="T589" i="6" s="1"/>
  <c r="S589" i="6" a="1"/>
  <c r="S589" i="6" s="1"/>
  <c r="R589" i="6" a="1"/>
  <c r="R589" i="6" s="1"/>
  <c r="Q589" i="6"/>
  <c r="Q589" i="6" a="1"/>
  <c r="P589" i="6" a="1"/>
  <c r="P589" i="6" s="1"/>
  <c r="O589" i="6"/>
  <c r="O589" i="6" a="1"/>
  <c r="N589" i="6" a="1"/>
  <c r="N589" i="6" s="1"/>
  <c r="M589" i="6" a="1"/>
  <c r="M589" i="6" s="1"/>
  <c r="L589" i="6" a="1"/>
  <c r="L589" i="6" s="1"/>
  <c r="K589" i="6" a="1"/>
  <c r="K589" i="6" s="1"/>
  <c r="AI588" i="6" a="1"/>
  <c r="AI588" i="6" s="1"/>
  <c r="AH588" i="6" a="1"/>
  <c r="AH588" i="6" s="1"/>
  <c r="AG588" i="6"/>
  <c r="AG588" i="6" a="1"/>
  <c r="AF588" i="6" a="1"/>
  <c r="AF588" i="6" s="1"/>
  <c r="AE588" i="6" a="1"/>
  <c r="AE588" i="6" s="1"/>
  <c r="AD588" i="6" a="1"/>
  <c r="AD588" i="6" s="1"/>
  <c r="AC588" i="6"/>
  <c r="AC588" i="6" a="1"/>
  <c r="AB588" i="6" a="1"/>
  <c r="AB588" i="6" s="1"/>
  <c r="AA588" i="6"/>
  <c r="AA588" i="6" a="1"/>
  <c r="Z588" i="6" a="1"/>
  <c r="Z588" i="6" s="1"/>
  <c r="Y588" i="6" a="1"/>
  <c r="Y588" i="6" s="1"/>
  <c r="X588" i="6" a="1"/>
  <c r="X588" i="6" s="1"/>
  <c r="W588" i="6" a="1"/>
  <c r="W588" i="6" s="1"/>
  <c r="V588" i="6" a="1"/>
  <c r="V588" i="6" s="1"/>
  <c r="U588" i="6"/>
  <c r="U588" i="6" a="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c r="AG587" i="6" a="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c r="Q587" i="6" a="1"/>
  <c r="P587" i="6" a="1"/>
  <c r="P587" i="6" s="1"/>
  <c r="O587" i="6" a="1"/>
  <c r="O587" i="6" s="1"/>
  <c r="N587" i="6" a="1"/>
  <c r="N587" i="6" s="1"/>
  <c r="M587" i="6" a="1"/>
  <c r="M587" i="6" s="1"/>
  <c r="L587" i="6" a="1"/>
  <c r="L587" i="6" s="1"/>
  <c r="K587" i="6" a="1"/>
  <c r="K587" i="6" s="1"/>
  <c r="AI586" i="6"/>
  <c r="AI586" i="6" a="1"/>
  <c r="AH586" i="6" a="1"/>
  <c r="AH586" i="6" s="1"/>
  <c r="AG586" i="6"/>
  <c r="AG586" i="6" a="1"/>
  <c r="AF586" i="6" a="1"/>
  <c r="AF586" i="6" s="1"/>
  <c r="AE586" i="6" a="1"/>
  <c r="AE586" i="6" s="1"/>
  <c r="AD586" i="6" a="1"/>
  <c r="AD586" i="6" s="1"/>
  <c r="AC586" i="6" a="1"/>
  <c r="AC586" i="6" s="1"/>
  <c r="AB586" i="6" a="1"/>
  <c r="AB586" i="6" s="1"/>
  <c r="AA586" i="6"/>
  <c r="AA586" i="6" a="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c r="M586" i="6" a="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c r="Y585" i="6" a="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c r="M584" i="6" a="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c r="Y583" i="6" a="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c r="M583" i="6" a="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c r="U582" i="6" a="1"/>
  <c r="T582" i="6" a="1"/>
  <c r="T582" i="6" s="1"/>
  <c r="S582" i="6"/>
  <c r="S582" i="6" a="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c r="AC581" i="6" a="1"/>
  <c r="AB581" i="6" a="1"/>
  <c r="AB581" i="6" s="1"/>
  <c r="AA581" i="6" a="1"/>
  <c r="AA581" i="6" s="1"/>
  <c r="Z581" i="6" a="1"/>
  <c r="Z581" i="6" s="1"/>
  <c r="Y581" i="6" a="1"/>
  <c r="Y581" i="6" s="1"/>
  <c r="X581" i="6" a="1"/>
  <c r="X581" i="6" s="1"/>
  <c r="W581" i="6"/>
  <c r="W581" i="6" a="1"/>
  <c r="V581" i="6" a="1"/>
  <c r="V581" i="6" s="1"/>
  <c r="U581" i="6" a="1"/>
  <c r="U581" i="6" s="1"/>
  <c r="T581" i="6" a="1"/>
  <c r="T581" i="6" s="1"/>
  <c r="S581" i="6" a="1"/>
  <c r="S581" i="6" s="1"/>
  <c r="R581" i="6" a="1"/>
  <c r="R581" i="6" s="1"/>
  <c r="Q581" i="6"/>
  <c r="Q581" i="6" a="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c r="AC580" i="6" a="1"/>
  <c r="AB580" i="6" a="1"/>
  <c r="AB580" i="6" s="1"/>
  <c r="AA580" i="6" a="1"/>
  <c r="AA580" i="6" s="1"/>
  <c r="Z580" i="6" a="1"/>
  <c r="Z580" i="6" s="1"/>
  <c r="Y580" i="6"/>
  <c r="Y580" i="6" a="1"/>
  <c r="X580" i="6" a="1"/>
  <c r="X580" i="6" s="1"/>
  <c r="W580" i="6" a="1"/>
  <c r="W580" i="6" s="1"/>
  <c r="V580" i="6" a="1"/>
  <c r="V580" i="6" s="1"/>
  <c r="U580" i="6" a="1"/>
  <c r="U580" i="6" s="1"/>
  <c r="T580" i="6" a="1"/>
  <c r="T580" i="6" s="1"/>
  <c r="S580" i="6"/>
  <c r="S580" i="6" a="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c r="AE579" i="6" a="1"/>
  <c r="AD579" i="6" a="1"/>
  <c r="AD579" i="6" s="1"/>
  <c r="AC579" i="6" a="1"/>
  <c r="AC579" i="6" s="1"/>
  <c r="AB579" i="6" a="1"/>
  <c r="AB579" i="6" s="1"/>
  <c r="AA579" i="6" a="1"/>
  <c r="AA579" i="6" s="1"/>
  <c r="Z579" i="6" a="1"/>
  <c r="Z579" i="6" s="1"/>
  <c r="Y579" i="6"/>
  <c r="Y579" i="6" a="1"/>
  <c r="X579" i="6" a="1"/>
  <c r="X579" i="6" s="1"/>
  <c r="W579" i="6" a="1"/>
  <c r="W579" i="6" s="1"/>
  <c r="V579" i="6" a="1"/>
  <c r="V579" i="6" s="1"/>
  <c r="U579" i="6" a="1"/>
  <c r="U579" i="6" s="1"/>
  <c r="T579" i="6" a="1"/>
  <c r="T579" i="6" s="1"/>
  <c r="S579" i="6" a="1"/>
  <c r="S579" i="6" s="1"/>
  <c r="R579" i="6" a="1"/>
  <c r="R579" i="6" s="1"/>
  <c r="Q579" i="6"/>
  <c r="Q579" i="6" a="1"/>
  <c r="P579" i="6" a="1"/>
  <c r="P579" i="6" s="1"/>
  <c r="O579" i="6" a="1"/>
  <c r="O579" i="6" s="1"/>
  <c r="N579" i="6" a="1"/>
  <c r="N579" i="6" s="1"/>
  <c r="M579" i="6" a="1"/>
  <c r="M579" i="6" s="1"/>
  <c r="L579" i="6" a="1"/>
  <c r="L579" i="6" s="1"/>
  <c r="K579" i="6" a="1"/>
  <c r="K579" i="6" s="1"/>
  <c r="AI578" i="6"/>
  <c r="AI578" i="6" a="1"/>
  <c r="AH578" i="6" a="1"/>
  <c r="AH578" i="6" s="1"/>
  <c r="AG578" i="6" a="1"/>
  <c r="AG578" i="6" s="1"/>
  <c r="AF578" i="6" a="1"/>
  <c r="AF578" i="6" s="1"/>
  <c r="AE578" i="6" a="1"/>
  <c r="AE578" i="6" s="1"/>
  <c r="AD578" i="6" a="1"/>
  <c r="AD578" i="6" s="1"/>
  <c r="AC578" i="6"/>
  <c r="AC578" i="6" a="1"/>
  <c r="AB578" i="6" a="1"/>
  <c r="AB578" i="6" s="1"/>
  <c r="AA578" i="6" a="1"/>
  <c r="AA578" i="6" s="1"/>
  <c r="Z578" i="6" a="1"/>
  <c r="Z578" i="6" s="1"/>
  <c r="Y578" i="6" a="1"/>
  <c r="Y578" i="6" s="1"/>
  <c r="X578" i="6" a="1"/>
  <c r="X578" i="6" s="1"/>
  <c r="W578" i="6" a="1"/>
  <c r="W578" i="6" s="1"/>
  <c r="V578" i="6" a="1"/>
  <c r="V578" i="6" s="1"/>
  <c r="U578" i="6"/>
  <c r="U578" i="6" a="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c r="AE577" i="6" a="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c r="Q577" i="6" a="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c r="AC576" i="6" a="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c r="Q576" i="6" a="1"/>
  <c r="P576" i="6" a="1"/>
  <c r="P576" i="6" s="1"/>
  <c r="O576" i="6" a="1"/>
  <c r="O576" i="6" s="1"/>
  <c r="N576" i="6" a="1"/>
  <c r="N576" i="6" s="1"/>
  <c r="M576" i="6" a="1"/>
  <c r="M576" i="6" s="1"/>
  <c r="L576" i="6" a="1"/>
  <c r="L576" i="6" s="1"/>
  <c r="K576" i="6"/>
  <c r="K576" i="6" a="1"/>
  <c r="AI575" i="6" a="1"/>
  <c r="AI575" i="6" s="1"/>
  <c r="AH575" i="6" a="1"/>
  <c r="AH575" i="6" s="1"/>
  <c r="AG575" i="6"/>
  <c r="AG575" i="6" a="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c r="U575" i="6" a="1"/>
  <c r="T575" i="6" a="1"/>
  <c r="T575" i="6" s="1"/>
  <c r="S575" i="6" a="1"/>
  <c r="S575" i="6" s="1"/>
  <c r="R575" i="6" a="1"/>
  <c r="R575" i="6" s="1"/>
  <c r="Q575" i="6" a="1"/>
  <c r="Q575" i="6" s="1"/>
  <c r="P575" i="6" a="1"/>
  <c r="P575" i="6" s="1"/>
  <c r="O575" i="6"/>
  <c r="O575" i="6" a="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c r="Y574" i="6" a="1"/>
  <c r="X574" i="6" a="1"/>
  <c r="X574" i="6" s="1"/>
  <c r="W574" i="6" a="1"/>
  <c r="W574" i="6" s="1"/>
  <c r="V574" i="6" a="1"/>
  <c r="V574" i="6" s="1"/>
  <c r="U574" i="6" a="1"/>
  <c r="U574" i="6" s="1"/>
  <c r="T574" i="6" a="1"/>
  <c r="T574" i="6" s="1"/>
  <c r="S574" i="6"/>
  <c r="S574" i="6" a="1"/>
  <c r="R574" i="6" a="1"/>
  <c r="R574" i="6" s="1"/>
  <c r="Q574" i="6" a="1"/>
  <c r="Q574" i="6" s="1"/>
  <c r="P574" i="6" a="1"/>
  <c r="P574" i="6" s="1"/>
  <c r="O574" i="6" a="1"/>
  <c r="O574" i="6" s="1"/>
  <c r="N574" i="6" a="1"/>
  <c r="N574" i="6" s="1"/>
  <c r="M574" i="6"/>
  <c r="M574" i="6" a="1"/>
  <c r="L574" i="6" a="1"/>
  <c r="L574" i="6" s="1"/>
  <c r="K574" i="6" a="1"/>
  <c r="K574" i="6" s="1"/>
  <c r="AI573" i="6" a="1"/>
  <c r="AI573" i="6" s="1"/>
  <c r="AH573" i="6" a="1"/>
  <c r="AH573" i="6" s="1"/>
  <c r="AG573" i="6" a="1"/>
  <c r="AG573" i="6" s="1"/>
  <c r="AF573" i="6" a="1"/>
  <c r="AF573" i="6" s="1"/>
  <c r="AE573" i="6" a="1"/>
  <c r="AE573" i="6" s="1"/>
  <c r="AD573" i="6" a="1"/>
  <c r="AD573" i="6" s="1"/>
  <c r="AC573" i="6"/>
  <c r="AC573" i="6" a="1"/>
  <c r="AB573" i="6" a="1"/>
  <c r="AB573" i="6" s="1"/>
  <c r="AA573" i="6" a="1"/>
  <c r="AA573" i="6" s="1"/>
  <c r="Z573" i="6" a="1"/>
  <c r="Z573" i="6" s="1"/>
  <c r="Y573" i="6" a="1"/>
  <c r="Y573" i="6" s="1"/>
  <c r="X573" i="6" a="1"/>
  <c r="X573" i="6" s="1"/>
  <c r="W573" i="6"/>
  <c r="W573" i="6" a="1"/>
  <c r="V573" i="6" a="1"/>
  <c r="V573" i="6" s="1"/>
  <c r="U573" i="6" a="1"/>
  <c r="U573" i="6" s="1"/>
  <c r="T573" i="6" a="1"/>
  <c r="T573" i="6" s="1"/>
  <c r="S573" i="6" a="1"/>
  <c r="S573" i="6" s="1"/>
  <c r="R573" i="6" a="1"/>
  <c r="R573" i="6" s="1"/>
  <c r="Q573" i="6"/>
  <c r="Q573" i="6" a="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c r="AC572" i="6" a="1"/>
  <c r="AB572" i="6" a="1"/>
  <c r="AB572" i="6" s="1"/>
  <c r="AA572" i="6" a="1"/>
  <c r="AA572" i="6" s="1"/>
  <c r="Z572" i="6" a="1"/>
  <c r="Z572" i="6" s="1"/>
  <c r="Y572" i="6"/>
  <c r="Y572" i="6" a="1"/>
  <c r="X572" i="6" a="1"/>
  <c r="X572" i="6" s="1"/>
  <c r="W572" i="6" a="1"/>
  <c r="W572" i="6" s="1"/>
  <c r="V572" i="6" a="1"/>
  <c r="V572" i="6" s="1"/>
  <c r="U572" i="6" a="1"/>
  <c r="U572" i="6" s="1"/>
  <c r="T572" i="6" a="1"/>
  <c r="T572" i="6" s="1"/>
  <c r="S572" i="6"/>
  <c r="S572" i="6" a="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c r="AE571" i="6" a="1"/>
  <c r="AD571" i="6" a="1"/>
  <c r="AD571" i="6" s="1"/>
  <c r="AC571" i="6" a="1"/>
  <c r="AC571" i="6" s="1"/>
  <c r="AB571" i="6" a="1"/>
  <c r="AB571" i="6" s="1"/>
  <c r="AA571" i="6" a="1"/>
  <c r="AA571" i="6" s="1"/>
  <c r="Z571" i="6" a="1"/>
  <c r="Z571" i="6" s="1"/>
  <c r="Y571" i="6"/>
  <c r="Y571" i="6" a="1"/>
  <c r="X571" i="6" a="1"/>
  <c r="X571" i="6" s="1"/>
  <c r="W571" i="6" a="1"/>
  <c r="W571" i="6" s="1"/>
  <c r="V571" i="6" a="1"/>
  <c r="V571" i="6" s="1"/>
  <c r="U571" i="6" a="1"/>
  <c r="U571" i="6" s="1"/>
  <c r="T571" i="6" a="1"/>
  <c r="T571" i="6" s="1"/>
  <c r="S571" i="6" a="1"/>
  <c r="S571" i="6" s="1"/>
  <c r="R571" i="6" a="1"/>
  <c r="R571" i="6" s="1"/>
  <c r="Q571" i="6"/>
  <c r="Q571" i="6" a="1"/>
  <c r="P571" i="6" a="1"/>
  <c r="P571" i="6" s="1"/>
  <c r="O571" i="6" a="1"/>
  <c r="O571" i="6" s="1"/>
  <c r="N571" i="6" a="1"/>
  <c r="N571" i="6" s="1"/>
  <c r="M571" i="6" a="1"/>
  <c r="M571" i="6" s="1"/>
  <c r="L571" i="6" a="1"/>
  <c r="L571" i="6" s="1"/>
  <c r="K571" i="6" a="1"/>
  <c r="K571" i="6" s="1"/>
  <c r="AI570" i="6" a="1"/>
  <c r="AI570" i="6" s="1"/>
  <c r="AH570" i="6" a="1"/>
  <c r="AH570" i="6" s="1"/>
  <c r="AG570" i="6"/>
  <c r="AG570" i="6" a="1"/>
  <c r="AF570" i="6" a="1"/>
  <c r="AF570" i="6" s="1"/>
  <c r="AE570" i="6" a="1"/>
  <c r="AE570" i="6" s="1"/>
  <c r="AD570" i="6" a="1"/>
  <c r="AD570" i="6" s="1"/>
  <c r="AC570" i="6" a="1"/>
  <c r="AC570" i="6" s="1"/>
  <c r="AB570" i="6" a="1"/>
  <c r="AB570" i="6" s="1"/>
  <c r="AA570" i="6"/>
  <c r="AA570" i="6" a="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c r="M570" i="6" a="1"/>
  <c r="L570" i="6" a="1"/>
  <c r="L570" i="6" s="1"/>
  <c r="K570" i="6" a="1"/>
  <c r="K570" i="6" s="1"/>
  <c r="AI569" i="6" a="1"/>
  <c r="AI569" i="6" s="1"/>
  <c r="AH569" i="6" a="1"/>
  <c r="AH569" i="6" s="1"/>
  <c r="AG569" i="6"/>
  <c r="AG569" i="6" a="1"/>
  <c r="AF569" i="6" a="1"/>
  <c r="AF569" i="6" s="1"/>
  <c r="AE569" i="6" a="1"/>
  <c r="AE569" i="6" s="1"/>
  <c r="AD569" i="6" a="1"/>
  <c r="AD569" i="6" s="1"/>
  <c r="AC569" i="6" a="1"/>
  <c r="AC569" i="6" s="1"/>
  <c r="AB569" i="6" a="1"/>
  <c r="AB569" i="6" s="1"/>
  <c r="AA569" i="6" a="1"/>
  <c r="AA569" i="6" s="1"/>
  <c r="Z569" i="6" a="1"/>
  <c r="Z569" i="6" s="1"/>
  <c r="Y569" i="6"/>
  <c r="Y569" i="6" a="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c r="M569" i="6" a="1"/>
  <c r="L569" i="6" a="1"/>
  <c r="L569" i="6" s="1"/>
  <c r="K569" i="6" a="1"/>
  <c r="K569" i="6" s="1"/>
  <c r="AI568" i="6"/>
  <c r="AI568" i="6" a="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c r="U568" i="6" a="1"/>
  <c r="T568" i="6" a="1"/>
  <c r="T568" i="6" s="1"/>
  <c r="S568" i="6" a="1"/>
  <c r="S568" i="6" s="1"/>
  <c r="R568" i="6" a="1"/>
  <c r="R568" i="6" s="1"/>
  <c r="Q568" i="6" a="1"/>
  <c r="Q568" i="6" s="1"/>
  <c r="P568" i="6" a="1"/>
  <c r="P568" i="6" s="1"/>
  <c r="O568" i="6" a="1"/>
  <c r="O568" i="6" s="1"/>
  <c r="N568" i="6" a="1"/>
  <c r="N568" i="6" s="1"/>
  <c r="M568" i="6"/>
  <c r="M568" i="6" a="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c r="Y567" i="6" a="1"/>
  <c r="X567" i="6" a="1"/>
  <c r="X567" i="6" s="1"/>
  <c r="W567" i="6" a="1"/>
  <c r="W567" i="6" s="1"/>
  <c r="V567" i="6" a="1"/>
  <c r="V567" i="6" s="1"/>
  <c r="U567" i="6" a="1"/>
  <c r="U567" i="6" s="1"/>
  <c r="T567" i="6" a="1"/>
  <c r="T567" i="6" s="1"/>
  <c r="S567" i="6" a="1"/>
  <c r="S567" i="6" s="1"/>
  <c r="R567" i="6" a="1"/>
  <c r="R567" i="6" s="1"/>
  <c r="Q567" i="6"/>
  <c r="Q567" i="6" a="1"/>
  <c r="P567" i="6" a="1"/>
  <c r="P567" i="6" s="1"/>
  <c r="O567" i="6" a="1"/>
  <c r="O567" i="6" s="1"/>
  <c r="N567" i="6" a="1"/>
  <c r="N567" i="6" s="1"/>
  <c r="M567" i="6"/>
  <c r="M567" i="6" a="1"/>
  <c r="L567" i="6" a="1"/>
  <c r="L567" i="6" s="1"/>
  <c r="K567" i="6" a="1"/>
  <c r="K567" i="6" s="1"/>
  <c r="AI566" i="6" a="1"/>
  <c r="AI566" i="6" s="1"/>
  <c r="AH566" i="6" a="1"/>
  <c r="AH566" i="6" s="1"/>
  <c r="AG566" i="6" a="1"/>
  <c r="AG566" i="6" s="1"/>
  <c r="AF566" i="6" a="1"/>
  <c r="AF566" i="6" s="1"/>
  <c r="AE566" i="6" a="1"/>
  <c r="AE566" i="6" s="1"/>
  <c r="AD566" i="6" a="1"/>
  <c r="AD566" i="6" s="1"/>
  <c r="AC566" i="6"/>
  <c r="AC566" i="6" a="1"/>
  <c r="AB566" i="6" a="1"/>
  <c r="AB566" i="6" s="1"/>
  <c r="AA566" i="6" a="1"/>
  <c r="AA566" i="6" s="1"/>
  <c r="Z566" i="6" a="1"/>
  <c r="Z566" i="6" s="1"/>
  <c r="Y566" i="6" a="1"/>
  <c r="Y566" i="6" s="1"/>
  <c r="X566" i="6" a="1"/>
  <c r="X566" i="6" s="1"/>
  <c r="W566" i="6" a="1"/>
  <c r="W566" i="6" s="1"/>
  <c r="V566" i="6" a="1"/>
  <c r="V566" i="6" s="1"/>
  <c r="U566" i="6"/>
  <c r="U566" i="6" a="1"/>
  <c r="T566" i="6" a="1"/>
  <c r="T566" i="6" s="1"/>
  <c r="S566" i="6" a="1"/>
  <c r="S566" i="6" s="1"/>
  <c r="R566" i="6" a="1"/>
  <c r="R566" i="6" s="1"/>
  <c r="Q566" i="6"/>
  <c r="Q566" i="6" a="1"/>
  <c r="P566" i="6" a="1"/>
  <c r="P566" i="6" s="1"/>
  <c r="O566" i="6" a="1"/>
  <c r="O566" i="6" s="1"/>
  <c r="N566" i="6" a="1"/>
  <c r="N566" i="6" s="1"/>
  <c r="M566" i="6" a="1"/>
  <c r="M566" i="6" s="1"/>
  <c r="L566" i="6" a="1"/>
  <c r="L566" i="6" s="1"/>
  <c r="K566" i="6"/>
  <c r="K566" i="6" a="1"/>
  <c r="AI565" i="6" a="1"/>
  <c r="AI565" i="6" s="1"/>
  <c r="AH565" i="6" a="1"/>
  <c r="AH565" i="6" s="1"/>
  <c r="AG565" i="6"/>
  <c r="AG565" i="6" a="1"/>
  <c r="AF565" i="6" a="1"/>
  <c r="AF565" i="6" s="1"/>
  <c r="AE565" i="6" a="1"/>
  <c r="AE565" i="6" s="1"/>
  <c r="AD565" i="6" a="1"/>
  <c r="AD565" i="6" s="1"/>
  <c r="AC565" i="6" a="1"/>
  <c r="AC565" i="6" s="1"/>
  <c r="AB565" i="6" a="1"/>
  <c r="AB565" i="6" s="1"/>
  <c r="AA565" i="6" a="1"/>
  <c r="AA565" i="6" s="1"/>
  <c r="Z565" i="6" a="1"/>
  <c r="Z565" i="6" s="1"/>
  <c r="Y565" i="6"/>
  <c r="Y565" i="6" a="1"/>
  <c r="X565" i="6" a="1"/>
  <c r="X565" i="6" s="1"/>
  <c r="W565" i="6" a="1"/>
  <c r="W565" i="6" s="1"/>
  <c r="V565" i="6" a="1"/>
  <c r="V565" i="6" s="1"/>
  <c r="U565" i="6"/>
  <c r="U565" i="6" a="1"/>
  <c r="T565" i="6" a="1"/>
  <c r="T565" i="6" s="1"/>
  <c r="S565" i="6" a="1"/>
  <c r="S565" i="6" s="1"/>
  <c r="R565" i="6" a="1"/>
  <c r="R565" i="6" s="1"/>
  <c r="Q565" i="6" a="1"/>
  <c r="Q565" i="6" s="1"/>
  <c r="P565" i="6" a="1"/>
  <c r="P565" i="6" s="1"/>
  <c r="O565" i="6"/>
  <c r="O565" i="6" a="1"/>
  <c r="N565" i="6" a="1"/>
  <c r="N565" i="6" s="1"/>
  <c r="M565" i="6" a="1"/>
  <c r="M565" i="6" s="1"/>
  <c r="L565" i="6" a="1"/>
  <c r="L565" i="6" s="1"/>
  <c r="K565" i="6" a="1"/>
  <c r="K565" i="6" s="1"/>
  <c r="AI564" i="6" a="1"/>
  <c r="AI564" i="6" s="1"/>
  <c r="AH564" i="6" a="1"/>
  <c r="AH564" i="6" s="1"/>
  <c r="AG564" i="6"/>
  <c r="AG564" i="6" a="1"/>
  <c r="AF564" i="6" a="1"/>
  <c r="AF564" i="6" s="1"/>
  <c r="AE564" i="6" a="1"/>
  <c r="AE564" i="6" s="1"/>
  <c r="AD564" i="6" a="1"/>
  <c r="AD564" i="6" s="1"/>
  <c r="AC564" i="6" a="1"/>
  <c r="AC564" i="6" s="1"/>
  <c r="AB564" i="6" a="1"/>
  <c r="AB564" i="6" s="1"/>
  <c r="AA564" i="6"/>
  <c r="AA564" i="6" a="1"/>
  <c r="Z564" i="6" a="1"/>
  <c r="Z564" i="6" s="1"/>
  <c r="Y564" i="6" a="1"/>
  <c r="Y564" i="6" s="1"/>
  <c r="X564" i="6" a="1"/>
  <c r="X564" i="6" s="1"/>
  <c r="W564" i="6" a="1"/>
  <c r="W564" i="6" s="1"/>
  <c r="V564" i="6" a="1"/>
  <c r="V564" i="6" s="1"/>
  <c r="U564" i="6"/>
  <c r="U564" i="6" a="1"/>
  <c r="T564" i="6" a="1"/>
  <c r="T564" i="6" s="1"/>
  <c r="S564" i="6" a="1"/>
  <c r="S564" i="6" s="1"/>
  <c r="R564" i="6" a="1"/>
  <c r="R564" i="6" s="1"/>
  <c r="Q564" i="6" a="1"/>
  <c r="Q564" i="6" s="1"/>
  <c r="P564" i="6" a="1"/>
  <c r="P564" i="6" s="1"/>
  <c r="O564" i="6" a="1"/>
  <c r="O564" i="6" s="1"/>
  <c r="N564" i="6" a="1"/>
  <c r="N564" i="6" s="1"/>
  <c r="M564" i="6"/>
  <c r="M564" i="6" a="1"/>
  <c r="L564" i="6" a="1"/>
  <c r="L564" i="6" s="1"/>
  <c r="K564" i="6" a="1"/>
  <c r="K564" i="6" s="1"/>
  <c r="AI563" i="6" a="1"/>
  <c r="AI563" i="6" s="1"/>
  <c r="AH563" i="6" a="1"/>
  <c r="AH563" i="6" s="1"/>
  <c r="AG563" i="6"/>
  <c r="AG563" i="6" a="1"/>
  <c r="AF563" i="6" a="1"/>
  <c r="AF563" i="6" s="1"/>
  <c r="AE563" i="6" a="1"/>
  <c r="AE563" i="6" s="1"/>
  <c r="AD563" i="6" a="1"/>
  <c r="AD563" i="6" s="1"/>
  <c r="AC563" i="6"/>
  <c r="AC563" i="6" a="1"/>
  <c r="AB563" i="6" a="1"/>
  <c r="AB563" i="6" s="1"/>
  <c r="AA563" i="6" a="1"/>
  <c r="AA563" i="6" s="1"/>
  <c r="Z563" i="6" a="1"/>
  <c r="Z563" i="6" s="1"/>
  <c r="Y563" i="6" a="1"/>
  <c r="Y563" i="6" s="1"/>
  <c r="X563" i="6" a="1"/>
  <c r="X563" i="6" s="1"/>
  <c r="W563" i="6"/>
  <c r="W563" i="6" a="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c r="AG562" i="6" a="1"/>
  <c r="AF562" i="6" a="1"/>
  <c r="AF562" i="6" s="1"/>
  <c r="AE562" i="6" a="1"/>
  <c r="AE562" i="6" s="1"/>
  <c r="AD562" i="6" a="1"/>
  <c r="AD562" i="6" s="1"/>
  <c r="AC562" i="6" a="1"/>
  <c r="AC562" i="6" s="1"/>
  <c r="AB562" i="6" a="1"/>
  <c r="AB562" i="6" s="1"/>
  <c r="AA562" i="6"/>
  <c r="AA562" i="6" a="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c r="M562" i="6" a="1"/>
  <c r="L562" i="6" a="1"/>
  <c r="L562" i="6" s="1"/>
  <c r="K562" i="6" a="1"/>
  <c r="K562" i="6" s="1"/>
  <c r="AI561" i="6" a="1"/>
  <c r="AI561" i="6" s="1"/>
  <c r="AH561" i="6" a="1"/>
  <c r="AH561" i="6" s="1"/>
  <c r="AG561" i="6"/>
  <c r="AG561" i="6" a="1"/>
  <c r="AF561" i="6" a="1"/>
  <c r="AF561" i="6" s="1"/>
  <c r="AE561" i="6" a="1"/>
  <c r="AE561" i="6" s="1"/>
  <c r="AD561" i="6" a="1"/>
  <c r="AD561" i="6" s="1"/>
  <c r="AC561" i="6" a="1"/>
  <c r="AC561" i="6" s="1"/>
  <c r="AB561" i="6" a="1"/>
  <c r="AB561" i="6" s="1"/>
  <c r="AA561" i="6" a="1"/>
  <c r="AA561" i="6" s="1"/>
  <c r="Z561" i="6" a="1"/>
  <c r="Z561" i="6" s="1"/>
  <c r="Y561" i="6"/>
  <c r="Y561" i="6" a="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c r="M561" i="6" a="1"/>
  <c r="L561" i="6" a="1"/>
  <c r="L561" i="6" s="1"/>
  <c r="K561" i="6" a="1"/>
  <c r="K561" i="6" s="1"/>
  <c r="AI560" i="6"/>
  <c r="AI560" i="6" a="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c r="U560" i="6" a="1"/>
  <c r="T560" i="6" a="1"/>
  <c r="T560" i="6" s="1"/>
  <c r="S560" i="6" a="1"/>
  <c r="S560" i="6" s="1"/>
  <c r="R560" i="6" a="1"/>
  <c r="R560" i="6" s="1"/>
  <c r="Q560" i="6" a="1"/>
  <c r="Q560" i="6" s="1"/>
  <c r="P560" i="6" a="1"/>
  <c r="P560" i="6" s="1"/>
  <c r="O560" i="6" a="1"/>
  <c r="O560" i="6" s="1"/>
  <c r="N560" i="6" a="1"/>
  <c r="N560" i="6" s="1"/>
  <c r="M560" i="6"/>
  <c r="M560" i="6" a="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c r="Y559" i="6" a="1"/>
  <c r="X559" i="6" a="1"/>
  <c r="X559" i="6" s="1"/>
  <c r="W559" i="6" a="1"/>
  <c r="W559" i="6" s="1"/>
  <c r="V559" i="6" a="1"/>
  <c r="V559" i="6" s="1"/>
  <c r="U559" i="6" a="1"/>
  <c r="U559" i="6" s="1"/>
  <c r="T559" i="6" a="1"/>
  <c r="T559" i="6" s="1"/>
  <c r="S559" i="6" a="1"/>
  <c r="S559" i="6" s="1"/>
  <c r="R559" i="6" a="1"/>
  <c r="R559" i="6" s="1"/>
  <c r="Q559" i="6"/>
  <c r="Q559" i="6" a="1"/>
  <c r="P559" i="6" a="1"/>
  <c r="P559" i="6" s="1"/>
  <c r="O559" i="6" a="1"/>
  <c r="O559" i="6" s="1"/>
  <c r="N559" i="6" a="1"/>
  <c r="N559" i="6" s="1"/>
  <c r="M559" i="6"/>
  <c r="M559" i="6" a="1"/>
  <c r="L559" i="6" a="1"/>
  <c r="L559" i="6" s="1"/>
  <c r="K559" i="6" a="1"/>
  <c r="K559" i="6" s="1"/>
  <c r="AI558" i="6" a="1"/>
  <c r="AI558" i="6" s="1"/>
  <c r="AH558" i="6" a="1"/>
  <c r="AH558" i="6" s="1"/>
  <c r="AG558" i="6" a="1"/>
  <c r="AG558" i="6" s="1"/>
  <c r="AF558" i="6" a="1"/>
  <c r="AF558" i="6" s="1"/>
  <c r="AE558" i="6" a="1"/>
  <c r="AE558" i="6" s="1"/>
  <c r="AD558" i="6" a="1"/>
  <c r="AD558" i="6" s="1"/>
  <c r="AC558" i="6"/>
  <c r="AC558" i="6" a="1"/>
  <c r="AB558" i="6" a="1"/>
  <c r="AB558" i="6" s="1"/>
  <c r="AA558" i="6" a="1"/>
  <c r="AA558" i="6" s="1"/>
  <c r="Z558" i="6" a="1"/>
  <c r="Z558" i="6" s="1"/>
  <c r="Y558" i="6" a="1"/>
  <c r="Y558" i="6" s="1"/>
  <c r="X558" i="6" a="1"/>
  <c r="X558" i="6" s="1"/>
  <c r="W558" i="6" a="1"/>
  <c r="W558" i="6" s="1"/>
  <c r="V558" i="6" a="1"/>
  <c r="V558" i="6" s="1"/>
  <c r="U558" i="6"/>
  <c r="U558" i="6" a="1"/>
  <c r="T558" i="6" a="1"/>
  <c r="T558" i="6" s="1"/>
  <c r="S558" i="6" a="1"/>
  <c r="S558" i="6" s="1"/>
  <c r="R558" i="6" a="1"/>
  <c r="R558" i="6" s="1"/>
  <c r="Q558" i="6"/>
  <c r="Q558" i="6" a="1"/>
  <c r="P558" i="6" a="1"/>
  <c r="P558" i="6" s="1"/>
  <c r="O558" i="6" a="1"/>
  <c r="O558" i="6" s="1"/>
  <c r="N558" i="6" a="1"/>
  <c r="N558" i="6" s="1"/>
  <c r="M558" i="6" a="1"/>
  <c r="M558" i="6" s="1"/>
  <c r="L558" i="6" a="1"/>
  <c r="L558" i="6" s="1"/>
  <c r="K558" i="6"/>
  <c r="K558" i="6" a="1"/>
  <c r="AI557" i="6" a="1"/>
  <c r="AI557" i="6" s="1"/>
  <c r="AH557" i="6" a="1"/>
  <c r="AH557" i="6" s="1"/>
  <c r="AG557" i="6"/>
  <c r="AG557" i="6" a="1"/>
  <c r="AF557" i="6" a="1"/>
  <c r="AF557" i="6" s="1"/>
  <c r="AE557" i="6" a="1"/>
  <c r="AE557" i="6" s="1"/>
  <c r="AD557" i="6" a="1"/>
  <c r="AD557" i="6" s="1"/>
  <c r="AC557" i="6" a="1"/>
  <c r="AC557" i="6" s="1"/>
  <c r="AB557" i="6" a="1"/>
  <c r="AB557" i="6" s="1"/>
  <c r="AA557" i="6" a="1"/>
  <c r="AA557" i="6" s="1"/>
  <c r="Z557" i="6" a="1"/>
  <c r="Z557" i="6" s="1"/>
  <c r="Y557" i="6"/>
  <c r="Y557" i="6" a="1"/>
  <c r="X557" i="6" a="1"/>
  <c r="X557" i="6" s="1"/>
  <c r="W557" i="6" a="1"/>
  <c r="W557" i="6" s="1"/>
  <c r="V557" i="6" a="1"/>
  <c r="V557" i="6" s="1"/>
  <c r="U557" i="6"/>
  <c r="U557" i="6" a="1"/>
  <c r="T557" i="6" a="1"/>
  <c r="T557" i="6" s="1"/>
  <c r="S557" i="6" a="1"/>
  <c r="S557" i="6" s="1"/>
  <c r="R557" i="6" a="1"/>
  <c r="R557" i="6" s="1"/>
  <c r="Q557" i="6" a="1"/>
  <c r="Q557" i="6" s="1"/>
  <c r="P557" i="6" a="1"/>
  <c r="P557" i="6" s="1"/>
  <c r="O557" i="6"/>
  <c r="O557" i="6" a="1"/>
  <c r="N557" i="6" a="1"/>
  <c r="N557" i="6" s="1"/>
  <c r="M557" i="6" a="1"/>
  <c r="M557" i="6" s="1"/>
  <c r="L557" i="6" a="1"/>
  <c r="L557" i="6" s="1"/>
  <c r="K557" i="6" a="1"/>
  <c r="K557" i="6" s="1"/>
  <c r="AI556" i="6" a="1"/>
  <c r="AI556" i="6" s="1"/>
  <c r="AH556" i="6" a="1"/>
  <c r="AH556" i="6" s="1"/>
  <c r="AG556" i="6"/>
  <c r="AG556" i="6" a="1"/>
  <c r="AF556" i="6" a="1"/>
  <c r="AF556" i="6" s="1"/>
  <c r="AE556" i="6" a="1"/>
  <c r="AE556" i="6" s="1"/>
  <c r="AD556" i="6" a="1"/>
  <c r="AD556" i="6" s="1"/>
  <c r="AC556" i="6" a="1"/>
  <c r="AC556" i="6" s="1"/>
  <c r="AB556" i="6" a="1"/>
  <c r="AB556" i="6" s="1"/>
  <c r="AA556" i="6"/>
  <c r="AA556" i="6" a="1"/>
  <c r="Z556" i="6" a="1"/>
  <c r="Z556" i="6" s="1"/>
  <c r="Y556" i="6"/>
  <c r="Y556" i="6" a="1"/>
  <c r="X556" i="6" a="1"/>
  <c r="X556" i="6" s="1"/>
  <c r="W556" i="6" a="1"/>
  <c r="W556" i="6" s="1"/>
  <c r="V556" i="6" a="1"/>
  <c r="V556" i="6" s="1"/>
  <c r="U556" i="6"/>
  <c r="U556" i="6" a="1"/>
  <c r="T556" i="6" a="1"/>
  <c r="T556" i="6" s="1"/>
  <c r="S556" i="6"/>
  <c r="S556" i="6" a="1"/>
  <c r="R556" i="6" a="1"/>
  <c r="R556" i="6" s="1"/>
  <c r="Q556" i="6" a="1"/>
  <c r="Q556" i="6" s="1"/>
  <c r="P556" i="6" a="1"/>
  <c r="P556" i="6" s="1"/>
  <c r="O556" i="6" a="1"/>
  <c r="O556" i="6" s="1"/>
  <c r="N556" i="6" a="1"/>
  <c r="N556" i="6" s="1"/>
  <c r="M556" i="6"/>
  <c r="M556" i="6" a="1"/>
  <c r="L556" i="6" a="1"/>
  <c r="L556" i="6" s="1"/>
  <c r="K556" i="6" a="1"/>
  <c r="K556" i="6" s="1"/>
  <c r="AI555" i="6" a="1"/>
  <c r="AI555" i="6" s="1"/>
  <c r="AH555" i="6" a="1"/>
  <c r="AH555" i="6" s="1"/>
  <c r="AG555" i="6"/>
  <c r="AG555" i="6" a="1"/>
  <c r="AF555" i="6" a="1"/>
  <c r="AF555" i="6" s="1"/>
  <c r="AE555" i="6"/>
  <c r="AE555" i="6" a="1"/>
  <c r="AD555" i="6" a="1"/>
  <c r="AD555" i="6" s="1"/>
  <c r="AC555" i="6"/>
  <c r="AC555" i="6" a="1"/>
  <c r="AB555" i="6" a="1"/>
  <c r="AB555" i="6" s="1"/>
  <c r="AA555" i="6" a="1"/>
  <c r="AA555" i="6" s="1"/>
  <c r="Z555" i="6" a="1"/>
  <c r="Z555" i="6" s="1"/>
  <c r="Y555" i="6" a="1"/>
  <c r="Y555" i="6" s="1"/>
  <c r="X555" i="6" a="1"/>
  <c r="X555" i="6" s="1"/>
  <c r="W555" i="6"/>
  <c r="W555" i="6" a="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c r="AG554" i="6" a="1"/>
  <c r="AF554" i="6" a="1"/>
  <c r="AF554" i="6" s="1"/>
  <c r="AE554" i="6" a="1"/>
  <c r="AE554" i="6" s="1"/>
  <c r="AD554" i="6" a="1"/>
  <c r="AD554" i="6" s="1"/>
  <c r="AC554" i="6" a="1"/>
  <c r="AC554" i="6" s="1"/>
  <c r="AB554" i="6" a="1"/>
  <c r="AB554" i="6" s="1"/>
  <c r="AA554" i="6"/>
  <c r="AA554" i="6" a="1"/>
  <c r="Z554" i="6" a="1"/>
  <c r="Z554" i="6" s="1"/>
  <c r="Y554" i="6" a="1"/>
  <c r="Y554" i="6" s="1"/>
  <c r="X554" i="6" a="1"/>
  <c r="X554" i="6" s="1"/>
  <c r="W554" i="6" a="1"/>
  <c r="W554" i="6" s="1"/>
  <c r="V554" i="6" a="1"/>
  <c r="V554" i="6" s="1"/>
  <c r="U554" i="6"/>
  <c r="U554" i="6" a="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c r="AG553" i="6" a="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c r="Q552" i="6" a="1"/>
  <c r="P552" i="6" a="1"/>
  <c r="P552" i="6" s="1"/>
  <c r="O552" i="6" a="1"/>
  <c r="O552" i="6" s="1"/>
  <c r="N552" i="6" a="1"/>
  <c r="N552" i="6" s="1"/>
  <c r="M552" i="6"/>
  <c r="M552" i="6" a="1"/>
  <c r="L552" i="6" a="1"/>
  <c r="L552" i="6" s="1"/>
  <c r="K552" i="6"/>
  <c r="K552" i="6" a="1"/>
  <c r="AI551" i="6" a="1"/>
  <c r="AI551" i="6" s="1"/>
  <c r="AH551" i="6" a="1"/>
  <c r="AH551" i="6" s="1"/>
  <c r="AG551" i="6"/>
  <c r="AG551" i="6" a="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c r="Y550" i="6" a="1"/>
  <c r="X550" i="6" a="1"/>
  <c r="X550" i="6" s="1"/>
  <c r="W550" i="6" a="1"/>
  <c r="W550" i="6" s="1"/>
  <c r="V550" i="6" a="1"/>
  <c r="V550" i="6" s="1"/>
  <c r="U550" i="6" a="1"/>
  <c r="U550" i="6" s="1"/>
  <c r="T550" i="6" a="1"/>
  <c r="T550" i="6" s="1"/>
  <c r="S550" i="6"/>
  <c r="S550" i="6" a="1"/>
  <c r="R550" i="6" a="1"/>
  <c r="R550" i="6" s="1"/>
  <c r="Q550" i="6" a="1"/>
  <c r="Q550" i="6" s="1"/>
  <c r="P550" i="6" a="1"/>
  <c r="P550" i="6" s="1"/>
  <c r="O550" i="6" a="1"/>
  <c r="O550" i="6" s="1"/>
  <c r="N550" i="6" a="1"/>
  <c r="N550" i="6" s="1"/>
  <c r="M550" i="6"/>
  <c r="M550" i="6" a="1"/>
  <c r="L550" i="6" a="1"/>
  <c r="L550" i="6" s="1"/>
  <c r="K550" i="6" a="1"/>
  <c r="K550" i="6" s="1"/>
  <c r="AI549" i="6" a="1"/>
  <c r="AI549" i="6" s="1"/>
  <c r="AH549" i="6" a="1"/>
  <c r="AH549" i="6" s="1"/>
  <c r="AG549" i="6" a="1"/>
  <c r="AG549" i="6" s="1"/>
  <c r="AF549" i="6" a="1"/>
  <c r="AF549" i="6" s="1"/>
  <c r="AE549" i="6" a="1"/>
  <c r="AE549" i="6" s="1"/>
  <c r="AD549" i="6" a="1"/>
  <c r="AD549" i="6" s="1"/>
  <c r="AC549" i="6"/>
  <c r="AC549" i="6" a="1"/>
  <c r="AB549" i="6" a="1"/>
  <c r="AB549" i="6" s="1"/>
  <c r="AA549" i="6" a="1"/>
  <c r="AA549" i="6" s="1"/>
  <c r="Z549" i="6" a="1"/>
  <c r="Z549" i="6" s="1"/>
  <c r="Y549" i="6" a="1"/>
  <c r="Y549" i="6" s="1"/>
  <c r="X549" i="6" a="1"/>
  <c r="X549" i="6" s="1"/>
  <c r="W549" i="6"/>
  <c r="W549" i="6" a="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c r="Y548" i="6" a="1"/>
  <c r="X548" i="6" a="1"/>
  <c r="X548" i="6" s="1"/>
  <c r="W548" i="6" a="1"/>
  <c r="W548" i="6" s="1"/>
  <c r="V548" i="6" a="1"/>
  <c r="V548" i="6" s="1"/>
  <c r="U548" i="6" a="1"/>
  <c r="U548" i="6" s="1"/>
  <c r="T548" i="6" a="1"/>
  <c r="T548" i="6" s="1"/>
  <c r="S548" i="6"/>
  <c r="S548" i="6" a="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c r="AE547" i="6" a="1"/>
  <c r="AD547" i="6" a="1"/>
  <c r="AD547" i="6" s="1"/>
  <c r="AC547" i="6" a="1"/>
  <c r="AC547" i="6" s="1"/>
  <c r="AB547" i="6" a="1"/>
  <c r="AB547" i="6" s="1"/>
  <c r="AA547" i="6" a="1"/>
  <c r="AA547" i="6" s="1"/>
  <c r="Z547" i="6" a="1"/>
  <c r="Z547" i="6" s="1"/>
  <c r="Y547" i="6"/>
  <c r="Y547" i="6" a="1"/>
  <c r="X547" i="6" a="1"/>
  <c r="X547" i="6" s="1"/>
  <c r="W547" i="6" a="1"/>
  <c r="W547" i="6" s="1"/>
  <c r="V547" i="6" a="1"/>
  <c r="V547" i="6" s="1"/>
  <c r="U547" i="6" a="1"/>
  <c r="U547" i="6" s="1"/>
  <c r="T547" i="6" a="1"/>
  <c r="T547" i="6" s="1"/>
  <c r="S547" i="6" a="1"/>
  <c r="S547" i="6" s="1"/>
  <c r="R547" i="6" a="1"/>
  <c r="R547" i="6" s="1"/>
  <c r="Q547" i="6"/>
  <c r="Q547" i="6" a="1"/>
  <c r="P547" i="6" a="1"/>
  <c r="P547" i="6" s="1"/>
  <c r="O547" i="6" a="1"/>
  <c r="O547" i="6" s="1"/>
  <c r="N547" i="6" a="1"/>
  <c r="N547" i="6" s="1"/>
  <c r="M547" i="6" a="1"/>
  <c r="M547" i="6" s="1"/>
  <c r="L547" i="6" a="1"/>
  <c r="L547" i="6" s="1"/>
  <c r="K547" i="6" a="1"/>
  <c r="K547" i="6" s="1"/>
  <c r="AI546" i="6"/>
  <c r="AI546" i="6" a="1"/>
  <c r="AH546" i="6" a="1"/>
  <c r="AH546" i="6" s="1"/>
  <c r="AG546" i="6" a="1"/>
  <c r="AG546" i="6" s="1"/>
  <c r="AF546" i="6" a="1"/>
  <c r="AF546" i="6" s="1"/>
  <c r="AE546" i="6" a="1"/>
  <c r="AE546" i="6" s="1"/>
  <c r="AD546" i="6" a="1"/>
  <c r="AD546" i="6" s="1"/>
  <c r="AC546" i="6"/>
  <c r="AC546" i="6" a="1"/>
  <c r="AB546" i="6" a="1"/>
  <c r="AB546" i="6" s="1"/>
  <c r="AA546" i="6" a="1"/>
  <c r="AA546" i="6" s="1"/>
  <c r="Z546" i="6" a="1"/>
  <c r="Z546" i="6" s="1"/>
  <c r="Y546" i="6" a="1"/>
  <c r="Y546" i="6" s="1"/>
  <c r="X546" i="6" a="1"/>
  <c r="X546" i="6" s="1"/>
  <c r="W546" i="6" a="1"/>
  <c r="W546" i="6" s="1"/>
  <c r="V546" i="6" a="1"/>
  <c r="V546" i="6" s="1"/>
  <c r="U546" i="6"/>
  <c r="U546" i="6" a="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c r="AE545" i="6" a="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c r="AC544" i="6" a="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c r="Q544" i="6" a="1"/>
  <c r="P544" i="6" a="1"/>
  <c r="P544" i="6" s="1"/>
  <c r="O544" i="6" a="1"/>
  <c r="O544" i="6" s="1"/>
  <c r="N544" i="6" a="1"/>
  <c r="N544" i="6" s="1"/>
  <c r="M544" i="6" a="1"/>
  <c r="M544" i="6" s="1"/>
  <c r="L544" i="6" a="1"/>
  <c r="L544" i="6" s="1"/>
  <c r="K544" i="6"/>
  <c r="K544" i="6" a="1"/>
  <c r="AI543" i="6" a="1"/>
  <c r="AI543" i="6" s="1"/>
  <c r="AH543" i="6" a="1"/>
  <c r="AH543" i="6" s="1"/>
  <c r="AG543" i="6"/>
  <c r="AG543" i="6" a="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c r="U543" i="6" a="1"/>
  <c r="T543" i="6" a="1"/>
  <c r="T543" i="6" s="1"/>
  <c r="S543" i="6" a="1"/>
  <c r="S543" i="6" s="1"/>
  <c r="R543" i="6" a="1"/>
  <c r="R543" i="6" s="1"/>
  <c r="Q543" i="6" a="1"/>
  <c r="Q543" i="6" s="1"/>
  <c r="P543" i="6" a="1"/>
  <c r="P543" i="6" s="1"/>
  <c r="O543" i="6"/>
  <c r="O543" i="6" a="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c r="Y542" i="6" a="1"/>
  <c r="X542" i="6" a="1"/>
  <c r="X542" i="6" s="1"/>
  <c r="W542" i="6" a="1"/>
  <c r="W542" i="6" s="1"/>
  <c r="V542" i="6" a="1"/>
  <c r="V542" i="6" s="1"/>
  <c r="U542" i="6" a="1"/>
  <c r="U542" i="6" s="1"/>
  <c r="T542" i="6" a="1"/>
  <c r="T542" i="6" s="1"/>
  <c r="S542" i="6"/>
  <c r="S542" i="6" a="1"/>
  <c r="R542" i="6" a="1"/>
  <c r="R542" i="6" s="1"/>
  <c r="Q542" i="6" a="1"/>
  <c r="Q542" i="6" s="1"/>
  <c r="P542" i="6" a="1"/>
  <c r="P542" i="6" s="1"/>
  <c r="O542" i="6" a="1"/>
  <c r="O542" i="6" s="1"/>
  <c r="N542" i="6" a="1"/>
  <c r="N542" i="6" s="1"/>
  <c r="M542" i="6"/>
  <c r="M542" i="6" a="1"/>
  <c r="L542" i="6" a="1"/>
  <c r="L542" i="6" s="1"/>
  <c r="K542" i="6" a="1"/>
  <c r="K542" i="6" s="1"/>
  <c r="AI541" i="6" a="1"/>
  <c r="AI541" i="6" s="1"/>
  <c r="AH541" i="6" a="1"/>
  <c r="AH541" i="6" s="1"/>
  <c r="AG541" i="6" a="1"/>
  <c r="AG541" i="6" s="1"/>
  <c r="AF541" i="6" a="1"/>
  <c r="AF541" i="6" s="1"/>
  <c r="AE541" i="6" a="1"/>
  <c r="AE541" i="6" s="1"/>
  <c r="AD541" i="6" a="1"/>
  <c r="AD541" i="6" s="1"/>
  <c r="AC541" i="6"/>
  <c r="AC541" i="6" a="1"/>
  <c r="AB541" i="6" a="1"/>
  <c r="AB541" i="6" s="1"/>
  <c r="AA541" i="6" a="1"/>
  <c r="AA541" i="6" s="1"/>
  <c r="Z541" i="6" a="1"/>
  <c r="Z541" i="6" s="1"/>
  <c r="Y541" i="6" a="1"/>
  <c r="Y541" i="6" s="1"/>
  <c r="X541" i="6" a="1"/>
  <c r="X541" i="6" s="1"/>
  <c r="W541" i="6" a="1"/>
  <c r="W541" i="6" s="1"/>
  <c r="V541" i="6" a="1"/>
  <c r="V541" i="6" s="1"/>
  <c r="U541" i="6"/>
  <c r="U541" i="6" a="1"/>
  <c r="T541" i="6" a="1"/>
  <c r="T541" i="6" s="1"/>
  <c r="S541" i="6" a="1"/>
  <c r="S541" i="6" s="1"/>
  <c r="R541" i="6" a="1"/>
  <c r="R541" i="6" s="1"/>
  <c r="Q541" i="6" a="1"/>
  <c r="Q541" i="6" s="1"/>
  <c r="P541" i="6" a="1"/>
  <c r="P541" i="6" s="1"/>
  <c r="O541" i="6" a="1"/>
  <c r="O541" i="6" s="1"/>
  <c r="N541" i="6" a="1"/>
  <c r="N541" i="6" s="1"/>
  <c r="M541" i="6"/>
  <c r="M541" i="6" a="1"/>
  <c r="L541" i="6" a="1"/>
  <c r="L541" i="6" s="1"/>
  <c r="K541" i="6" a="1"/>
  <c r="K541" i="6" s="1"/>
  <c r="AI540" i="6"/>
  <c r="AI540" i="6" a="1"/>
  <c r="AH540" i="6" a="1"/>
  <c r="AH540" i="6" s="1"/>
  <c r="AG540" i="6" a="1"/>
  <c r="AG540" i="6" s="1"/>
  <c r="AF540" i="6" a="1"/>
  <c r="AF540" i="6" s="1"/>
  <c r="AE540" i="6" a="1"/>
  <c r="AE540" i="6" s="1"/>
  <c r="AD540" i="6" a="1"/>
  <c r="AD540" i="6" s="1"/>
  <c r="AC540" i="6" a="1"/>
  <c r="AC540" i="6" s="1"/>
  <c r="AB540" i="6" a="1"/>
  <c r="AB540" i="6" s="1"/>
  <c r="AA540" i="6"/>
  <c r="AA540" i="6" a="1"/>
  <c r="Z540" i="6" a="1"/>
  <c r="Z540" i="6" s="1"/>
  <c r="Y540" i="6" a="1"/>
  <c r="Y540" i="6" s="1"/>
  <c r="X540" i="6" a="1"/>
  <c r="X540" i="6" s="1"/>
  <c r="W540" i="6" a="1"/>
  <c r="W540" i="6" s="1"/>
  <c r="V540" i="6" a="1"/>
  <c r="V540" i="6" s="1"/>
  <c r="U540" i="6" a="1"/>
  <c r="U540" i="6" s="1"/>
  <c r="T540" i="6" a="1"/>
  <c r="T540" i="6" s="1"/>
  <c r="S540" i="6"/>
  <c r="S540" i="6" a="1"/>
  <c r="R540" i="6" a="1"/>
  <c r="R540" i="6" s="1"/>
  <c r="Q540" i="6" a="1"/>
  <c r="Q540" i="6" s="1"/>
  <c r="P540" i="6" a="1"/>
  <c r="P540" i="6" s="1"/>
  <c r="O540" i="6" a="1"/>
  <c r="O540" i="6" s="1"/>
  <c r="N540" i="6" a="1"/>
  <c r="N540" i="6" s="1"/>
  <c r="M540" i="6" a="1"/>
  <c r="M540" i="6" s="1"/>
  <c r="L540" i="6" a="1"/>
  <c r="L540" i="6" s="1"/>
  <c r="K540" i="6"/>
  <c r="K540" i="6" a="1"/>
  <c r="AI539" i="6" a="1"/>
  <c r="AI539" i="6" s="1"/>
  <c r="AH539" i="6" a="1"/>
  <c r="AH539" i="6" s="1"/>
  <c r="AG539" i="6" a="1"/>
  <c r="AG539" i="6" s="1"/>
  <c r="AF539" i="6" a="1"/>
  <c r="AF539" i="6" s="1"/>
  <c r="AE539" i="6"/>
  <c r="AE539" i="6" a="1"/>
  <c r="AD539" i="6" a="1"/>
  <c r="AD539" i="6" s="1"/>
  <c r="AC539" i="6" a="1"/>
  <c r="AC539" i="6" s="1"/>
  <c r="AB539" i="6" a="1"/>
  <c r="AB539" i="6" s="1"/>
  <c r="AA539" i="6" a="1"/>
  <c r="AA539" i="6" s="1"/>
  <c r="Z539" i="6" a="1"/>
  <c r="Z539" i="6" s="1"/>
  <c r="Y539" i="6" a="1"/>
  <c r="Y539" i="6" s="1"/>
  <c r="X539" i="6" a="1"/>
  <c r="X539" i="6" s="1"/>
  <c r="W539" i="6"/>
  <c r="W539" i="6" a="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c r="AG538" i="6" a="1"/>
  <c r="AF538" i="6" a="1"/>
  <c r="AF538" i="6" s="1"/>
  <c r="AE538" i="6"/>
  <c r="AE538" i="6" a="1"/>
  <c r="AD538" i="6" a="1"/>
  <c r="AD538" i="6" s="1"/>
  <c r="AC538" i="6" a="1"/>
  <c r="AC538" i="6" s="1"/>
  <c r="AB538" i="6" a="1"/>
  <c r="AB538" i="6" s="1"/>
  <c r="AA538" i="6"/>
  <c r="AA538" i="6" a="1"/>
  <c r="Z538" i="6" a="1"/>
  <c r="Z538" i="6" s="1"/>
  <c r="Y538" i="6"/>
  <c r="Y538" i="6" a="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c r="K538" i="6" a="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c r="W537" i="6" a="1"/>
  <c r="V537" i="6" a="1"/>
  <c r="V537" i="6" s="1"/>
  <c r="U537" i="6"/>
  <c r="U537" i="6" a="1"/>
  <c r="T537" i="6" a="1"/>
  <c r="T537" i="6" s="1"/>
  <c r="S537" i="6" a="1"/>
  <c r="S537" i="6" s="1"/>
  <c r="R537" i="6" a="1"/>
  <c r="R537" i="6" s="1"/>
  <c r="Q537" i="6" a="1"/>
  <c r="Q537" i="6" s="1"/>
  <c r="P537" i="6" a="1"/>
  <c r="P537" i="6" s="1"/>
  <c r="O537" i="6"/>
  <c r="O537" i="6" a="1"/>
  <c r="N537" i="6" a="1"/>
  <c r="N537" i="6" s="1"/>
  <c r="M537" i="6" a="1"/>
  <c r="M537" i="6" s="1"/>
  <c r="L537" i="6" a="1"/>
  <c r="L537" i="6" s="1"/>
  <c r="K537" i="6" a="1"/>
  <c r="K537" i="6" s="1"/>
  <c r="AI536" i="6"/>
  <c r="AI536" i="6" a="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c r="Y536" i="6" a="1"/>
  <c r="X536" i="6" a="1"/>
  <c r="X536" i="6" s="1"/>
  <c r="W536" i="6"/>
  <c r="W536" i="6" a="1"/>
  <c r="V536" i="6" a="1"/>
  <c r="V536" i="6" s="1"/>
  <c r="U536" i="6" a="1"/>
  <c r="U536" i="6" s="1"/>
  <c r="T536" i="6" a="1"/>
  <c r="T536" i="6" s="1"/>
  <c r="S536" i="6"/>
  <c r="S536" i="6" a="1"/>
  <c r="R536" i="6" a="1"/>
  <c r="R536" i="6" s="1"/>
  <c r="Q536" i="6"/>
  <c r="Q536" i="6" a="1"/>
  <c r="P536" i="6" a="1"/>
  <c r="P536" i="6" s="1"/>
  <c r="O536" i="6" a="1"/>
  <c r="O536" i="6" s="1"/>
  <c r="N536" i="6" a="1"/>
  <c r="N536" i="6" s="1"/>
  <c r="M536" i="6" a="1"/>
  <c r="M536" i="6" s="1"/>
  <c r="L536" i="6" a="1"/>
  <c r="L536" i="6" s="1"/>
  <c r="K536" i="6"/>
  <c r="K536" i="6" a="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c r="W535" i="6" a="1"/>
  <c r="V535" i="6" a="1"/>
  <c r="V535" i="6" s="1"/>
  <c r="U535" i="6" a="1"/>
  <c r="U535" i="6" s="1"/>
  <c r="T535" i="6" a="1"/>
  <c r="T535" i="6" s="1"/>
  <c r="S535" i="6" a="1"/>
  <c r="S535" i="6" s="1"/>
  <c r="R535" i="6" a="1"/>
  <c r="R535" i="6" s="1"/>
  <c r="Q535" i="6" a="1"/>
  <c r="Q535" i="6" s="1"/>
  <c r="P535" i="6" a="1"/>
  <c r="P535" i="6" s="1"/>
  <c r="O535" i="6"/>
  <c r="O535" i="6" a="1"/>
  <c r="N535" i="6" a="1"/>
  <c r="N535" i="6" s="1"/>
  <c r="M535" i="6" a="1"/>
  <c r="M535" i="6" s="1"/>
  <c r="L535" i="6" a="1"/>
  <c r="L535" i="6" s="1"/>
  <c r="K535" i="6" a="1"/>
  <c r="K535" i="6" s="1"/>
  <c r="AI534" i="6" a="1"/>
  <c r="AI534" i="6" s="1"/>
  <c r="AH534" i="6" a="1"/>
  <c r="AH534" i="6" s="1"/>
  <c r="AG534" i="6"/>
  <c r="AG534" i="6" a="1"/>
  <c r="AF534" i="6" a="1"/>
  <c r="AF534" i="6" s="1"/>
  <c r="AE534" i="6" a="1"/>
  <c r="AE534" i="6" s="1"/>
  <c r="AD534" i="6" a="1"/>
  <c r="AD534" i="6" s="1"/>
  <c r="AC534" i="6" a="1"/>
  <c r="AC534" i="6" s="1"/>
  <c r="AB534" i="6" a="1"/>
  <c r="AB534" i="6" s="1"/>
  <c r="AA534" i="6"/>
  <c r="AA534" i="6" a="1"/>
  <c r="Z534" i="6" a="1"/>
  <c r="Z534" i="6" s="1"/>
  <c r="Y534" i="6" a="1"/>
  <c r="Y534" i="6" s="1"/>
  <c r="X534" i="6" a="1"/>
  <c r="X534" i="6" s="1"/>
  <c r="W534" i="6" a="1"/>
  <c r="W534" i="6" s="1"/>
  <c r="V534" i="6" a="1"/>
  <c r="V534" i="6" s="1"/>
  <c r="U534" i="6" a="1"/>
  <c r="U534" i="6" s="1"/>
  <c r="T534" i="6" a="1"/>
  <c r="T534" i="6" s="1"/>
  <c r="S534" i="6"/>
  <c r="S534" i="6" a="1"/>
  <c r="R534" i="6" a="1"/>
  <c r="R534" i="6" s="1"/>
  <c r="Q534" i="6" a="1"/>
  <c r="Q534" i="6" s="1"/>
  <c r="P534" i="6" a="1"/>
  <c r="P534" i="6" s="1"/>
  <c r="O534" i="6" a="1"/>
  <c r="O534" i="6" s="1"/>
  <c r="N534" i="6" a="1"/>
  <c r="N534" i="6" s="1"/>
  <c r="M534" i="6" a="1"/>
  <c r="M534" i="6" s="1"/>
  <c r="L534" i="6" a="1"/>
  <c r="L534" i="6" s="1"/>
  <c r="K534" i="6"/>
  <c r="K534" i="6" a="1"/>
  <c r="AI533" i="6" a="1"/>
  <c r="AI533" i="6" s="1"/>
  <c r="AH533" i="6" a="1"/>
  <c r="AH533" i="6" s="1"/>
  <c r="AG533" i="6" a="1"/>
  <c r="AG533" i="6" s="1"/>
  <c r="AF533" i="6" a="1"/>
  <c r="AF533" i="6" s="1"/>
  <c r="AE533" i="6"/>
  <c r="AE533" i="6" a="1"/>
  <c r="AD533" i="6" a="1"/>
  <c r="AD533" i="6" s="1"/>
  <c r="AC533" i="6" a="1"/>
  <c r="AC533" i="6" s="1"/>
  <c r="AB533" i="6" a="1"/>
  <c r="AB533" i="6" s="1"/>
  <c r="AA533" i="6" a="1"/>
  <c r="AA533" i="6" s="1"/>
  <c r="Z533" i="6" a="1"/>
  <c r="Z533" i="6" s="1"/>
  <c r="Y533" i="6" a="1"/>
  <c r="Y533" i="6" s="1"/>
  <c r="X533" i="6" a="1"/>
  <c r="X533" i="6" s="1"/>
  <c r="W533" i="6"/>
  <c r="W533" i="6" a="1"/>
  <c r="V533" i="6" a="1"/>
  <c r="V533" i="6" s="1"/>
  <c r="U533" i="6" a="1"/>
  <c r="U533" i="6" s="1"/>
  <c r="T533" i="6" a="1"/>
  <c r="T533" i="6" s="1"/>
  <c r="S533" i="6"/>
  <c r="S533" i="6" a="1"/>
  <c r="R533" i="6" a="1"/>
  <c r="R533" i="6" s="1"/>
  <c r="Q533" i="6" a="1"/>
  <c r="Q533" i="6" s="1"/>
  <c r="P533" i="6" a="1"/>
  <c r="P533" i="6" s="1"/>
  <c r="O533" i="6" a="1"/>
  <c r="O533" i="6" s="1"/>
  <c r="N533" i="6" a="1"/>
  <c r="N533" i="6" s="1"/>
  <c r="M533" i="6"/>
  <c r="M533" i="6" a="1"/>
  <c r="L533" i="6" a="1"/>
  <c r="L533" i="6" s="1"/>
  <c r="K533" i="6" a="1"/>
  <c r="K533" i="6" s="1"/>
  <c r="AI532" i="6" a="1"/>
  <c r="AI532" i="6" s="1"/>
  <c r="AH532" i="6" a="1"/>
  <c r="AH532" i="6" s="1"/>
  <c r="AG532" i="6"/>
  <c r="AG532" i="6" a="1"/>
  <c r="AF532" i="6" a="1"/>
  <c r="AF532" i="6" s="1"/>
  <c r="AE532" i="6" a="1"/>
  <c r="AE532" i="6" s="1"/>
  <c r="AD532" i="6" a="1"/>
  <c r="AD532" i="6" s="1"/>
  <c r="AC532" i="6" a="1"/>
  <c r="AC532" i="6" s="1"/>
  <c r="AB532" i="6" a="1"/>
  <c r="AB532" i="6" s="1"/>
  <c r="AA532" i="6" a="1"/>
  <c r="AA532" i="6" s="1"/>
  <c r="Z532" i="6" a="1"/>
  <c r="Z532" i="6" s="1"/>
  <c r="Y532" i="6"/>
  <c r="Y532" i="6" a="1"/>
  <c r="X532" i="6" a="1"/>
  <c r="X532" i="6" s="1"/>
  <c r="W532" i="6" a="1"/>
  <c r="W532" i="6" s="1"/>
  <c r="V532" i="6" a="1"/>
  <c r="V532" i="6" s="1"/>
  <c r="U532" i="6" a="1"/>
  <c r="U532" i="6" s="1"/>
  <c r="T532" i="6" a="1"/>
  <c r="T532" i="6" s="1"/>
  <c r="S532" i="6"/>
  <c r="S532" i="6" a="1"/>
  <c r="R532" i="6" a="1"/>
  <c r="R532" i="6" s="1"/>
  <c r="Q532" i="6" a="1"/>
  <c r="Q532" i="6" s="1"/>
  <c r="P532" i="6" a="1"/>
  <c r="P532" i="6" s="1"/>
  <c r="O532" i="6"/>
  <c r="O532" i="6" a="1"/>
  <c r="N532" i="6" a="1"/>
  <c r="N532" i="6" s="1"/>
  <c r="M532" i="6" a="1"/>
  <c r="M532" i="6" s="1"/>
  <c r="L532" i="6" a="1"/>
  <c r="L532" i="6" s="1"/>
  <c r="K532" i="6" a="1"/>
  <c r="K532" i="6" s="1"/>
  <c r="AI531" i="6" a="1"/>
  <c r="AI531" i="6" s="1"/>
  <c r="AH531" i="6" a="1"/>
  <c r="AH531" i="6" s="1"/>
  <c r="AG531" i="6" a="1"/>
  <c r="AG531" i="6" s="1"/>
  <c r="AF531" i="6" a="1"/>
  <c r="AF531" i="6" s="1"/>
  <c r="AE531" i="6"/>
  <c r="AE531" i="6" a="1"/>
  <c r="AD531" i="6" a="1"/>
  <c r="AD531" i="6" s="1"/>
  <c r="AC531" i="6" a="1"/>
  <c r="AC531" i="6" s="1"/>
  <c r="AB531" i="6" a="1"/>
  <c r="AB531" i="6" s="1"/>
  <c r="AA531" i="6"/>
  <c r="AA531" i="6" a="1"/>
  <c r="Z531" i="6" a="1"/>
  <c r="Z531" i="6" s="1"/>
  <c r="Y531" i="6" a="1"/>
  <c r="Y531" i="6" s="1"/>
  <c r="X531" i="6" a="1"/>
  <c r="X531" i="6" s="1"/>
  <c r="W531" i="6" a="1"/>
  <c r="W531" i="6" s="1"/>
  <c r="V531" i="6" a="1"/>
  <c r="V531" i="6" s="1"/>
  <c r="U531" i="6"/>
  <c r="U531" i="6" a="1"/>
  <c r="T531" i="6" a="1"/>
  <c r="T531" i="6" s="1"/>
  <c r="S531" i="6" a="1"/>
  <c r="S531" i="6" s="1"/>
  <c r="R531" i="6" a="1"/>
  <c r="R531" i="6" s="1"/>
  <c r="Q531" i="6" a="1"/>
  <c r="Q531" i="6" s="1"/>
  <c r="P531" i="6" a="1"/>
  <c r="P531" i="6" s="1"/>
  <c r="O531" i="6" a="1"/>
  <c r="O531" i="6" s="1"/>
  <c r="N531" i="6" a="1"/>
  <c r="N531" i="6" s="1"/>
  <c r="M531" i="6"/>
  <c r="M531" i="6" a="1"/>
  <c r="L531" i="6" a="1"/>
  <c r="L531" i="6" s="1"/>
  <c r="K531" i="6" a="1"/>
  <c r="K531" i="6" s="1"/>
  <c r="AI530" i="6"/>
  <c r="AI530" i="6" a="1"/>
  <c r="AH530" i="6" a="1"/>
  <c r="AH530" i="6" s="1"/>
  <c r="AG530" i="6" a="1"/>
  <c r="AG530" i="6" s="1"/>
  <c r="AF530" i="6" a="1"/>
  <c r="AF530" i="6" s="1"/>
  <c r="AE530" i="6"/>
  <c r="AE530" i="6" a="1"/>
  <c r="AD530" i="6" a="1"/>
  <c r="AD530" i="6" s="1"/>
  <c r="AC530" i="6" a="1"/>
  <c r="AC530" i="6" s="1"/>
  <c r="AB530" i="6" a="1"/>
  <c r="AB530" i="6" s="1"/>
  <c r="AA530" i="6" a="1"/>
  <c r="AA530" i="6" s="1"/>
  <c r="Z530" i="6" a="1"/>
  <c r="Z530" i="6" s="1"/>
  <c r="Y530" i="6"/>
  <c r="Y530" i="6" a="1"/>
  <c r="X530" i="6" a="1"/>
  <c r="X530" i="6" s="1"/>
  <c r="W530" i="6" a="1"/>
  <c r="W530" i="6" s="1"/>
  <c r="V530" i="6" a="1"/>
  <c r="V530" i="6" s="1"/>
  <c r="U530" i="6" a="1"/>
  <c r="U530" i="6" s="1"/>
  <c r="T530" i="6" a="1"/>
  <c r="T530" i="6" s="1"/>
  <c r="S530" i="6" a="1"/>
  <c r="S530" i="6" s="1"/>
  <c r="R530" i="6" a="1"/>
  <c r="R530" i="6" s="1"/>
  <c r="Q530" i="6"/>
  <c r="Q530" i="6" a="1"/>
  <c r="P530" i="6" a="1"/>
  <c r="P530" i="6" s="1"/>
  <c r="O530" i="6" a="1"/>
  <c r="O530" i="6" s="1"/>
  <c r="N530" i="6" a="1"/>
  <c r="N530" i="6" s="1"/>
  <c r="M530" i="6" a="1"/>
  <c r="M530" i="6" s="1"/>
  <c r="L530" i="6" a="1"/>
  <c r="L530" i="6" s="1"/>
  <c r="K530" i="6" a="1"/>
  <c r="K530" i="6" s="1"/>
  <c r="AI529" i="6" a="1"/>
  <c r="AI529" i="6" s="1"/>
  <c r="AH529" i="6" a="1"/>
  <c r="AH529" i="6" s="1"/>
  <c r="AG529" i="6" a="1"/>
  <c r="AG529" i="6" s="1"/>
  <c r="AF529" i="6"/>
  <c r="AF529" i="6" a="1"/>
  <c r="AE529" i="6" a="1"/>
  <c r="AE529" i="6" s="1"/>
  <c r="AD529" i="6" a="1"/>
  <c r="AD529" i="6" s="1"/>
  <c r="AC529" i="6" a="1"/>
  <c r="AC529" i="6" s="1"/>
  <c r="AB529" i="6"/>
  <c r="AB529" i="6" a="1"/>
  <c r="AA529" i="6" a="1"/>
  <c r="AA529" i="6" s="1"/>
  <c r="Z529" i="6" a="1"/>
  <c r="Z529" i="6" s="1"/>
  <c r="Y529" i="6" a="1"/>
  <c r="Y529" i="6" s="1"/>
  <c r="X529" i="6"/>
  <c r="X529" i="6" a="1"/>
  <c r="W529" i="6" a="1"/>
  <c r="W529" i="6" s="1"/>
  <c r="V529" i="6" a="1"/>
  <c r="V529" i="6" s="1"/>
  <c r="U529" i="6" a="1"/>
  <c r="U529" i="6" s="1"/>
  <c r="T529" i="6"/>
  <c r="T529" i="6" a="1"/>
  <c r="S529" i="6" a="1"/>
  <c r="S529" i="6" s="1"/>
  <c r="R529" i="6" a="1"/>
  <c r="R529" i="6" s="1"/>
  <c r="Q529" i="6" a="1"/>
  <c r="Q529" i="6" s="1"/>
  <c r="P529" i="6"/>
  <c r="P529" i="6" a="1"/>
  <c r="O529" i="6" a="1"/>
  <c r="O529" i="6" s="1"/>
  <c r="N529" i="6" a="1"/>
  <c r="N529" i="6" s="1"/>
  <c r="M529" i="6" a="1"/>
  <c r="M529" i="6" s="1"/>
  <c r="L529" i="6"/>
  <c r="L529" i="6" a="1"/>
  <c r="K529" i="6" a="1"/>
  <c r="K529" i="6" s="1"/>
  <c r="AI528" i="6" a="1"/>
  <c r="AI528" i="6" s="1"/>
  <c r="AH528" i="6"/>
  <c r="AH528" i="6" a="1"/>
  <c r="AG528" i="6" a="1"/>
  <c r="AG528" i="6" s="1"/>
  <c r="AF528" i="6" a="1"/>
  <c r="AF528" i="6" s="1"/>
  <c r="AE528" i="6" a="1"/>
  <c r="AE528" i="6" s="1"/>
  <c r="AD528" i="6"/>
  <c r="AD528" i="6" a="1"/>
  <c r="AC528" i="6" a="1"/>
  <c r="AC528" i="6" s="1"/>
  <c r="AB528" i="6" a="1"/>
  <c r="AB528" i="6" s="1"/>
  <c r="AA528" i="6" a="1"/>
  <c r="AA528" i="6" s="1"/>
  <c r="Z528" i="6"/>
  <c r="Z528" i="6" a="1"/>
  <c r="Y528" i="6" a="1"/>
  <c r="Y528" i="6" s="1"/>
  <c r="X528" i="6" a="1"/>
  <c r="X528" i="6" s="1"/>
  <c r="W528" i="6" a="1"/>
  <c r="W528" i="6" s="1"/>
  <c r="V528" i="6"/>
  <c r="V528" i="6" a="1"/>
  <c r="U528" i="6" a="1"/>
  <c r="U528" i="6" s="1"/>
  <c r="T528" i="6" a="1"/>
  <c r="T528" i="6" s="1"/>
  <c r="S528" i="6" a="1"/>
  <c r="S528" i="6" s="1"/>
  <c r="R528" i="6"/>
  <c r="R528" i="6" a="1"/>
  <c r="Q528" i="6" a="1"/>
  <c r="Q528" i="6" s="1"/>
  <c r="P528" i="6" a="1"/>
  <c r="P528" i="6" s="1"/>
  <c r="O528" i="6" a="1"/>
  <c r="O528" i="6" s="1"/>
  <c r="N528" i="6"/>
  <c r="N528" i="6" a="1"/>
  <c r="M528" i="6" a="1"/>
  <c r="M528" i="6" s="1"/>
  <c r="L528" i="6" a="1"/>
  <c r="L528" i="6" s="1"/>
  <c r="K528" i="6" a="1"/>
  <c r="K528" i="6" s="1"/>
  <c r="AI527" i="6" a="1"/>
  <c r="AI527" i="6" s="1"/>
  <c r="AH527" i="6" a="1"/>
  <c r="AH527" i="6" s="1"/>
  <c r="AG527" i="6" a="1"/>
  <c r="AG527" i="6" s="1"/>
  <c r="AF527" i="6"/>
  <c r="AF527" i="6" a="1"/>
  <c r="AE527" i="6" a="1"/>
  <c r="AE527" i="6" s="1"/>
  <c r="AD527" i="6" a="1"/>
  <c r="AD527" i="6" s="1"/>
  <c r="AC527" i="6" a="1"/>
  <c r="AC527" i="6" s="1"/>
  <c r="AB527" i="6"/>
  <c r="AB527" i="6" a="1"/>
  <c r="AA527" i="6" a="1"/>
  <c r="AA527" i="6" s="1"/>
  <c r="Z527" i="6" a="1"/>
  <c r="Z527" i="6" s="1"/>
  <c r="Y527" i="6" a="1"/>
  <c r="Y527" i="6" s="1"/>
  <c r="X527" i="6"/>
  <c r="X527" i="6" a="1"/>
  <c r="W527" i="6" a="1"/>
  <c r="W527" i="6" s="1"/>
  <c r="V527" i="6" a="1"/>
  <c r="V527" i="6" s="1"/>
  <c r="U527" i="6" a="1"/>
  <c r="U527" i="6" s="1"/>
  <c r="T527" i="6" a="1"/>
  <c r="T527" i="6" s="1"/>
  <c r="S527" i="6" a="1"/>
  <c r="S527" i="6" s="1"/>
  <c r="R527" i="6"/>
  <c r="R527" i="6" a="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c r="AD526" i="6" a="1"/>
  <c r="AC526" i="6" a="1"/>
  <c r="AC526" i="6" s="1"/>
  <c r="AB526" i="6" a="1"/>
  <c r="AB526" i="6" s="1"/>
  <c r="AA526" i="6" a="1"/>
  <c r="AA526" i="6" s="1"/>
  <c r="Z526" i="6" a="1"/>
  <c r="Z526" i="6" s="1"/>
  <c r="Y526" i="6" a="1"/>
  <c r="Y526" i="6" s="1"/>
  <c r="X526" i="6"/>
  <c r="X526" i="6" a="1"/>
  <c r="W526" i="6" a="1"/>
  <c r="W526" i="6" s="1"/>
  <c r="V526" i="6" a="1"/>
  <c r="V526" i="6" s="1"/>
  <c r="U526" i="6" a="1"/>
  <c r="U526" i="6" s="1"/>
  <c r="T526" i="6" a="1"/>
  <c r="T526" i="6" s="1"/>
  <c r="S526" i="6" a="1"/>
  <c r="S526" i="6" s="1"/>
  <c r="R526" i="6" a="1"/>
  <c r="R526" i="6" s="1"/>
  <c r="Q526" i="6" a="1"/>
  <c r="Q526" i="6" s="1"/>
  <c r="P526" i="6" a="1"/>
  <c r="P526" i="6" s="1"/>
  <c r="O526" i="6" a="1"/>
  <c r="O526" i="6" s="1"/>
  <c r="N526" i="6"/>
  <c r="N526" i="6" a="1"/>
  <c r="M526" i="6" a="1"/>
  <c r="M526" i="6" s="1"/>
  <c r="L526" i="6" a="1"/>
  <c r="L526" i="6" s="1"/>
  <c r="K526" i="6" a="1"/>
  <c r="K526" i="6" s="1"/>
  <c r="AI525" i="6" a="1"/>
  <c r="AI525" i="6" s="1"/>
  <c r="AH525" i="6"/>
  <c r="AH525" i="6" a="1"/>
  <c r="AG525" i="6" a="1"/>
  <c r="AG525" i="6" s="1"/>
  <c r="AF525" i="6" a="1"/>
  <c r="AF525" i="6" s="1"/>
  <c r="AE525" i="6" a="1"/>
  <c r="AE525" i="6" s="1"/>
  <c r="AD525" i="6" a="1"/>
  <c r="AD525" i="6" s="1"/>
  <c r="AC525" i="6" a="1"/>
  <c r="AC525" i="6" s="1"/>
  <c r="AB525" i="6" a="1"/>
  <c r="AB525" i="6" s="1"/>
  <c r="AA525" i="6" a="1"/>
  <c r="AA525" i="6" s="1"/>
  <c r="Z525" i="6"/>
  <c r="Z525" i="6" a="1"/>
  <c r="Y525" i="6" a="1"/>
  <c r="Y525" i="6" s="1"/>
  <c r="X525" i="6" a="1"/>
  <c r="X525" i="6" s="1"/>
  <c r="W525" i="6" a="1"/>
  <c r="W525" i="6" s="1"/>
  <c r="V525" i="6" a="1"/>
  <c r="V525" i="6" s="1"/>
  <c r="U525" i="6" a="1"/>
  <c r="U525" i="6" s="1"/>
  <c r="T525" i="6"/>
  <c r="T525" i="6" a="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c r="AD524" i="6" a="1"/>
  <c r="AC524" i="6" a="1"/>
  <c r="AC524" i="6" s="1"/>
  <c r="AB524" i="6" a="1"/>
  <c r="AB524" i="6" s="1"/>
  <c r="AA524" i="6" a="1"/>
  <c r="AA524" i="6" s="1"/>
  <c r="Z524" i="6" a="1"/>
  <c r="Z524" i="6" s="1"/>
  <c r="Y524" i="6" a="1"/>
  <c r="Y524" i="6" s="1"/>
  <c r="X524" i="6" a="1"/>
  <c r="X524" i="6" s="1"/>
  <c r="W524" i="6" a="1"/>
  <c r="W524" i="6" s="1"/>
  <c r="V524" i="6"/>
  <c r="V524" i="6" a="1"/>
  <c r="U524" i="6" a="1"/>
  <c r="U524" i="6" s="1"/>
  <c r="T524" i="6" a="1"/>
  <c r="T524" i="6" s="1"/>
  <c r="S524" i="6" a="1"/>
  <c r="S524" i="6" s="1"/>
  <c r="R524" i="6" a="1"/>
  <c r="R524" i="6" s="1"/>
  <c r="Q524" i="6" a="1"/>
  <c r="Q524" i="6" s="1"/>
  <c r="P524" i="6"/>
  <c r="P524" i="6" a="1"/>
  <c r="O524" i="6" a="1"/>
  <c r="O524" i="6" s="1"/>
  <c r="N524" i="6" a="1"/>
  <c r="N524" i="6" s="1"/>
  <c r="M524" i="6" a="1"/>
  <c r="M524" i="6" s="1"/>
  <c r="L524" i="6" a="1"/>
  <c r="L524" i="6" s="1"/>
  <c r="K524" i="6" a="1"/>
  <c r="K524" i="6" s="1"/>
  <c r="AI523" i="6" a="1"/>
  <c r="AI523" i="6" s="1"/>
  <c r="AH523" i="6"/>
  <c r="AH523" i="6" a="1"/>
  <c r="AG523" i="6" a="1"/>
  <c r="AG523" i="6" s="1"/>
  <c r="AF523" i="6" a="1"/>
  <c r="AF523" i="6" s="1"/>
  <c r="AE523" i="6" a="1"/>
  <c r="AE523" i="6" s="1"/>
  <c r="AD523" i="6" a="1"/>
  <c r="AD523" i="6" s="1"/>
  <c r="AC523" i="6" a="1"/>
  <c r="AC523" i="6" s="1"/>
  <c r="AB523" i="6"/>
  <c r="AB523" i="6" a="1"/>
  <c r="AA523" i="6" a="1"/>
  <c r="AA523" i="6" s="1"/>
  <c r="Z523" i="6" a="1"/>
  <c r="Z523" i="6" s="1"/>
  <c r="Y523" i="6" a="1"/>
  <c r="Y523" i="6" s="1"/>
  <c r="X523" i="6" a="1"/>
  <c r="X523" i="6" s="1"/>
  <c r="W523" i="6" a="1"/>
  <c r="W523" i="6" s="1"/>
  <c r="V523" i="6" a="1"/>
  <c r="V523" i="6" s="1"/>
  <c r="U523" i="6" a="1"/>
  <c r="U523" i="6" s="1"/>
  <c r="T523" i="6" a="1"/>
  <c r="T523" i="6" s="1"/>
  <c r="S523" i="6" a="1"/>
  <c r="S523" i="6" s="1"/>
  <c r="R523" i="6"/>
  <c r="R523" i="6" a="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c r="AD522" i="6" a="1"/>
  <c r="AC522" i="6" a="1"/>
  <c r="AC522" i="6" s="1"/>
  <c r="AB522" i="6" a="1"/>
  <c r="AB522" i="6" s="1"/>
  <c r="AA522" i="6" a="1"/>
  <c r="AA522" i="6" s="1"/>
  <c r="Z522" i="6" a="1"/>
  <c r="Z522" i="6" s="1"/>
  <c r="Y522" i="6" a="1"/>
  <c r="Y522" i="6" s="1"/>
  <c r="X522" i="6" a="1"/>
  <c r="X522" i="6" s="1"/>
  <c r="W522" i="6" a="1"/>
  <c r="W522" i="6" s="1"/>
  <c r="V522" i="6"/>
  <c r="V522" i="6" a="1"/>
  <c r="U522" i="6" a="1"/>
  <c r="U522" i="6" s="1"/>
  <c r="T522" i="6" a="1"/>
  <c r="T522" i="6" s="1"/>
  <c r="S522" i="6" a="1"/>
  <c r="S522" i="6" s="1"/>
  <c r="R522" i="6" a="1"/>
  <c r="R522" i="6" s="1"/>
  <c r="Q522" i="6" a="1"/>
  <c r="Q522" i="6" s="1"/>
  <c r="P522" i="6" a="1"/>
  <c r="P522" i="6" s="1"/>
  <c r="O522" i="6" a="1"/>
  <c r="O522" i="6" s="1"/>
  <c r="N522" i="6"/>
  <c r="N522" i="6" a="1"/>
  <c r="M522" i="6" a="1"/>
  <c r="M522" i="6" s="1"/>
  <c r="L522" i="6" a="1"/>
  <c r="L522" i="6" s="1"/>
  <c r="K522" i="6" a="1"/>
  <c r="K522" i="6" s="1"/>
  <c r="AI521" i="6" a="1"/>
  <c r="AI521" i="6" s="1"/>
  <c r="AH521" i="6"/>
  <c r="AH521" i="6" a="1"/>
  <c r="AG521" i="6" a="1"/>
  <c r="AG521" i="6" s="1"/>
  <c r="AF521" i="6" a="1"/>
  <c r="AF521" i="6" s="1"/>
  <c r="AE521" i="6" a="1"/>
  <c r="AE521" i="6" s="1"/>
  <c r="AD521" i="6" a="1"/>
  <c r="AD521" i="6" s="1"/>
  <c r="AC521" i="6" a="1"/>
  <c r="AC521" i="6" s="1"/>
  <c r="AB521" i="6" a="1"/>
  <c r="AB521" i="6" s="1"/>
  <c r="AA521" i="6" a="1"/>
  <c r="AA521" i="6" s="1"/>
  <c r="Z521" i="6"/>
  <c r="Z521" i="6" a="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c r="L521" i="6" a="1"/>
  <c r="K521" i="6" a="1"/>
  <c r="K521" i="6" s="1"/>
  <c r="AI520" i="6" a="1"/>
  <c r="AI520" i="6" s="1"/>
  <c r="AH520" i="6" a="1"/>
  <c r="AH520" i="6" s="1"/>
  <c r="AG520" i="6" a="1"/>
  <c r="AG520" i="6" s="1"/>
  <c r="AF520" i="6"/>
  <c r="AF520" i="6" a="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c r="P520" i="6" a="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c r="AB519" i="6" a="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c r="L519" i="6" a="1"/>
  <c r="K519" i="6" a="1"/>
  <c r="K519" i="6" s="1"/>
  <c r="AI518" i="6" a="1"/>
  <c r="AI518" i="6" s="1"/>
  <c r="AH518" i="6" a="1"/>
  <c r="AH518" i="6" s="1"/>
  <c r="AG518" i="6" a="1"/>
  <c r="AG518" i="6" s="1"/>
  <c r="AF518" i="6"/>
  <c r="AF518" i="6" a="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c r="P518" i="6" a="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c r="AB517" i="6" a="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c r="L517" i="6" a="1"/>
  <c r="K517" i="6" a="1"/>
  <c r="K517" i="6" s="1"/>
  <c r="AI516" i="6" a="1"/>
  <c r="AI516" i="6" s="1"/>
  <c r="AH516" i="6" a="1"/>
  <c r="AH516" i="6" s="1"/>
  <c r="AG516" i="6" a="1"/>
  <c r="AG516" i="6" s="1"/>
  <c r="AF516" i="6"/>
  <c r="AF516" i="6" a="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c r="P516" i="6" a="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c r="L515" i="6" a="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c r="P514" i="6" a="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c r="L509" i="6" a="1"/>
  <c r="K509" i="6" a="1"/>
  <c r="K509" i="6" s="1"/>
  <c r="AI508" i="6" a="1"/>
  <c r="AI508" i="6" s="1"/>
  <c r="AH508" i="6"/>
  <c r="AH508" i="6" a="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c r="R508" i="6" a="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c r="V507" i="6" a="1"/>
  <c r="U507" i="6" a="1"/>
  <c r="U507" i="6" s="1"/>
  <c r="T507" i="6"/>
  <c r="T507" i="6" a="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c r="AF506" i="6" a="1"/>
  <c r="AE506" i="6" a="1"/>
  <c r="AE506" i="6" s="1"/>
  <c r="AD506" i="6" a="1"/>
  <c r="AD506" i="6" s="1"/>
  <c r="AC506" i="6" a="1"/>
  <c r="AC506" i="6" s="1"/>
  <c r="AB506" i="6" a="1"/>
  <c r="AB506" i="6" s="1"/>
  <c r="AA506" i="6" a="1"/>
  <c r="AA506" i="6" s="1"/>
  <c r="Z506" i="6"/>
  <c r="Z506" i="6" a="1"/>
  <c r="Y506" i="6" a="1"/>
  <c r="Y506" i="6" s="1"/>
  <c r="X506" i="6" a="1"/>
  <c r="X506" i="6" s="1"/>
  <c r="W506" i="6" a="1"/>
  <c r="W506" i="6" s="1"/>
  <c r="V506" i="6" a="1"/>
  <c r="V506" i="6" s="1"/>
  <c r="U506" i="6" a="1"/>
  <c r="U506" i="6" s="1"/>
  <c r="T506" i="6" a="1"/>
  <c r="T506" i="6" s="1"/>
  <c r="S506" i="6" a="1"/>
  <c r="S506" i="6" s="1"/>
  <c r="R506" i="6" a="1"/>
  <c r="R506" i="6" s="1"/>
  <c r="Q506" i="6" a="1"/>
  <c r="Q506" i="6" s="1"/>
  <c r="P506" i="6"/>
  <c r="P506" i="6" a="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c r="AB505" i="6" a="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c r="L505" i="6" a="1"/>
  <c r="K505" i="6" a="1"/>
  <c r="K505" i="6" s="1"/>
  <c r="AI504" i="6" a="1"/>
  <c r="AI504" i="6" s="1"/>
  <c r="AH504" i="6"/>
  <c r="AH504" i="6" a="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c r="R504" i="6" a="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c r="T503" i="6" a="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c r="Z502" i="6" a="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c r="AB501" i="6" a="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c r="L501" i="6" a="1"/>
  <c r="K501" i="6" a="1"/>
  <c r="K501" i="6" s="1"/>
  <c r="AI500" i="6" a="1"/>
  <c r="AI500" i="6" s="1"/>
  <c r="AH500" i="6"/>
  <c r="AH500" i="6" a="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c r="R500" i="6" a="1"/>
  <c r="Q500" i="6" a="1"/>
  <c r="Q500" i="6" s="1"/>
  <c r="P500" i="6"/>
  <c r="P500" i="6" a="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c r="AB499" i="6" a="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c r="L499" i="6" a="1"/>
  <c r="K499" i="6" a="1"/>
  <c r="K499" i="6" s="1"/>
  <c r="AI498" i="6" a="1"/>
  <c r="AI498" i="6" s="1"/>
  <c r="AH498" i="6" a="1"/>
  <c r="AH498" i="6" s="1"/>
  <c r="AG498" i="6" a="1"/>
  <c r="AG498" i="6" s="1"/>
  <c r="AF498" i="6"/>
  <c r="AF498" i="6" a="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c r="R498" i="6" a="1"/>
  <c r="Q498" i="6" a="1"/>
  <c r="Q498" i="6" s="1"/>
  <c r="P498" i="6"/>
  <c r="P498" i="6" a="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c r="T497" i="6" a="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c r="AF496" i="6" a="1"/>
  <c r="AE496" i="6" a="1"/>
  <c r="AE496" i="6" s="1"/>
  <c r="AD496" i="6" a="1"/>
  <c r="AD496" i="6" s="1"/>
  <c r="AC496" i="6" a="1"/>
  <c r="AC496" i="6" s="1"/>
  <c r="AB496" i="6" a="1"/>
  <c r="AB496" i="6" s="1"/>
  <c r="AA496" i="6" a="1"/>
  <c r="AA496" i="6" s="1"/>
  <c r="Z496" i="6"/>
  <c r="Z496" i="6" a="1"/>
  <c r="Y496" i="6" a="1"/>
  <c r="Y496" i="6" s="1"/>
  <c r="X496" i="6" a="1"/>
  <c r="X496" i="6" s="1"/>
  <c r="W496" i="6" a="1"/>
  <c r="W496" i="6" s="1"/>
  <c r="V496" i="6" a="1"/>
  <c r="V496" i="6" s="1"/>
  <c r="U496" i="6" a="1"/>
  <c r="U496" i="6" s="1"/>
  <c r="T496" i="6" a="1"/>
  <c r="T496" i="6" s="1"/>
  <c r="S496" i="6" a="1"/>
  <c r="S496" i="6" s="1"/>
  <c r="R496" i="6" a="1"/>
  <c r="R496" i="6" s="1"/>
  <c r="Q496" i="6" a="1"/>
  <c r="Q496" i="6" s="1"/>
  <c r="P496" i="6"/>
  <c r="P496" i="6" a="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c r="AB495" i="6" a="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c r="L495" i="6" a="1"/>
  <c r="K495" i="6" a="1"/>
  <c r="K495" i="6" s="1"/>
  <c r="AI494" i="6" a="1"/>
  <c r="AI494" i="6" s="1"/>
  <c r="AH494" i="6"/>
  <c r="AH494" i="6" a="1"/>
  <c r="AG494" i="6" a="1"/>
  <c r="AG494" i="6" s="1"/>
  <c r="AF494" i="6"/>
  <c r="AF494" i="6" a="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c r="R494" i="6" a="1"/>
  <c r="Q494" i="6" a="1"/>
  <c r="Q494" i="6" s="1"/>
  <c r="P494" i="6"/>
  <c r="P494" i="6" a="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c r="T493" i="6" a="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c r="AF492" i="6" a="1"/>
  <c r="AE492" i="6" a="1"/>
  <c r="AE492" i="6" s="1"/>
  <c r="AD492" i="6" a="1"/>
  <c r="AD492" i="6" s="1"/>
  <c r="AC492" i="6" a="1"/>
  <c r="AC492" i="6" s="1"/>
  <c r="AB492" i="6" a="1"/>
  <c r="AB492" i="6" s="1"/>
  <c r="AA492" i="6" a="1"/>
  <c r="AA492" i="6" s="1"/>
  <c r="Z492" i="6"/>
  <c r="Z492" i="6" a="1"/>
  <c r="Y492" i="6" a="1"/>
  <c r="Y492" i="6" s="1"/>
  <c r="X492" i="6" a="1"/>
  <c r="X492" i="6" s="1"/>
  <c r="W492" i="6" a="1"/>
  <c r="W492" i="6" s="1"/>
  <c r="V492" i="6" a="1"/>
  <c r="V492" i="6" s="1"/>
  <c r="U492" i="6" a="1"/>
  <c r="U492" i="6" s="1"/>
  <c r="T492" i="6" a="1"/>
  <c r="T492" i="6" s="1"/>
  <c r="S492" i="6" a="1"/>
  <c r="S492" i="6" s="1"/>
  <c r="R492" i="6" a="1"/>
  <c r="R492" i="6" s="1"/>
  <c r="Q492" i="6" a="1"/>
  <c r="Q492" i="6" s="1"/>
  <c r="P492" i="6"/>
  <c r="P492" i="6" a="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c r="AB491" i="6" a="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c r="L491" i="6" a="1"/>
  <c r="K491" i="6" a="1"/>
  <c r="K491" i="6" s="1"/>
  <c r="AI490" i="6" a="1"/>
  <c r="AI490" i="6" s="1"/>
  <c r="AH490" i="6"/>
  <c r="AH490" i="6" a="1"/>
  <c r="AG490" i="6" a="1"/>
  <c r="AG490" i="6" s="1"/>
  <c r="AF490" i="6"/>
  <c r="AF490" i="6" a="1"/>
  <c r="AE490" i="6" a="1"/>
  <c r="AE490" i="6" s="1"/>
  <c r="AD490" i="6" a="1"/>
  <c r="AD490" i="6" s="1"/>
  <c r="AC490" i="6" a="1"/>
  <c r="AC490" i="6" s="1"/>
  <c r="AB490" i="6" a="1"/>
  <c r="AB490" i="6" s="1"/>
  <c r="AA490" i="6" a="1"/>
  <c r="AA490" i="6" s="1"/>
  <c r="Z490" i="6" a="1"/>
  <c r="Z490" i="6" s="1"/>
  <c r="Y490" i="6" a="1"/>
  <c r="Y490" i="6" s="1"/>
  <c r="X490" i="6"/>
  <c r="X490" i="6" a="1"/>
  <c r="W490" i="6" a="1"/>
  <c r="W490" i="6" s="1"/>
  <c r="V490" i="6" a="1"/>
  <c r="V490" i="6" s="1"/>
  <c r="U490" i="6" a="1"/>
  <c r="U490" i="6" s="1"/>
  <c r="T490" i="6" a="1"/>
  <c r="T490" i="6" s="1"/>
  <c r="S490" i="6" a="1"/>
  <c r="S490" i="6" s="1"/>
  <c r="R490" i="6"/>
  <c r="R490" i="6" a="1"/>
  <c r="Q490" i="6" a="1"/>
  <c r="Q490" i="6" s="1"/>
  <c r="P490" i="6"/>
  <c r="P490" i="6" a="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c r="T489" i="6" a="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c r="AF488" i="6" a="1"/>
  <c r="AE488" i="6" a="1"/>
  <c r="AE488" i="6" s="1"/>
  <c r="AD488" i="6" a="1"/>
  <c r="AD488" i="6" s="1"/>
  <c r="AC488" i="6" a="1"/>
  <c r="AC488" i="6" s="1"/>
  <c r="AB488" i="6" a="1"/>
  <c r="AB488" i="6" s="1"/>
  <c r="AA488" i="6" a="1"/>
  <c r="AA488" i="6" s="1"/>
  <c r="Z488" i="6"/>
  <c r="Z488" i="6" a="1"/>
  <c r="Y488" i="6" a="1"/>
  <c r="Y488" i="6" s="1"/>
  <c r="X488" i="6" a="1"/>
  <c r="X488" i="6" s="1"/>
  <c r="W488" i="6" a="1"/>
  <c r="W488" i="6" s="1"/>
  <c r="V488" i="6" a="1"/>
  <c r="V488" i="6" s="1"/>
  <c r="U488" i="6" a="1"/>
  <c r="U488" i="6" s="1"/>
  <c r="T488" i="6" a="1"/>
  <c r="T488" i="6" s="1"/>
  <c r="S488" i="6" a="1"/>
  <c r="S488" i="6" s="1"/>
  <c r="R488" i="6" a="1"/>
  <c r="R488" i="6" s="1"/>
  <c r="Q488" i="6" a="1"/>
  <c r="Q488" i="6" s="1"/>
  <c r="P488" i="6"/>
  <c r="P488" i="6" a="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c r="AB487" i="6" a="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c r="L487" i="6" a="1"/>
  <c r="K487" i="6" a="1"/>
  <c r="K487" i="6" s="1"/>
  <c r="AI486" i="6" a="1"/>
  <c r="AI486" i="6" s="1"/>
  <c r="AH486" i="6"/>
  <c r="AH486" i="6" a="1"/>
  <c r="AG486" i="6" a="1"/>
  <c r="AG486" i="6" s="1"/>
  <c r="AF486" i="6"/>
  <c r="AF486" i="6" a="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c r="R486" i="6" a="1"/>
  <c r="Q486" i="6" a="1"/>
  <c r="Q486" i="6" s="1"/>
  <c r="P486" i="6"/>
  <c r="P486" i="6" a="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c r="T485" i="6" a="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c r="AF484" i="6" a="1"/>
  <c r="AE484" i="6" a="1"/>
  <c r="AE484" i="6" s="1"/>
  <c r="AD484" i="6" a="1"/>
  <c r="AD484" i="6" s="1"/>
  <c r="AC484" i="6" a="1"/>
  <c r="AC484" i="6" s="1"/>
  <c r="AB484" i="6" a="1"/>
  <c r="AB484" i="6" s="1"/>
  <c r="AA484" i="6" a="1"/>
  <c r="AA484" i="6" s="1"/>
  <c r="Z484" i="6"/>
  <c r="Z484" i="6" a="1"/>
  <c r="Y484" i="6" a="1"/>
  <c r="Y484" i="6" s="1"/>
  <c r="X484" i="6" a="1"/>
  <c r="X484" i="6" s="1"/>
  <c r="W484" i="6" a="1"/>
  <c r="W484" i="6" s="1"/>
  <c r="V484" i="6" a="1"/>
  <c r="V484" i="6" s="1"/>
  <c r="U484" i="6" a="1"/>
  <c r="U484" i="6" s="1"/>
  <c r="T484" i="6" a="1"/>
  <c r="T484" i="6" s="1"/>
  <c r="S484" i="6" a="1"/>
  <c r="S484" i="6" s="1"/>
  <c r="R484" i="6" a="1"/>
  <c r="R484" i="6" s="1"/>
  <c r="Q484" i="6" a="1"/>
  <c r="Q484" i="6" s="1"/>
  <c r="P484" i="6"/>
  <c r="P484" i="6" a="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c r="AB483" i="6" a="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c r="L483" i="6" a="1"/>
  <c r="K483" i="6" a="1"/>
  <c r="K483" i="6" s="1"/>
  <c r="AI482" i="6" a="1"/>
  <c r="AI482" i="6" s="1"/>
  <c r="AH482" i="6"/>
  <c r="AH482" i="6" a="1"/>
  <c r="AG482" i="6" a="1"/>
  <c r="AG482" i="6" s="1"/>
  <c r="AF482" i="6"/>
  <c r="AF482" i="6" a="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c r="R482" i="6" a="1"/>
  <c r="Q482" i="6" a="1"/>
  <c r="Q482" i="6" s="1"/>
  <c r="P482" i="6"/>
  <c r="P482" i="6" a="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c r="T481" i="6" a="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c r="AF480" i="6" a="1"/>
  <c r="AE480" i="6" a="1"/>
  <c r="AE480" i="6" s="1"/>
  <c r="AD480" i="6" a="1"/>
  <c r="AD480" i="6" s="1"/>
  <c r="AC480" i="6" a="1"/>
  <c r="AC480" i="6" s="1"/>
  <c r="AB480" i="6" a="1"/>
  <c r="AB480" i="6" s="1"/>
  <c r="AA480" i="6" a="1"/>
  <c r="AA480" i="6" s="1"/>
  <c r="Z480" i="6"/>
  <c r="Z480" i="6" a="1"/>
  <c r="Y480" i="6" a="1"/>
  <c r="Y480" i="6" s="1"/>
  <c r="X480" i="6" a="1"/>
  <c r="X480" i="6" s="1"/>
  <c r="W480" i="6" a="1"/>
  <c r="W480" i="6" s="1"/>
  <c r="V480" i="6" a="1"/>
  <c r="V480" i="6" s="1"/>
  <c r="U480" i="6" a="1"/>
  <c r="U480" i="6" s="1"/>
  <c r="T480" i="6" a="1"/>
  <c r="T480" i="6" s="1"/>
  <c r="S480" i="6" a="1"/>
  <c r="S480" i="6" s="1"/>
  <c r="R480" i="6" a="1"/>
  <c r="R480" i="6" s="1"/>
  <c r="Q480" i="6" a="1"/>
  <c r="Q480" i="6" s="1"/>
  <c r="P480" i="6"/>
  <c r="P480" i="6" a="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c r="AB479" i="6" a="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c r="L479" i="6" a="1"/>
  <c r="K479" i="6" a="1"/>
  <c r="K479" i="6" s="1"/>
  <c r="AI478" i="6" a="1"/>
  <c r="AI478" i="6" s="1"/>
  <c r="AH478" i="6"/>
  <c r="AH478" i="6" a="1"/>
  <c r="AG478" i="6" a="1"/>
  <c r="AG478" i="6" s="1"/>
  <c r="AF478" i="6"/>
  <c r="AF478" i="6" a="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c r="R478" i="6" a="1"/>
  <c r="Q478" i="6" a="1"/>
  <c r="Q478" i="6" s="1"/>
  <c r="P478" i="6"/>
  <c r="P478" i="6" a="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c r="T477" i="6" a="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c r="AF476" i="6" a="1"/>
  <c r="AE476" i="6" a="1"/>
  <c r="AE476" i="6" s="1"/>
  <c r="AD476" i="6" a="1"/>
  <c r="AD476" i="6" s="1"/>
  <c r="AC476" i="6" a="1"/>
  <c r="AC476" i="6" s="1"/>
  <c r="AB476" i="6" a="1"/>
  <c r="AB476" i="6" s="1"/>
  <c r="AA476" i="6" a="1"/>
  <c r="AA476" i="6" s="1"/>
  <c r="Z476" i="6"/>
  <c r="Z476" i="6" a="1"/>
  <c r="Y476" i="6" a="1"/>
  <c r="Y476" i="6" s="1"/>
  <c r="X476" i="6" a="1"/>
  <c r="X476" i="6" s="1"/>
  <c r="W476" i="6" a="1"/>
  <c r="W476" i="6" s="1"/>
  <c r="V476" i="6" a="1"/>
  <c r="V476" i="6" s="1"/>
  <c r="U476" i="6" a="1"/>
  <c r="U476" i="6" s="1"/>
  <c r="T476" i="6" a="1"/>
  <c r="T476" i="6" s="1"/>
  <c r="S476" i="6" a="1"/>
  <c r="S476" i="6" s="1"/>
  <c r="R476" i="6" a="1"/>
  <c r="R476" i="6" s="1"/>
  <c r="Q476" i="6" a="1"/>
  <c r="Q476" i="6" s="1"/>
  <c r="P476" i="6"/>
  <c r="P476" i="6" a="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c r="AB475" i="6" a="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c r="L475" i="6" a="1"/>
  <c r="K475" i="6" a="1"/>
  <c r="K475" i="6" s="1"/>
  <c r="AI474" i="6" a="1"/>
  <c r="AI474" i="6" s="1"/>
  <c r="AH474" i="6"/>
  <c r="AH474" i="6" a="1"/>
  <c r="AG474" i="6" a="1"/>
  <c r="AG474" i="6" s="1"/>
  <c r="AF474" i="6"/>
  <c r="AF474" i="6" a="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c r="R474" i="6" a="1"/>
  <c r="Q474" i="6" a="1"/>
  <c r="Q474" i="6" s="1"/>
  <c r="P474" i="6"/>
  <c r="P474" i="6" a="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c r="T473" i="6" a="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c r="AF472" i="6" a="1"/>
  <c r="AE472" i="6" a="1"/>
  <c r="AE472" i="6" s="1"/>
  <c r="AD472" i="6" a="1"/>
  <c r="AD472" i="6" s="1"/>
  <c r="AC472" i="6" a="1"/>
  <c r="AC472" i="6" s="1"/>
  <c r="AB472" i="6" a="1"/>
  <c r="AB472" i="6" s="1"/>
  <c r="AA472" i="6" a="1"/>
  <c r="AA472" i="6" s="1"/>
  <c r="Z472" i="6"/>
  <c r="Z472" i="6" a="1"/>
  <c r="Y472" i="6" a="1"/>
  <c r="Y472" i="6" s="1"/>
  <c r="X472" i="6" a="1"/>
  <c r="X472" i="6" s="1"/>
  <c r="W472" i="6" a="1"/>
  <c r="W472" i="6" s="1"/>
  <c r="V472" i="6" a="1"/>
  <c r="V472" i="6" s="1"/>
  <c r="U472" i="6" a="1"/>
  <c r="U472" i="6" s="1"/>
  <c r="T472" i="6" a="1"/>
  <c r="T472" i="6" s="1"/>
  <c r="S472" i="6" a="1"/>
  <c r="S472" i="6" s="1"/>
  <c r="R472" i="6" a="1"/>
  <c r="R472" i="6" s="1"/>
  <c r="Q472" i="6" a="1"/>
  <c r="Q472" i="6" s="1"/>
  <c r="P472" i="6"/>
  <c r="P472" i="6" a="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c r="AB471" i="6" a="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c r="L471" i="6" a="1"/>
  <c r="K471" i="6" a="1"/>
  <c r="K471" i="6" s="1"/>
  <c r="AI470" i="6" a="1"/>
  <c r="AI470" i="6" s="1"/>
  <c r="AH470" i="6"/>
  <c r="AH470" i="6" a="1"/>
  <c r="AG470" i="6" a="1"/>
  <c r="AG470" i="6" s="1"/>
  <c r="AF470" i="6"/>
  <c r="AF470" i="6" a="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c r="R470" i="6" a="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c r="V469" i="6" a="1"/>
  <c r="U469" i="6" a="1"/>
  <c r="U469" i="6" s="1"/>
  <c r="T469" i="6"/>
  <c r="T469" i="6" a="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c r="AF468" i="6" a="1"/>
  <c r="AE468" i="6" a="1"/>
  <c r="AE468" i="6" s="1"/>
  <c r="AD468" i="6" a="1"/>
  <c r="AD468" i="6" s="1"/>
  <c r="AC468" i="6" a="1"/>
  <c r="AC468" i="6" s="1"/>
  <c r="AB468" i="6" a="1"/>
  <c r="AB468" i="6" s="1"/>
  <c r="AA468" i="6" a="1"/>
  <c r="AA468" i="6" s="1"/>
  <c r="Z468" i="6"/>
  <c r="Z468" i="6" a="1"/>
  <c r="Y468" i="6" a="1"/>
  <c r="Y468" i="6" s="1"/>
  <c r="X468" i="6" a="1"/>
  <c r="X468" i="6" s="1"/>
  <c r="W468" i="6" a="1"/>
  <c r="W468" i="6" s="1"/>
  <c r="V468" i="6" a="1"/>
  <c r="V468" i="6" s="1"/>
  <c r="U468" i="6" a="1"/>
  <c r="U468" i="6" s="1"/>
  <c r="T468" i="6" a="1"/>
  <c r="T468" i="6" s="1"/>
  <c r="S468" i="6" a="1"/>
  <c r="S468" i="6" s="1"/>
  <c r="R468" i="6" a="1"/>
  <c r="R468" i="6" s="1"/>
  <c r="Q468" i="6" a="1"/>
  <c r="Q468" i="6" s="1"/>
  <c r="P468" i="6"/>
  <c r="P468" i="6" a="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c r="AB467" i="6" a="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c r="L467" i="6" a="1"/>
  <c r="K467" i="6" a="1"/>
  <c r="K467" i="6" s="1"/>
  <c r="AI466" i="6" a="1"/>
  <c r="AI466" i="6" s="1"/>
  <c r="AH466" i="6"/>
  <c r="AH466" i="6" a="1"/>
  <c r="AG466" i="6" a="1"/>
  <c r="AG466" i="6" s="1"/>
  <c r="AF466" i="6"/>
  <c r="AF466" i="6" a="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c r="R466" i="6" a="1"/>
  <c r="Q466" i="6" a="1"/>
  <c r="Q466" i="6" s="1"/>
  <c r="P466" i="6"/>
  <c r="P466" i="6" a="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c r="T465" i="6" a="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c r="AF464" i="6" a="1"/>
  <c r="AE464" i="6" a="1"/>
  <c r="AE464" i="6" s="1"/>
  <c r="AD464" i="6" a="1"/>
  <c r="AD464" i="6" s="1"/>
  <c r="AC464" i="6" a="1"/>
  <c r="AC464" i="6" s="1"/>
  <c r="AB464" i="6" a="1"/>
  <c r="AB464" i="6" s="1"/>
  <c r="AA464" i="6" a="1"/>
  <c r="AA464" i="6" s="1"/>
  <c r="Z464" i="6"/>
  <c r="Z464" i="6" a="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c r="AB463" i="6" a="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c r="L463" i="6" a="1"/>
  <c r="K463" i="6" a="1"/>
  <c r="K463" i="6" s="1"/>
  <c r="AI462" i="6" a="1"/>
  <c r="AI462" i="6" s="1"/>
  <c r="AH462" i="6"/>
  <c r="AH462" i="6" a="1"/>
  <c r="AG462" i="6" a="1"/>
  <c r="AG462" i="6" s="1"/>
  <c r="AF462" i="6"/>
  <c r="AF462" i="6" a="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c r="R462" i="6" a="1"/>
  <c r="Q462" i="6" a="1"/>
  <c r="Q462" i="6" s="1"/>
  <c r="P462" i="6"/>
  <c r="P462" i="6" a="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c r="T461" i="6" a="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c r="AF460" i="6" a="1"/>
  <c r="AE460" i="6" a="1"/>
  <c r="AE460" i="6" s="1"/>
  <c r="AD460" i="6" a="1"/>
  <c r="AD460" i="6" s="1"/>
  <c r="AC460" i="6" a="1"/>
  <c r="AC460" i="6" s="1"/>
  <c r="AB460" i="6" a="1"/>
  <c r="AB460" i="6" s="1"/>
  <c r="AA460" i="6" a="1"/>
  <c r="AA460" i="6" s="1"/>
  <c r="Z460" i="6"/>
  <c r="Z460" i="6" a="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c r="AB459" i="6" a="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c r="L459" i="6" a="1"/>
  <c r="K459" i="6" a="1"/>
  <c r="K459" i="6" s="1"/>
  <c r="AI458" i="6" a="1"/>
  <c r="AI458" i="6" s="1"/>
  <c r="AH458" i="6"/>
  <c r="AH458" i="6" a="1"/>
  <c r="AG458" i="6" a="1"/>
  <c r="AG458" i="6" s="1"/>
  <c r="AF458" i="6"/>
  <c r="AF458" i="6" a="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c r="R458" i="6" a="1"/>
  <c r="Q458" i="6" a="1"/>
  <c r="Q458" i="6" s="1"/>
  <c r="P458" i="6"/>
  <c r="P458" i="6" a="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c r="T457" i="6" a="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c r="Z456" i="6" a="1"/>
  <c r="Y456" i="6" a="1"/>
  <c r="Y456" i="6" s="1"/>
  <c r="X456" i="6" a="1"/>
  <c r="X456" i="6" s="1"/>
  <c r="W456" i="6" a="1"/>
  <c r="W456" i="6" s="1"/>
  <c r="V456" i="6" a="1"/>
  <c r="V456" i="6" s="1"/>
  <c r="U456" i="6" a="1"/>
  <c r="U456" i="6" s="1"/>
  <c r="T456" i="6" a="1"/>
  <c r="T456" i="6" s="1"/>
  <c r="S456" i="6" a="1"/>
  <c r="S456" i="6" s="1"/>
  <c r="R456" i="6" a="1"/>
  <c r="R456" i="6" s="1"/>
  <c r="Q456" i="6" a="1"/>
  <c r="Q456" i="6" s="1"/>
  <c r="P456" i="6"/>
  <c r="P456" i="6" a="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c r="AB455" i="6" a="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c r="L455" i="6" a="1"/>
  <c r="K455" i="6" a="1"/>
  <c r="K455" i="6" s="1"/>
  <c r="AI454" i="6" a="1"/>
  <c r="AI454" i="6" s="1"/>
  <c r="AH454" i="6"/>
  <c r="AH454" i="6" a="1"/>
  <c r="AG454" i="6" a="1"/>
  <c r="AG454" i="6" s="1"/>
  <c r="AF454" i="6"/>
  <c r="AF454" i="6" a="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c r="R454" i="6" a="1"/>
  <c r="Q454" i="6" a="1"/>
  <c r="Q454" i="6" s="1"/>
  <c r="P454" i="6"/>
  <c r="P454" i="6" a="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c r="T453" i="6" a="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c r="AF452" i="6" a="1"/>
  <c r="AE452" i="6" a="1"/>
  <c r="AE452" i="6" s="1"/>
  <c r="AD452" i="6" a="1"/>
  <c r="AD452" i="6" s="1"/>
  <c r="AC452" i="6" a="1"/>
  <c r="AC452" i="6" s="1"/>
  <c r="AB452" i="6" a="1"/>
  <c r="AB452" i="6" s="1"/>
  <c r="AA452" i="6" a="1"/>
  <c r="AA452" i="6" s="1"/>
  <c r="Z452" i="6"/>
  <c r="Z452" i="6" a="1"/>
  <c r="Y452" i="6" a="1"/>
  <c r="Y452" i="6" s="1"/>
  <c r="X452" i="6" a="1"/>
  <c r="X452" i="6" s="1"/>
  <c r="W452" i="6" a="1"/>
  <c r="W452" i="6" s="1"/>
  <c r="V452" i="6" a="1"/>
  <c r="V452" i="6" s="1"/>
  <c r="U452" i="6" a="1"/>
  <c r="U452" i="6" s="1"/>
  <c r="T452" i="6" a="1"/>
  <c r="T452" i="6" s="1"/>
  <c r="S452" i="6" a="1"/>
  <c r="S452" i="6" s="1"/>
  <c r="R452" i="6" a="1"/>
  <c r="R452" i="6" s="1"/>
  <c r="Q452" i="6" a="1"/>
  <c r="Q452" i="6" s="1"/>
  <c r="P452" i="6"/>
  <c r="P452" i="6" a="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c r="AB451" i="6" a="1"/>
  <c r="AA451" i="6" a="1"/>
  <c r="AA451" i="6" s="1"/>
  <c r="Z451" i="6" a="1"/>
  <c r="Z451" i="6" s="1"/>
  <c r="Y451" i="6" a="1"/>
  <c r="Y451" i="6" s="1"/>
  <c r="X451" i="6" a="1"/>
  <c r="X451" i="6" s="1"/>
  <c r="W451" i="6" a="1"/>
  <c r="W451" i="6" s="1"/>
  <c r="V451" i="6"/>
  <c r="V451" i="6" a="1"/>
  <c r="U451" i="6" a="1"/>
  <c r="U451" i="6" s="1"/>
  <c r="T451" i="6" a="1"/>
  <c r="T451" i="6" s="1"/>
  <c r="S451" i="6" a="1"/>
  <c r="S451" i="6" s="1"/>
  <c r="R451" i="6" a="1"/>
  <c r="R451" i="6" s="1"/>
  <c r="Q451" i="6" a="1"/>
  <c r="Q451" i="6" s="1"/>
  <c r="P451" i="6" a="1"/>
  <c r="P451" i="6" s="1"/>
  <c r="O451" i="6" a="1"/>
  <c r="O451" i="6" s="1"/>
  <c r="N451" i="6" a="1"/>
  <c r="N451" i="6" s="1"/>
  <c r="M451" i="6" a="1"/>
  <c r="M451" i="6" s="1"/>
  <c r="L451" i="6"/>
  <c r="L451" i="6" a="1"/>
  <c r="K451" i="6" a="1"/>
  <c r="K451" i="6" s="1"/>
  <c r="AI450" i="6" a="1"/>
  <c r="AI450" i="6" s="1"/>
  <c r="AH450" i="6"/>
  <c r="AH450" i="6" a="1"/>
  <c r="AG450" i="6" a="1"/>
  <c r="AG450" i="6" s="1"/>
  <c r="AF450" i="6"/>
  <c r="AF450" i="6" a="1"/>
  <c r="AE450" i="6" a="1"/>
  <c r="AE450" i="6" s="1"/>
  <c r="AD450" i="6" a="1"/>
  <c r="AD450" i="6" s="1"/>
  <c r="AC450" i="6" a="1"/>
  <c r="AC450" i="6" s="1"/>
  <c r="AB450" i="6" a="1"/>
  <c r="AB450" i="6" s="1"/>
  <c r="AA450" i="6" a="1"/>
  <c r="AA450" i="6" s="1"/>
  <c r="Z450" i="6" a="1"/>
  <c r="Z450" i="6" s="1"/>
  <c r="Y450" i="6" a="1"/>
  <c r="Y450" i="6" s="1"/>
  <c r="X450" i="6"/>
  <c r="X450" i="6" a="1"/>
  <c r="W450" i="6" a="1"/>
  <c r="W450" i="6" s="1"/>
  <c r="V450" i="6" a="1"/>
  <c r="V450" i="6" s="1"/>
  <c r="U450" i="6" a="1"/>
  <c r="U450" i="6" s="1"/>
  <c r="T450" i="6" a="1"/>
  <c r="T450" i="6" s="1"/>
  <c r="S450" i="6" a="1"/>
  <c r="S450" i="6" s="1"/>
  <c r="R450" i="6"/>
  <c r="R450" i="6" a="1"/>
  <c r="Q450" i="6" a="1"/>
  <c r="Q450" i="6" s="1"/>
  <c r="P450" i="6"/>
  <c r="P450" i="6" a="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c r="AD449" i="6" a="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c r="N449" i="6" a="1"/>
  <c r="M449" i="6" a="1"/>
  <c r="M449" i="6" s="1"/>
  <c r="L449" i="6"/>
  <c r="L449" i="6" a="1"/>
  <c r="K449" i="6" a="1"/>
  <c r="K449" i="6" s="1"/>
  <c r="AI448" i="6" a="1"/>
  <c r="AI448" i="6" s="1"/>
  <c r="AH448" i="6"/>
  <c r="AH448" i="6" a="1"/>
  <c r="AG448" i="6" a="1"/>
  <c r="AG448" i="6" s="1"/>
  <c r="AF448" i="6" a="1"/>
  <c r="AF448" i="6" s="1"/>
  <c r="AE448" i="6" a="1"/>
  <c r="AE448" i="6" s="1"/>
  <c r="AD448" i="6" a="1"/>
  <c r="AD448" i="6" s="1"/>
  <c r="AC448" i="6" a="1"/>
  <c r="AC448" i="6" s="1"/>
  <c r="AB448" i="6" a="1"/>
  <c r="AB448" i="6" s="1"/>
  <c r="AA448" i="6" a="1"/>
  <c r="AA448" i="6" s="1"/>
  <c r="Z448" i="6" a="1"/>
  <c r="Z448" i="6" s="1"/>
  <c r="Y448" i="6" a="1"/>
  <c r="Y448" i="6" s="1"/>
  <c r="X448" i="6"/>
  <c r="X448" i="6" a="1"/>
  <c r="W448" i="6" a="1"/>
  <c r="W448" i="6" s="1"/>
  <c r="V448" i="6" a="1"/>
  <c r="V448" i="6" s="1"/>
  <c r="U448" i="6" a="1"/>
  <c r="U448" i="6" s="1"/>
  <c r="T448" i="6" a="1"/>
  <c r="T448" i="6" s="1"/>
  <c r="S448" i="6" a="1"/>
  <c r="S448" i="6" s="1"/>
  <c r="R448" i="6" a="1"/>
  <c r="R448" i="6" s="1"/>
  <c r="Q448" i="6" a="1"/>
  <c r="Q448" i="6" s="1"/>
  <c r="P448" i="6"/>
  <c r="P448" i="6" a="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c r="AD447" i="6" a="1"/>
  <c r="AC447" i="6" a="1"/>
  <c r="AC447" i="6" s="1"/>
  <c r="AB447" i="6" a="1"/>
  <c r="AB447" i="6" s="1"/>
  <c r="AA447" i="6" a="1"/>
  <c r="AA447" i="6" s="1"/>
  <c r="Z447" i="6" a="1"/>
  <c r="Z447" i="6" s="1"/>
  <c r="Y447" i="6" a="1"/>
  <c r="Y447" i="6" s="1"/>
  <c r="X447" i="6" a="1"/>
  <c r="X447" i="6" s="1"/>
  <c r="W447" i="6" a="1"/>
  <c r="W447" i="6" s="1"/>
  <c r="V447" i="6"/>
  <c r="V447" i="6" a="1"/>
  <c r="U447" i="6" a="1"/>
  <c r="U447" i="6" s="1"/>
  <c r="T447" i="6" a="1"/>
  <c r="T447" i="6" s="1"/>
  <c r="S447" i="6" a="1"/>
  <c r="S447" i="6" s="1"/>
  <c r="R447" i="6"/>
  <c r="R447" i="6" a="1"/>
  <c r="Q447" i="6" a="1"/>
  <c r="Q447" i="6" s="1"/>
  <c r="P447" i="6" a="1"/>
  <c r="P447" i="6" s="1"/>
  <c r="O447" i="6" a="1"/>
  <c r="O447" i="6" s="1"/>
  <c r="N447" i="6" a="1"/>
  <c r="N447" i="6" s="1"/>
  <c r="M447" i="6" a="1"/>
  <c r="M447" i="6" s="1"/>
  <c r="L447" i="6"/>
  <c r="L447" i="6" a="1"/>
  <c r="K447" i="6" a="1"/>
  <c r="K447" i="6" s="1"/>
  <c r="AI446" i="6" a="1"/>
  <c r="AI446" i="6" s="1"/>
  <c r="AH446" i="6"/>
  <c r="AH446" i="6" a="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c r="V446" i="6" a="1"/>
  <c r="U446" i="6" a="1"/>
  <c r="U446" i="6" s="1"/>
  <c r="T446" i="6" a="1"/>
  <c r="T446" i="6" s="1"/>
  <c r="S446" i="6" a="1"/>
  <c r="S446" i="6" s="1"/>
  <c r="R446" i="6" a="1"/>
  <c r="R446" i="6" s="1"/>
  <c r="Q446" i="6" a="1"/>
  <c r="Q446" i="6" s="1"/>
  <c r="P446" i="6"/>
  <c r="P446" i="6" a="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c r="AD445" i="6" a="1"/>
  <c r="AC445" i="6" a="1"/>
  <c r="AC445" i="6" s="1"/>
  <c r="AB445" i="6"/>
  <c r="AB445" i="6" a="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c r="N445" i="6" a="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c r="Z444" i="6" a="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c r="AD443" i="6" a="1"/>
  <c r="AC443" i="6" a="1"/>
  <c r="AC443" i="6" s="1"/>
  <c r="AB443" i="6" a="1"/>
  <c r="AB443" i="6" s="1"/>
  <c r="AA443" i="6" a="1"/>
  <c r="AA443" i="6" s="1"/>
  <c r="Z443" i="6" a="1"/>
  <c r="Z443" i="6" s="1"/>
  <c r="Y443" i="6" a="1"/>
  <c r="Y443" i="6" s="1"/>
  <c r="X443" i="6" a="1"/>
  <c r="X443" i="6" s="1"/>
  <c r="W443" i="6" a="1"/>
  <c r="W443" i="6" s="1"/>
  <c r="V443" i="6"/>
  <c r="V443" i="6" a="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c r="AH442" i="6" a="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c r="AD441" i="6" a="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c r="AH440" i="6" a="1"/>
  <c r="AG440" i="6" a="1"/>
  <c r="AG440" i="6" s="1"/>
  <c r="AF440" i="6"/>
  <c r="AF440" i="6" a="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c r="R440" i="6" a="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c r="N439" i="6" a="1"/>
  <c r="M439" i="6" a="1"/>
  <c r="M439" i="6" s="1"/>
  <c r="L439" i="6" a="1"/>
  <c r="L439" i="6" s="1"/>
  <c r="K439" i="6" a="1"/>
  <c r="K439" i="6" s="1"/>
  <c r="AI438" i="6" a="1"/>
  <c r="AI438" i="6" s="1"/>
  <c r="AH438" i="6" a="1"/>
  <c r="AH438" i="6" s="1"/>
  <c r="AG438" i="6" a="1"/>
  <c r="AG438" i="6" s="1"/>
  <c r="AF438" i="6"/>
  <c r="AF438" i="6" a="1"/>
  <c r="AE438" i="6" a="1"/>
  <c r="AE438" i="6" s="1"/>
  <c r="AD438" i="6" a="1"/>
  <c r="AD438" i="6" s="1"/>
  <c r="AC438" i="6" a="1"/>
  <c r="AC438" i="6" s="1"/>
  <c r="AB438" i="6" a="1"/>
  <c r="AB438" i="6" s="1"/>
  <c r="AA438" i="6" a="1"/>
  <c r="AA438" i="6" s="1"/>
  <c r="Z438" i="6"/>
  <c r="Z438" i="6" a="1"/>
  <c r="Y438" i="6" a="1"/>
  <c r="Y438" i="6" s="1"/>
  <c r="X438" i="6" a="1"/>
  <c r="X438" i="6" s="1"/>
  <c r="W438" i="6" a="1"/>
  <c r="W438" i="6" s="1"/>
  <c r="V438" i="6" a="1"/>
  <c r="V438" i="6" s="1"/>
  <c r="U438" i="6" a="1"/>
  <c r="U438" i="6" s="1"/>
  <c r="T438" i="6" a="1"/>
  <c r="T438" i="6" s="1"/>
  <c r="S438" i="6" a="1"/>
  <c r="S438" i="6" s="1"/>
  <c r="R438" i="6"/>
  <c r="R438" i="6" a="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c r="V437" i="6" a="1"/>
  <c r="U437" i="6" a="1"/>
  <c r="U437" i="6" s="1"/>
  <c r="T437" i="6" a="1"/>
  <c r="T437" i="6" s="1"/>
  <c r="S437" i="6" a="1"/>
  <c r="S437" i="6" s="1"/>
  <c r="R437" i="6" a="1"/>
  <c r="R437" i="6" s="1"/>
  <c r="Q437" i="6" a="1"/>
  <c r="Q437" i="6" s="1"/>
  <c r="P437" i="6" a="1"/>
  <c r="P437" i="6" s="1"/>
  <c r="O437" i="6" a="1"/>
  <c r="O437" i="6" s="1"/>
  <c r="N437" i="6"/>
  <c r="N437" i="6" a="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c r="Z436" i="6" a="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c r="AD435" i="6" a="1"/>
  <c r="AC435" i="6" a="1"/>
  <c r="AC435" i="6" s="1"/>
  <c r="AB435" i="6" a="1"/>
  <c r="AB435" i="6" s="1"/>
  <c r="AA435" i="6" a="1"/>
  <c r="AA435" i="6" s="1"/>
  <c r="Z435" i="6" a="1"/>
  <c r="Z435" i="6" s="1"/>
  <c r="Y435" i="6" a="1"/>
  <c r="Y435" i="6" s="1"/>
  <c r="X435" i="6" a="1"/>
  <c r="X435" i="6" s="1"/>
  <c r="W435" i="6" a="1"/>
  <c r="W435" i="6" s="1"/>
  <c r="V435" i="6"/>
  <c r="V435" i="6" a="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c r="AH434" i="6" a="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c r="AD433" i="6" a="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c r="AH432" i="6" a="1"/>
  <c r="AG432" i="6" a="1"/>
  <c r="AG432" i="6" s="1"/>
  <c r="AF432" i="6"/>
  <c r="AF432" i="6" a="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c r="R432" i="6" a="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c r="R431" i="6" a="1"/>
  <c r="Q431" i="6" a="1"/>
  <c r="Q431" i="6" s="1"/>
  <c r="P431" i="6" a="1"/>
  <c r="P431" i="6" s="1"/>
  <c r="O431" i="6" a="1"/>
  <c r="O431" i="6" s="1"/>
  <c r="N431" i="6"/>
  <c r="N431" i="6" a="1"/>
  <c r="M431" i="6" a="1"/>
  <c r="M431" i="6" s="1"/>
  <c r="L431" i="6"/>
  <c r="L431" i="6" a="1"/>
  <c r="K431" i="6" a="1"/>
  <c r="K431" i="6" s="1"/>
  <c r="AI430" i="6" a="1"/>
  <c r="AI430" i="6" s="1"/>
  <c r="AH430" i="6"/>
  <c r="AH430" i="6" a="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c r="N430" i="6" a="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c r="R429" i="6" a="1"/>
  <c r="Q429" i="6" a="1"/>
  <c r="Q429" i="6" s="1"/>
  <c r="P429" i="6" a="1"/>
  <c r="P429" i="6" s="1"/>
  <c r="O429" i="6" a="1"/>
  <c r="O429" i="6" s="1"/>
  <c r="N429" i="6"/>
  <c r="N429" i="6" a="1"/>
  <c r="M429" i="6" a="1"/>
  <c r="M429" i="6" s="1"/>
  <c r="L429" i="6"/>
  <c r="L429" i="6" a="1"/>
  <c r="K429" i="6" a="1"/>
  <c r="K429" i="6" s="1"/>
  <c r="AI428" i="6" a="1"/>
  <c r="AI428" i="6" s="1"/>
  <c r="AH428" i="6"/>
  <c r="AH428" i="6" a="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c r="N428" i="6" a="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c r="N427" i="6" a="1"/>
  <c r="M427" i="6" a="1"/>
  <c r="M427" i="6" s="1"/>
  <c r="L427" i="6" a="1"/>
  <c r="L427" i="6" s="1"/>
  <c r="K427" i="6" a="1"/>
  <c r="K427" i="6" s="1"/>
  <c r="AI426" i="6" a="1"/>
  <c r="AI426" i="6" s="1"/>
  <c r="AH426" i="6" a="1"/>
  <c r="AH426" i="6" s="1"/>
  <c r="AG426" i="6" a="1"/>
  <c r="AG426" i="6" s="1"/>
  <c r="AF426" i="6"/>
  <c r="AF426" i="6" a="1"/>
  <c r="AE426" i="6" a="1"/>
  <c r="AE426" i="6" s="1"/>
  <c r="AD426" i="6" a="1"/>
  <c r="AD426" i="6" s="1"/>
  <c r="AC426" i="6" a="1"/>
  <c r="AC426" i="6" s="1"/>
  <c r="AB426" i="6" a="1"/>
  <c r="AB426" i="6" s="1"/>
  <c r="AA426" i="6" a="1"/>
  <c r="AA426" i="6" s="1"/>
  <c r="Z426" i="6"/>
  <c r="Z426" i="6" a="1"/>
  <c r="Y426" i="6" a="1"/>
  <c r="Y426" i="6" s="1"/>
  <c r="X426" i="6" a="1"/>
  <c r="X426" i="6" s="1"/>
  <c r="W426" i="6" a="1"/>
  <c r="W426" i="6" s="1"/>
  <c r="V426" i="6" a="1"/>
  <c r="V426" i="6" s="1"/>
  <c r="U426" i="6" a="1"/>
  <c r="U426" i="6" s="1"/>
  <c r="T426" i="6" a="1"/>
  <c r="T426" i="6" s="1"/>
  <c r="S426" i="6" a="1"/>
  <c r="S426" i="6" s="1"/>
  <c r="R426" i="6"/>
  <c r="R426" i="6" a="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c r="AD425" i="6" a="1"/>
  <c r="AC425" i="6" a="1"/>
  <c r="AC425" i="6" s="1"/>
  <c r="AB425" i="6" a="1"/>
  <c r="AB425" i="6" s="1"/>
  <c r="AA425" i="6" a="1"/>
  <c r="AA425" i="6" s="1"/>
  <c r="Z425" i="6" a="1"/>
  <c r="Z425" i="6" s="1"/>
  <c r="Y425" i="6" a="1"/>
  <c r="Y425" i="6" s="1"/>
  <c r="X425" i="6" a="1"/>
  <c r="X425" i="6" s="1"/>
  <c r="W425" i="6" a="1"/>
  <c r="W425" i="6" s="1"/>
  <c r="V425" i="6"/>
  <c r="V425" i="6" a="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c r="AH424" i="6" a="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c r="AD423" i="6" a="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c r="AF422" i="6" a="1"/>
  <c r="AE422" i="6" a="1"/>
  <c r="AE422" i="6" s="1"/>
  <c r="AD422" i="6" a="1"/>
  <c r="AD422" i="6" s="1"/>
  <c r="AC422" i="6" a="1"/>
  <c r="AC422" i="6" s="1"/>
  <c r="AB422" i="6" a="1"/>
  <c r="AB422" i="6" s="1"/>
  <c r="AA422" i="6" a="1"/>
  <c r="AA422" i="6" s="1"/>
  <c r="Z422" i="6"/>
  <c r="Z422" i="6" a="1"/>
  <c r="Y422" i="6" a="1"/>
  <c r="Y422" i="6" s="1"/>
  <c r="X422" i="6" a="1"/>
  <c r="X422" i="6" s="1"/>
  <c r="W422" i="6" a="1"/>
  <c r="W422" i="6" s="1"/>
  <c r="V422" i="6" a="1"/>
  <c r="V422" i="6" s="1"/>
  <c r="U422" i="6" a="1"/>
  <c r="U422" i="6" s="1"/>
  <c r="T422" i="6" a="1"/>
  <c r="T422" i="6" s="1"/>
  <c r="S422" i="6" a="1"/>
  <c r="S422" i="6" s="1"/>
  <c r="R422" i="6"/>
  <c r="R422" i="6" a="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c r="AD421" i="6" a="1"/>
  <c r="AC421" i="6" a="1"/>
  <c r="AC421" i="6" s="1"/>
  <c r="AB421" i="6" a="1"/>
  <c r="AB421" i="6" s="1"/>
  <c r="AA421" i="6" a="1"/>
  <c r="AA421" i="6" s="1"/>
  <c r="Z421" i="6" a="1"/>
  <c r="Z421" i="6" s="1"/>
  <c r="Y421" i="6" a="1"/>
  <c r="Y421" i="6" s="1"/>
  <c r="X421" i="6" a="1"/>
  <c r="X421" i="6" s="1"/>
  <c r="W421" i="6" a="1"/>
  <c r="W421" i="6" s="1"/>
  <c r="V421" i="6"/>
  <c r="V421" i="6" a="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c r="AH420" i="6" a="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c r="N419" i="6" a="1"/>
  <c r="M419" i="6" a="1"/>
  <c r="M419" i="6" s="1"/>
  <c r="L419" i="6" a="1"/>
  <c r="L419" i="6" s="1"/>
  <c r="K419" i="6" a="1"/>
  <c r="K419" i="6" s="1"/>
  <c r="AI418" i="6" a="1"/>
  <c r="AI418" i="6" s="1"/>
  <c r="AH418" i="6" a="1"/>
  <c r="AH418" i="6" s="1"/>
  <c r="AG418" i="6" a="1"/>
  <c r="AG418" i="6" s="1"/>
  <c r="AF418" i="6"/>
  <c r="AF418" i="6" a="1"/>
  <c r="AE418" i="6" a="1"/>
  <c r="AE418" i="6" s="1"/>
  <c r="AD418" i="6" a="1"/>
  <c r="AD418" i="6" s="1"/>
  <c r="AC418" i="6" a="1"/>
  <c r="AC418" i="6" s="1"/>
  <c r="AB418" i="6" a="1"/>
  <c r="AB418" i="6" s="1"/>
  <c r="AA418" i="6" a="1"/>
  <c r="AA418" i="6" s="1"/>
  <c r="Z418" i="6"/>
  <c r="Z418" i="6" a="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c r="L418" i="6" a="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c r="P417" i="6" a="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c r="L416" i="6" a="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c r="P415" i="6" a="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c r="L414" i="6" a="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c r="P413" i="6" a="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c r="L412" i="6" a="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c r="P411" i="6" a="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c r="L410" i="6" a="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c r="P409" i="6" a="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c r="L408" i="6" a="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c r="P407" i="6" a="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c r="L406" i="6" a="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c r="P405" i="6" a="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c r="L404" i="6" a="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c r="P403" i="6" a="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c r="L402" i="6" a="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c r="P401" i="6" a="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c r="AB400" i="6" a="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c r="L400" i="6" a="1"/>
  <c r="K400" i="6" a="1"/>
  <c r="K400" i="6" s="1"/>
  <c r="AI399" i="6" a="1"/>
  <c r="AI399" i="6" s="1"/>
  <c r="AH399" i="6" a="1"/>
  <c r="AH399" i="6" s="1"/>
  <c r="AG399" i="6" a="1"/>
  <c r="AG399" i="6" s="1"/>
  <c r="AF399" i="6"/>
  <c r="AF399" i="6" a="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c r="P399" i="6" a="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c r="L398" i="6" a="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c r="P397" i="6" a="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c r="AB396" i="6" a="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c r="L396" i="6" a="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c r="P395" i="6" a="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c r="L394" i="6" a="1"/>
  <c r="K394" i="6" a="1"/>
  <c r="K394" i="6" s="1"/>
  <c r="AI393" i="6" a="1"/>
  <c r="AI393" i="6" s="1"/>
  <c r="AH393" i="6" a="1"/>
  <c r="AH393" i="6" s="1"/>
  <c r="AG393" i="6" a="1"/>
  <c r="AG393" i="6" s="1"/>
  <c r="AF393" i="6"/>
  <c r="AF393" i="6" a="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c r="P393" i="6" a="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c r="L392" i="6" a="1"/>
  <c r="K392" i="6" a="1"/>
  <c r="K392" i="6" s="1"/>
  <c r="AI391" i="6" a="1"/>
  <c r="AI391" i="6" s="1"/>
  <c r="AH391" i="6" a="1"/>
  <c r="AH391" i="6" s="1"/>
  <c r="AG391" i="6" a="1"/>
  <c r="AG391" i="6" s="1"/>
  <c r="AF391" i="6"/>
  <c r="AF391" i="6" a="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c r="P391" i="6" a="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c r="AB390" i="6" a="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c r="L390" i="6" a="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c r="P389" i="6" a="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c r="L388" i="6" a="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c r="P387" i="6" a="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c r="L386" i="6" a="1"/>
  <c r="K386" i="6" a="1"/>
  <c r="K386" i="6" s="1"/>
  <c r="AI385" i="6" a="1"/>
  <c r="AI385" i="6" s="1"/>
  <c r="AH385" i="6" a="1"/>
  <c r="AH385" i="6" s="1"/>
  <c r="AG385" i="6" a="1"/>
  <c r="AG385" i="6" s="1"/>
  <c r="AF385" i="6"/>
  <c r="AF385" i="6" a="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c r="P385" i="6" a="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c r="L384" i="6" a="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c r="P383" i="6" a="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c r="L382" i="6" a="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c r="P381" i="6" a="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c r="L380" i="6" a="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c r="P379" i="6" a="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c r="L378" i="6" a="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c r="P377" i="6" a="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c r="L376" i="6" a="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c r="P375" i="6" a="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c r="L374" i="6" a="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c r="P373" i="6" a="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c r="L372" i="6" a="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c r="P371" i="6" a="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c r="L370" i="6" a="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c r="P369" i="6" a="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c r="L368" i="6" a="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c r="P367" i="6" a="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c r="L366" i="6" a="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c r="P365" i="6" a="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c r="L364" i="6" a="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c r="P363" i="6" a="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c r="L362" i="6" a="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c r="P361" i="6" a="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c r="L360" i="6" a="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c r="P359" i="6" a="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c r="L358" i="6" a="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c r="P357" i="6" a="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c r="L356" i="6" a="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c r="P355" i="6" a="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c r="L354" i="6" a="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c r="P353" i="6" a="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c r="L352" i="6" a="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c r="P351" i="6" a="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c r="L350" i="6" a="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c r="P349" i="6" a="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c r="L348" i="6" a="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c r="P347" i="6" a="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c r="AB327" i="6" a="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c r="P327" i="6" a="1"/>
  <c r="O327" i="6" a="1"/>
  <c r="O327" i="6" s="1"/>
  <c r="N327" i="6" a="1"/>
  <c r="N327" i="6" s="1"/>
  <c r="M327" i="6" a="1"/>
  <c r="M327" i="6" s="1"/>
  <c r="L327" i="6"/>
  <c r="L327" i="6" a="1"/>
  <c r="K327" i="6" a="1"/>
  <c r="K327" i="6" s="1"/>
  <c r="AI326" i="6" a="1"/>
  <c r="AI326" i="6" s="1"/>
  <c r="AH326" i="6" a="1"/>
  <c r="AH326" i="6" s="1"/>
  <c r="AG326" i="6" a="1"/>
  <c r="AG326" i="6" s="1"/>
  <c r="AF326" i="6" a="1"/>
  <c r="AF326" i="6" s="1"/>
  <c r="AE326" i="6" a="1"/>
  <c r="AE326" i="6" s="1"/>
  <c r="AD326" i="6" a="1"/>
  <c r="AD326" i="6" s="1"/>
  <c r="AC326" i="6" a="1"/>
  <c r="AC326" i="6" s="1"/>
  <c r="AB326" i="6"/>
  <c r="AB326" i="6" a="1"/>
  <c r="AA326" i="6" a="1"/>
  <c r="AA326" i="6" s="1"/>
  <c r="Z326" i="6" a="1"/>
  <c r="Z326" i="6" s="1"/>
  <c r="Y326" i="6" a="1"/>
  <c r="Y326" i="6" s="1"/>
  <c r="X326" i="6"/>
  <c r="X326" i="6" a="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c r="L326" i="6" a="1"/>
  <c r="K326" i="6" a="1"/>
  <c r="K326" i="6" s="1"/>
  <c r="AI325" i="6" a="1"/>
  <c r="AI325" i="6" s="1"/>
  <c r="AH325" i="6" a="1"/>
  <c r="AH325" i="6" s="1"/>
  <c r="AG325" i="6" a="1"/>
  <c r="AG325" i="6" s="1"/>
  <c r="AF325" i="6"/>
  <c r="AF325" i="6" a="1"/>
  <c r="AE325" i="6" a="1"/>
  <c r="AE325" i="6" s="1"/>
  <c r="AD325" i="6" a="1"/>
  <c r="AD325" i="6" s="1"/>
  <c r="AC325" i="6" a="1"/>
  <c r="AC325" i="6" s="1"/>
  <c r="AB325" i="6" a="1"/>
  <c r="AB325" i="6" s="1"/>
  <c r="AA325" i="6" a="1"/>
  <c r="AA325" i="6" s="1"/>
  <c r="Z325" i="6" a="1"/>
  <c r="Z325" i="6" s="1"/>
  <c r="Y325" i="6" a="1"/>
  <c r="Y325" i="6" s="1"/>
  <c r="X325" i="6"/>
  <c r="X325" i="6" a="1"/>
  <c r="W325" i="6" a="1"/>
  <c r="W325" i="6" s="1"/>
  <c r="V325" i="6" a="1"/>
  <c r="V325" i="6" s="1"/>
  <c r="U325" i="6" a="1"/>
  <c r="U325" i="6" s="1"/>
  <c r="T325" i="6"/>
  <c r="T325" i="6" a="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c r="AF324" i="6" a="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c r="T324" i="6" a="1"/>
  <c r="S324" i="6" a="1"/>
  <c r="S324" i="6" s="1"/>
  <c r="R324" i="6" a="1"/>
  <c r="R324" i="6" s="1"/>
  <c r="Q324" i="6" a="1"/>
  <c r="Q324" i="6" s="1"/>
  <c r="P324" i="6"/>
  <c r="P324" i="6" a="1"/>
  <c r="O324" i="6" a="1"/>
  <c r="O324" i="6" s="1"/>
  <c r="N324" i="6" a="1"/>
  <c r="N324" i="6" s="1"/>
  <c r="M324" i="6" a="1"/>
  <c r="M324" i="6" s="1"/>
  <c r="L324" i="6" a="1"/>
  <c r="L324" i="6" s="1"/>
  <c r="K324" i="6" a="1"/>
  <c r="K324" i="6" s="1"/>
  <c r="AI323" i="6" a="1"/>
  <c r="AI323" i="6" s="1"/>
  <c r="AH323" i="6" a="1"/>
  <c r="AH323" i="6" s="1"/>
  <c r="AG323" i="6" a="1"/>
  <c r="AG323" i="6" s="1"/>
  <c r="AF323" i="6"/>
  <c r="AF323" i="6" a="1"/>
  <c r="AE323" i="6" a="1"/>
  <c r="AE323" i="6" s="1"/>
  <c r="AD323" i="6" a="1"/>
  <c r="AD323" i="6" s="1"/>
  <c r="AC323" i="6" a="1"/>
  <c r="AC323" i="6" s="1"/>
  <c r="AB323" i="6"/>
  <c r="AB323" i="6" a="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c r="P323" i="6" a="1"/>
  <c r="O323" i="6" a="1"/>
  <c r="O323" i="6" s="1"/>
  <c r="N323" i="6" a="1"/>
  <c r="N323" i="6" s="1"/>
  <c r="M323" i="6" a="1"/>
  <c r="M323" i="6" s="1"/>
  <c r="L323" i="6"/>
  <c r="L323" i="6" a="1"/>
  <c r="K323" i="6" a="1"/>
  <c r="K323" i="6" s="1"/>
  <c r="AI322" i="6" a="1"/>
  <c r="AI322" i="6" s="1"/>
  <c r="AH322" i="6" a="1"/>
  <c r="AH322" i="6" s="1"/>
  <c r="AG322" i="6" a="1"/>
  <c r="AG322" i="6" s="1"/>
  <c r="AF322" i="6" a="1"/>
  <c r="AF322" i="6" s="1"/>
  <c r="AE322" i="6" a="1"/>
  <c r="AE322" i="6" s="1"/>
  <c r="AD322" i="6" a="1"/>
  <c r="AD322" i="6" s="1"/>
  <c r="AC322" i="6" a="1"/>
  <c r="AC322" i="6" s="1"/>
  <c r="AB322" i="6"/>
  <c r="AB322" i="6" a="1"/>
  <c r="AA322" i="6" a="1"/>
  <c r="AA322" i="6" s="1"/>
  <c r="Z322" i="6" a="1"/>
  <c r="Z322" i="6" s="1"/>
  <c r="Y322" i="6" a="1"/>
  <c r="Y322" i="6" s="1"/>
  <c r="X322" i="6"/>
  <c r="X322" i="6" a="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c r="L322" i="6" a="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c r="X321" i="6" a="1"/>
  <c r="W321" i="6" a="1"/>
  <c r="W321" i="6" s="1"/>
  <c r="V321" i="6" a="1"/>
  <c r="V321" i="6" s="1"/>
  <c r="U321" i="6" a="1"/>
  <c r="U321" i="6" s="1"/>
  <c r="T321" i="6"/>
  <c r="T321" i="6" a="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c r="AF320" i="6" a="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c r="T320" i="6" a="1"/>
  <c r="S320" i="6" a="1"/>
  <c r="S320" i="6" s="1"/>
  <c r="R320" i="6" a="1"/>
  <c r="R320" i="6" s="1"/>
  <c r="Q320" i="6" a="1"/>
  <c r="Q320" i="6" s="1"/>
  <c r="P320" i="6"/>
  <c r="P320" i="6" a="1"/>
  <c r="O320" i="6" a="1"/>
  <c r="O320" i="6" s="1"/>
  <c r="N320" i="6" a="1"/>
  <c r="N320" i="6" s="1"/>
  <c r="M320" i="6" a="1"/>
  <c r="M320" i="6" s="1"/>
  <c r="L320" i="6" a="1"/>
  <c r="L320" i="6" s="1"/>
  <c r="K320" i="6" a="1"/>
  <c r="K320" i="6" s="1"/>
  <c r="AI319" i="6" a="1"/>
  <c r="AI319" i="6" s="1"/>
  <c r="AH319" i="6" a="1"/>
  <c r="AH319" i="6" s="1"/>
  <c r="AG319" i="6" a="1"/>
  <c r="AG319" i="6" s="1"/>
  <c r="AF319" i="6"/>
  <c r="AF319" i="6" a="1"/>
  <c r="AE319" i="6" a="1"/>
  <c r="AE319" i="6" s="1"/>
  <c r="AD319" i="6" a="1"/>
  <c r="AD319" i="6" s="1"/>
  <c r="AC319" i="6" a="1"/>
  <c r="AC319" i="6" s="1"/>
  <c r="AB319" i="6"/>
  <c r="AB319" i="6" a="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c r="P319" i="6" a="1"/>
  <c r="O319" i="6" a="1"/>
  <c r="O319" i="6" s="1"/>
  <c r="N319" i="6" a="1"/>
  <c r="N319" i="6" s="1"/>
  <c r="M319" i="6" a="1"/>
  <c r="M319" i="6" s="1"/>
  <c r="L319" i="6"/>
  <c r="L319" i="6" a="1"/>
  <c r="K319" i="6" a="1"/>
  <c r="K319" i="6" s="1"/>
  <c r="AI318" i="6" a="1"/>
  <c r="AI318" i="6" s="1"/>
  <c r="AH318" i="6" a="1"/>
  <c r="AH318" i="6" s="1"/>
  <c r="AG318" i="6" a="1"/>
  <c r="AG318" i="6" s="1"/>
  <c r="AF318" i="6" a="1"/>
  <c r="AF318" i="6" s="1"/>
  <c r="AE318" i="6" a="1"/>
  <c r="AE318" i="6" s="1"/>
  <c r="AD318" i="6" a="1"/>
  <c r="AD318" i="6" s="1"/>
  <c r="AC318" i="6" a="1"/>
  <c r="AC318" i="6" s="1"/>
  <c r="AB318" i="6"/>
  <c r="AB318" i="6" a="1"/>
  <c r="AA318" i="6" a="1"/>
  <c r="AA318" i="6" s="1"/>
  <c r="Z318" i="6" a="1"/>
  <c r="Z318" i="6" s="1"/>
  <c r="Y318" i="6" a="1"/>
  <c r="Y318" i="6" s="1"/>
  <c r="X318" i="6"/>
  <c r="X318" i="6" a="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c r="L318" i="6" a="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c r="X317" i="6" a="1"/>
  <c r="W317" i="6" a="1"/>
  <c r="W317" i="6" s="1"/>
  <c r="V317" i="6" a="1"/>
  <c r="V317" i="6" s="1"/>
  <c r="U317" i="6" a="1"/>
  <c r="U317" i="6" s="1"/>
  <c r="T317" i="6"/>
  <c r="T317" i="6" a="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c r="AF316" i="6" a="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c r="T316" i="6" a="1"/>
  <c r="S316" i="6" a="1"/>
  <c r="S316" i="6" s="1"/>
  <c r="R316" i="6" a="1"/>
  <c r="R316" i="6" s="1"/>
  <c r="Q316" i="6" a="1"/>
  <c r="Q316" i="6" s="1"/>
  <c r="P316" i="6"/>
  <c r="P316" i="6" a="1"/>
  <c r="O316" i="6" a="1"/>
  <c r="O316" i="6" s="1"/>
  <c r="N316" i="6" a="1"/>
  <c r="N316" i="6" s="1"/>
  <c r="M316" i="6" a="1"/>
  <c r="M316" i="6" s="1"/>
  <c r="L316" i="6" a="1"/>
  <c r="L316" i="6" s="1"/>
  <c r="K316" i="6" a="1"/>
  <c r="K316" i="6" s="1"/>
  <c r="AI315" i="6" a="1"/>
  <c r="AI315" i="6" s="1"/>
  <c r="AH315" i="6" a="1"/>
  <c r="AH315" i="6" s="1"/>
  <c r="AG315" i="6" a="1"/>
  <c r="AG315" i="6" s="1"/>
  <c r="AF315" i="6"/>
  <c r="AF315" i="6" a="1"/>
  <c r="AE315" i="6" a="1"/>
  <c r="AE315" i="6" s="1"/>
  <c r="AD315" i="6" a="1"/>
  <c r="AD315" i="6" s="1"/>
  <c r="AC315" i="6" a="1"/>
  <c r="AC315" i="6" s="1"/>
  <c r="AB315" i="6"/>
  <c r="AB315" i="6" a="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c r="P315" i="6" a="1"/>
  <c r="O315" i="6" a="1"/>
  <c r="O315" i="6" s="1"/>
  <c r="N315" i="6" a="1"/>
  <c r="N315" i="6" s="1"/>
  <c r="M315" i="6" a="1"/>
  <c r="M315" i="6" s="1"/>
  <c r="L315" i="6"/>
  <c r="L315" i="6" a="1"/>
  <c r="K315" i="6" a="1"/>
  <c r="K315" i="6" s="1"/>
  <c r="AI314" i="6"/>
  <c r="AI314" i="6" a="1"/>
  <c r="AH314" i="6" a="1"/>
  <c r="AH314" i="6" s="1"/>
  <c r="AG314" i="6"/>
  <c r="AG314" i="6" a="1"/>
  <c r="AF314" i="6" a="1"/>
  <c r="AF314" i="6" s="1"/>
  <c r="AE314" i="6"/>
  <c r="AE314" i="6" a="1"/>
  <c r="AD314" i="6" a="1"/>
  <c r="AD314" i="6" s="1"/>
  <c r="AC314" i="6"/>
  <c r="AC314" i="6" a="1"/>
  <c r="AB314" i="6" a="1"/>
  <c r="AB314" i="6" s="1"/>
  <c r="AA314" i="6"/>
  <c r="AA314" i="6" a="1"/>
  <c r="Z314" i="6" a="1"/>
  <c r="Z314" i="6" s="1"/>
  <c r="Y314" i="6" a="1"/>
  <c r="Y314" i="6" s="1"/>
  <c r="X314" i="6"/>
  <c r="X314" i="6" a="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c r="O196" i="6" a="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L4" i="6" s="1"/>
  <c r="AK2" i="6"/>
  <c r="AJ2" i="6"/>
  <c r="AJ4" i="6" s="1"/>
  <c r="AI2" i="6"/>
  <c r="AH2" i="6"/>
  <c r="AH4" i="6" s="1"/>
  <c r="AG2" i="6"/>
  <c r="AF2" i="6"/>
  <c r="AE2" i="6"/>
  <c r="AD2" i="6"/>
  <c r="AD4" i="6" s="1"/>
  <c r="AC2" i="6"/>
  <c r="AB2" i="6"/>
  <c r="AB4" i="6" s="1"/>
  <c r="AA2" i="6"/>
  <c r="Z2" i="6"/>
  <c r="Z4" i="6" s="1"/>
  <c r="Y2" i="6"/>
  <c r="X2" i="6"/>
  <c r="W2" i="6"/>
  <c r="V2" i="6"/>
  <c r="V4" i="6" s="1"/>
  <c r="U2" i="6"/>
  <c r="T2" i="6"/>
  <c r="T4" i="6" s="1"/>
  <c r="S2" i="6"/>
  <c r="R2" i="6"/>
  <c r="R4" i="6" s="1"/>
  <c r="Q2" i="6"/>
  <c r="P2" i="6"/>
  <c r="O2" i="6"/>
  <c r="N2" i="6"/>
  <c r="N4" i="6" s="1"/>
  <c r="M2" i="6"/>
  <c r="L2" i="6"/>
  <c r="L4" i="6" s="1"/>
  <c r="K2" i="6"/>
  <c r="J2" i="6"/>
  <c r="E147"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E90" i="5"/>
  <c r="A90" i="5"/>
  <c r="E89" i="5"/>
  <c r="B89" i="5"/>
  <c r="B90" i="5" s="1"/>
  <c r="A89" i="5"/>
  <c r="M83" i="5"/>
  <c r="L83" i="5"/>
  <c r="K83" i="5"/>
  <c r="J83" i="5"/>
  <c r="I83" i="5"/>
  <c r="H83" i="5"/>
  <c r="G83" i="5"/>
  <c r="F83" i="5"/>
  <c r="E83" i="5"/>
  <c r="D83" i="5"/>
  <c r="B83" i="5"/>
  <c r="M82" i="5"/>
  <c r="L82" i="5"/>
  <c r="K82" i="5"/>
  <c r="J82" i="5"/>
  <c r="I82" i="5"/>
  <c r="H82" i="5"/>
  <c r="G82" i="5"/>
  <c r="F82" i="5"/>
  <c r="E82" i="5"/>
  <c r="D82" i="5"/>
  <c r="D89" i="5" s="1"/>
  <c r="D90" i="5" s="1"/>
  <c r="B82" i="5"/>
  <c r="M81" i="5"/>
  <c r="L81" i="5"/>
  <c r="K81" i="5"/>
  <c r="I81" i="5"/>
  <c r="J81" i="5" s="1"/>
  <c r="H81" i="5"/>
  <c r="G81" i="5"/>
  <c r="F81" i="5"/>
  <c r="E81" i="5"/>
  <c r="D81" i="5"/>
  <c r="B10" i="5" s="1"/>
  <c r="B81" i="5"/>
  <c r="M80" i="5"/>
  <c r="L80" i="5"/>
  <c r="K80" i="5"/>
  <c r="J80" i="5"/>
  <c r="I80" i="5"/>
  <c r="H80" i="5"/>
  <c r="G80" i="5"/>
  <c r="F80" i="5"/>
  <c r="E80" i="5"/>
  <c r="D80" i="5"/>
  <c r="B80" i="5"/>
  <c r="M79" i="5"/>
  <c r="L79" i="5"/>
  <c r="K79" i="5"/>
  <c r="J79" i="5"/>
  <c r="I79" i="5"/>
  <c r="H79" i="5"/>
  <c r="G79" i="5"/>
  <c r="F79" i="5"/>
  <c r="E79" i="5"/>
  <c r="D79" i="5"/>
  <c r="B79" i="5"/>
  <c r="M78" i="5"/>
  <c r="L78" i="5"/>
  <c r="K78" i="5"/>
  <c r="J78" i="5"/>
  <c r="B12" i="5" s="1"/>
  <c r="I78" i="5"/>
  <c r="H78" i="5"/>
  <c r="G78" i="5"/>
  <c r="F78" i="5"/>
  <c r="E78" i="5"/>
  <c r="D78" i="5"/>
  <c r="B78" i="5"/>
  <c r="M77" i="5"/>
  <c r="L77" i="5"/>
  <c r="K77" i="5"/>
  <c r="I77" i="5"/>
  <c r="J77" i="5" s="1"/>
  <c r="H77" i="5"/>
  <c r="G77" i="5"/>
  <c r="F77" i="5"/>
  <c r="E77" i="5"/>
  <c r="D77" i="5"/>
  <c r="B11" i="5" s="1"/>
  <c r="B77" i="5"/>
  <c r="M76" i="5"/>
  <c r="L76" i="5"/>
  <c r="K76" i="5"/>
  <c r="I76" i="5"/>
  <c r="J76" i="5" s="1"/>
  <c r="B9" i="5" s="1"/>
  <c r="H76" i="5"/>
  <c r="G76" i="5"/>
  <c r="F76" i="5"/>
  <c r="E76" i="5"/>
  <c r="D76" i="5"/>
  <c r="C89" i="5" s="1"/>
  <c r="C90" i="5" s="1"/>
  <c r="B76" i="5"/>
  <c r="M75" i="5"/>
  <c r="L75" i="5"/>
  <c r="K75" i="5"/>
  <c r="J75" i="5"/>
  <c r="I75" i="5"/>
  <c r="H75" i="5"/>
  <c r="G75" i="5"/>
  <c r="F75" i="5"/>
  <c r="E75" i="5"/>
  <c r="D75" i="5"/>
  <c r="B75" i="5"/>
  <c r="M74" i="5"/>
  <c r="L74" i="5"/>
  <c r="K74" i="5"/>
  <c r="J74" i="5"/>
  <c r="I74" i="5"/>
  <c r="H74" i="5"/>
  <c r="G74" i="5"/>
  <c r="F74" i="5"/>
  <c r="E74" i="5"/>
  <c r="D74" i="5"/>
  <c r="B74" i="5"/>
  <c r="D68" i="5"/>
  <c r="B6" i="5" s="1"/>
  <c r="C68" i="5"/>
  <c r="B68" i="5"/>
  <c r="A68" i="5"/>
  <c r="M65" i="5"/>
  <c r="L65" i="5"/>
  <c r="K65" i="5"/>
  <c r="I65" i="5"/>
  <c r="J65" i="5" s="1"/>
  <c r="H65" i="5"/>
  <c r="G65" i="5"/>
  <c r="F65" i="5"/>
  <c r="E65" i="5"/>
  <c r="D65" i="5"/>
  <c r="B65" i="5"/>
  <c r="M64" i="5"/>
  <c r="L64" i="5"/>
  <c r="K64" i="5"/>
  <c r="I64" i="5"/>
  <c r="J64" i="5" s="1"/>
  <c r="H64" i="5"/>
  <c r="G64" i="5"/>
  <c r="F64" i="5"/>
  <c r="E64" i="5"/>
  <c r="D64" i="5"/>
  <c r="B64" i="5"/>
  <c r="M63" i="5"/>
  <c r="L63" i="5"/>
  <c r="K63" i="5"/>
  <c r="J63" i="5"/>
  <c r="I63" i="5"/>
  <c r="H63" i="5"/>
  <c r="G63" i="5"/>
  <c r="F63" i="5"/>
  <c r="E63" i="5"/>
  <c r="D63" i="5"/>
  <c r="B63" i="5"/>
  <c r="M62" i="5"/>
  <c r="L62" i="5"/>
  <c r="K62" i="5"/>
  <c r="J62" i="5"/>
  <c r="I62" i="5"/>
  <c r="H62" i="5"/>
  <c r="G62" i="5"/>
  <c r="F62" i="5"/>
  <c r="E62" i="5"/>
  <c r="D62" i="5"/>
  <c r="B62" i="5"/>
  <c r="M61" i="5"/>
  <c r="L61" i="5"/>
  <c r="K61" i="5"/>
  <c r="I61" i="5"/>
  <c r="J61" i="5" s="1"/>
  <c r="H61" i="5"/>
  <c r="G61" i="5"/>
  <c r="F61" i="5"/>
  <c r="E61" i="5"/>
  <c r="D61" i="5"/>
  <c r="B61" i="5"/>
  <c r="B55" i="5"/>
  <c r="A55" i="5"/>
  <c r="F51" i="5"/>
  <c r="E51" i="5"/>
  <c r="D51" i="5"/>
  <c r="B51" i="5"/>
  <c r="F50" i="5"/>
  <c r="E50" i="5"/>
  <c r="D50" i="5"/>
  <c r="B50" i="5"/>
  <c r="F49" i="5"/>
  <c r="E49" i="5"/>
  <c r="D49" i="5"/>
  <c r="D43" i="5" s="1"/>
  <c r="G43" i="5" s="1"/>
  <c r="B49" i="5"/>
  <c r="M44" i="5"/>
  <c r="L44" i="5"/>
  <c r="K44" i="5"/>
  <c r="I44" i="5"/>
  <c r="H44" i="5"/>
  <c r="G44" i="5"/>
  <c r="F44" i="5"/>
  <c r="E44" i="5"/>
  <c r="D44" i="5"/>
  <c r="B44" i="5"/>
  <c r="M43" i="5"/>
  <c r="L43" i="5"/>
  <c r="K43" i="5"/>
  <c r="I43" i="5"/>
  <c r="H43" i="5"/>
  <c r="F43" i="5"/>
  <c r="E43" i="5"/>
  <c r="M42" i="5"/>
  <c r="L42" i="5"/>
  <c r="K42" i="5"/>
  <c r="I42" i="5"/>
  <c r="H42" i="5"/>
  <c r="G42" i="5"/>
  <c r="F42" i="5"/>
  <c r="E42" i="5"/>
  <c r="D42" i="5"/>
  <c r="B42" i="5"/>
  <c r="M41" i="5"/>
  <c r="L41" i="5"/>
  <c r="K41" i="5"/>
  <c r="I41" i="5"/>
  <c r="H41" i="5"/>
  <c r="G41" i="5"/>
  <c r="F41" i="5"/>
  <c r="E41" i="5"/>
  <c r="D41" i="5"/>
  <c r="B41" i="5"/>
  <c r="M40" i="5"/>
  <c r="L40" i="5"/>
  <c r="K40" i="5"/>
  <c r="I40" i="5"/>
  <c r="H40" i="5"/>
  <c r="C55" i="5" s="1"/>
  <c r="G40" i="5"/>
  <c r="F40" i="5"/>
  <c r="E40" i="5"/>
  <c r="D40" i="5"/>
  <c r="B40" i="5"/>
  <c r="C34" i="5"/>
  <c r="M31" i="5"/>
  <c r="L31" i="5"/>
  <c r="K31" i="5"/>
  <c r="H31" i="5"/>
  <c r="G31" i="5"/>
  <c r="I31" i="5" s="1"/>
  <c r="F31" i="5"/>
  <c r="E31" i="5"/>
  <c r="D31" i="5"/>
  <c r="B31" i="5"/>
  <c r="M30" i="5"/>
  <c r="L30" i="5"/>
  <c r="K30" i="5"/>
  <c r="H30" i="5"/>
  <c r="G30" i="5"/>
  <c r="I30" i="5" s="1"/>
  <c r="F30" i="5"/>
  <c r="E30" i="5"/>
  <c r="D30" i="5"/>
  <c r="B30" i="5"/>
  <c r="M29" i="5"/>
  <c r="L29" i="5"/>
  <c r="K29" i="5"/>
  <c r="J29" i="5"/>
  <c r="I29" i="5"/>
  <c r="J42" i="5" s="1"/>
  <c r="H29" i="5"/>
  <c r="G29" i="5"/>
  <c r="F29" i="5"/>
  <c r="E29" i="5"/>
  <c r="D29" i="5"/>
  <c r="B29" i="5"/>
  <c r="M28" i="5"/>
  <c r="L28" i="5"/>
  <c r="K28" i="5"/>
  <c r="I28" i="5"/>
  <c r="J41" i="5" s="1"/>
  <c r="H28" i="5"/>
  <c r="G28" i="5"/>
  <c r="F28" i="5"/>
  <c r="E28" i="5"/>
  <c r="D28" i="5"/>
  <c r="B28" i="5"/>
  <c r="M27" i="5"/>
  <c r="L27" i="5"/>
  <c r="K27" i="5"/>
  <c r="H27" i="5"/>
  <c r="B34" i="5" s="1"/>
  <c r="G27" i="5"/>
  <c r="I27" i="5" s="1"/>
  <c r="F27" i="5"/>
  <c r="E27" i="5"/>
  <c r="D27" i="5"/>
  <c r="B27" i="5"/>
  <c r="B18" i="5"/>
  <c r="B17" i="5"/>
  <c r="P120" i="4"/>
  <c r="N98" i="4"/>
  <c r="N94" i="4"/>
  <c r="N90" i="4"/>
  <c r="N68" i="4"/>
  <c r="N63" i="4"/>
  <c r="N59" i="4"/>
  <c r="N55" i="4"/>
  <c r="N21" i="4"/>
  <c r="N17" i="4"/>
  <c r="N13" i="4"/>
  <c r="P62" i="3"/>
  <c r="P41" i="2"/>
  <c r="AF89" i="14" l="1"/>
  <c r="AF87" i="14"/>
  <c r="AF85" i="14"/>
  <c r="AF83" i="14"/>
  <c r="AF81" i="14"/>
  <c r="AF79" i="14"/>
  <c r="AI88" i="14"/>
  <c r="AI86" i="14"/>
  <c r="AI84" i="14"/>
  <c r="AI82" i="14"/>
  <c r="AI80" i="14"/>
  <c r="AI78" i="14"/>
  <c r="AH74" i="14"/>
  <c r="AH70" i="14"/>
  <c r="AH66" i="14"/>
  <c r="AH62" i="14"/>
  <c r="AH58" i="14"/>
  <c r="AH52" i="14"/>
  <c r="AH48" i="14"/>
  <c r="AH44" i="14"/>
  <c r="AH40" i="14"/>
  <c r="AH36" i="14"/>
  <c r="AH32" i="14"/>
  <c r="AH28" i="14"/>
  <c r="AH24" i="14"/>
  <c r="AI23" i="14"/>
  <c r="AH75" i="14"/>
  <c r="AH71" i="14"/>
  <c r="AH67" i="14"/>
  <c r="AH63" i="14"/>
  <c r="AH59" i="14"/>
  <c r="AH55" i="14"/>
  <c r="AH51" i="14"/>
  <c r="AH47" i="14"/>
  <c r="AH43" i="14"/>
  <c r="AH39" i="14"/>
  <c r="AH35" i="14"/>
  <c r="AH31" i="14"/>
  <c r="AH27" i="14"/>
  <c r="AI20" i="14"/>
  <c r="AI19" i="14"/>
  <c r="AH18" i="14"/>
  <c r="AH76" i="14"/>
  <c r="AH72" i="14"/>
  <c r="AH68" i="14"/>
  <c r="AH64" i="14"/>
  <c r="AH60" i="14"/>
  <c r="AH56" i="14"/>
  <c r="AH54" i="14"/>
  <c r="AH50" i="14"/>
  <c r="AH46" i="14"/>
  <c r="AF44" i="14"/>
  <c r="AG43" i="14"/>
  <c r="AH42" i="14"/>
  <c r="AF40" i="14"/>
  <c r="AG39" i="14"/>
  <c r="AH38" i="14"/>
  <c r="AF36" i="14"/>
  <c r="AG35" i="14"/>
  <c r="AH34" i="14"/>
  <c r="AF32" i="14"/>
  <c r="AG31" i="14"/>
  <c r="AH30" i="14"/>
  <c r="AF28" i="14"/>
  <c r="AG27" i="14"/>
  <c r="AH26" i="14"/>
  <c r="AF24" i="14"/>
  <c r="AF23" i="14"/>
  <c r="AH22" i="14"/>
  <c r="AI21" i="14"/>
  <c r="AH20" i="14"/>
  <c r="AH19" i="14"/>
  <c r="AG18" i="14"/>
  <c r="AH77" i="14"/>
  <c r="AG72" i="14"/>
  <c r="AH61" i="14"/>
  <c r="AG56" i="14"/>
  <c r="AH49" i="14"/>
  <c r="AH41" i="14"/>
  <c r="AH33" i="14"/>
  <c r="AH25" i="14"/>
  <c r="AG19" i="14"/>
  <c r="AG76" i="14"/>
  <c r="AH65" i="14"/>
  <c r="AG60" i="14"/>
  <c r="AF55" i="14"/>
  <c r="AG54" i="14"/>
  <c r="AF47" i="14"/>
  <c r="AG46" i="14"/>
  <c r="AF39" i="14"/>
  <c r="AG38" i="14"/>
  <c r="AF31" i="14"/>
  <c r="AG30" i="14"/>
  <c r="AE23" i="14"/>
  <c r="AG22" i="14"/>
  <c r="AH69" i="14"/>
  <c r="AG64" i="14"/>
  <c r="AH53" i="14"/>
  <c r="AH45" i="14"/>
  <c r="AH37" i="14"/>
  <c r="AH29" i="14"/>
  <c r="AG21" i="14"/>
  <c r="AF20" i="14"/>
  <c r="AF18" i="14"/>
  <c r="AH73" i="14"/>
  <c r="AG68" i="14"/>
  <c r="AH57" i="14"/>
  <c r="AF51" i="14"/>
  <c r="AG50" i="14"/>
  <c r="AF43" i="14"/>
  <c r="AG42" i="14"/>
  <c r="AF35" i="14"/>
  <c r="AG34" i="14"/>
  <c r="AF27" i="14"/>
  <c r="AG26" i="14"/>
  <c r="AD71" i="14"/>
  <c r="AG75" i="14"/>
  <c r="AD63" i="14"/>
  <c r="AD28" i="14"/>
  <c r="AD36" i="14"/>
  <c r="AD44" i="14"/>
  <c r="AD52" i="14"/>
  <c r="AD59" i="14"/>
  <c r="AD75" i="14"/>
  <c r="L12" i="14"/>
  <c r="M12" i="14" s="1"/>
  <c r="L4" i="14"/>
  <c r="L3" i="14"/>
  <c r="M3" i="14" s="1"/>
  <c r="K2" i="14"/>
  <c r="L11" i="14" s="1"/>
  <c r="M11" i="14" s="1"/>
  <c r="L97" i="14"/>
  <c r="M97" i="14" s="1"/>
  <c r="L87" i="14"/>
  <c r="M87" i="14" s="1"/>
  <c r="L85" i="14"/>
  <c r="M85" i="14" s="1"/>
  <c r="L83" i="14"/>
  <c r="M83" i="14" s="1"/>
  <c r="L79" i="14"/>
  <c r="M79" i="14" s="1"/>
  <c r="M22" i="14"/>
  <c r="L20" i="14"/>
  <c r="M20" i="14" s="1"/>
  <c r="L18" i="14"/>
  <c r="M18" i="14" s="1"/>
  <c r="L15" i="14"/>
  <c r="M15" i="14" s="1"/>
  <c r="L14" i="14"/>
  <c r="M14" i="14" s="1"/>
  <c r="L9" i="14"/>
  <c r="M9" i="14" s="1"/>
  <c r="M4" i="14"/>
  <c r="L96" i="14"/>
  <c r="M96" i="14" s="1"/>
  <c r="L22" i="14"/>
  <c r="L21" i="14"/>
  <c r="M21" i="14" s="1"/>
  <c r="AD94" i="14"/>
  <c r="AD93" i="14"/>
  <c r="AD92" i="14"/>
  <c r="AD91" i="14"/>
  <c r="AD90" i="14"/>
  <c r="AD89" i="14"/>
  <c r="AD88" i="14"/>
  <c r="AD87" i="14"/>
  <c r="AD86" i="14"/>
  <c r="AD85" i="14"/>
  <c r="AD84" i="14"/>
  <c r="AD83" i="14"/>
  <c r="AD82" i="14"/>
  <c r="AD81" i="14"/>
  <c r="AD80" i="14"/>
  <c r="AD79" i="14"/>
  <c r="AE88" i="14"/>
  <c r="AE86" i="14"/>
  <c r="AE84" i="14"/>
  <c r="AE82" i="14"/>
  <c r="AE80" i="14"/>
  <c r="AE78" i="14"/>
  <c r="AE77" i="14"/>
  <c r="AE76" i="14"/>
  <c r="AE75" i="14"/>
  <c r="AE74" i="14"/>
  <c r="AE73" i="14"/>
  <c r="AE72" i="14"/>
  <c r="AE71" i="14"/>
  <c r="AE70" i="14"/>
  <c r="AE69" i="14"/>
  <c r="AE68" i="14"/>
  <c r="AE67" i="14"/>
  <c r="AE66" i="14"/>
  <c r="AE65" i="14"/>
  <c r="AE64" i="14"/>
  <c r="AE63" i="14"/>
  <c r="AE62" i="14"/>
  <c r="AE61" i="14"/>
  <c r="AE60" i="14"/>
  <c r="AE59" i="14"/>
  <c r="AE58" i="14"/>
  <c r="AE57" i="14"/>
  <c r="AE56" i="14"/>
  <c r="AE55" i="14"/>
  <c r="AE54" i="14"/>
  <c r="AE53" i="14"/>
  <c r="AE52" i="14"/>
  <c r="AE51" i="14"/>
  <c r="AE50" i="14"/>
  <c r="AE49" i="14"/>
  <c r="AE48" i="14"/>
  <c r="AE47" i="14"/>
  <c r="AE46" i="14"/>
  <c r="AE45" i="14"/>
  <c r="AE44" i="14"/>
  <c r="AE43" i="14"/>
  <c r="AE42" i="14"/>
  <c r="AE41" i="14"/>
  <c r="AE40" i="14"/>
  <c r="AE39" i="14"/>
  <c r="AE38" i="14"/>
  <c r="AE37" i="14"/>
  <c r="AE36" i="14"/>
  <c r="AE35" i="14"/>
  <c r="AE34" i="14"/>
  <c r="AE33" i="14"/>
  <c r="AE32" i="14"/>
  <c r="AE31" i="14"/>
  <c r="AE30" i="14"/>
  <c r="AE29" i="14"/>
  <c r="AE28" i="14"/>
  <c r="AE27" i="14"/>
  <c r="AE26" i="14"/>
  <c r="AE25" i="14"/>
  <c r="AE24" i="14"/>
  <c r="AD23" i="14"/>
  <c r="AE22" i="14"/>
  <c r="AD21" i="14"/>
  <c r="AE18" i="14"/>
  <c r="AE93" i="14"/>
  <c r="AE92" i="14"/>
  <c r="AE89" i="14"/>
  <c r="AE87" i="14"/>
  <c r="AE85" i="14"/>
  <c r="AE83" i="14"/>
  <c r="AE81" i="14"/>
  <c r="AE79" i="14"/>
  <c r="AD76" i="14"/>
  <c r="AD72" i="14"/>
  <c r="AD68" i="14"/>
  <c r="AD64" i="14"/>
  <c r="AD60" i="14"/>
  <c r="AD56" i="14"/>
  <c r="AD55" i="14"/>
  <c r="AD51" i="14"/>
  <c r="AD47" i="14"/>
  <c r="AD43" i="14"/>
  <c r="AD39" i="14"/>
  <c r="AD35" i="14"/>
  <c r="AD31" i="14"/>
  <c r="AD27" i="14"/>
  <c r="AE20" i="14"/>
  <c r="AE19" i="14"/>
  <c r="AD18" i="14"/>
  <c r="AE91" i="14"/>
  <c r="AD77" i="14"/>
  <c r="AD73" i="14"/>
  <c r="AD69" i="14"/>
  <c r="AD65" i="14"/>
  <c r="AD61" i="14"/>
  <c r="AD57" i="14"/>
  <c r="AD54" i="14"/>
  <c r="AD50" i="14"/>
  <c r="AD46" i="14"/>
  <c r="AD42" i="14"/>
  <c r="AD38" i="14"/>
  <c r="AD34" i="14"/>
  <c r="AD30" i="14"/>
  <c r="AD26" i="14"/>
  <c r="AD22" i="14"/>
  <c r="AE21" i="14"/>
  <c r="AD20" i="14"/>
  <c r="AD19" i="14"/>
  <c r="AE94" i="14"/>
  <c r="AE90" i="14"/>
  <c r="AD78" i="14"/>
  <c r="AD74" i="14"/>
  <c r="AD70" i="14"/>
  <c r="AD66" i="14"/>
  <c r="AD62" i="14"/>
  <c r="AD58" i="14"/>
  <c r="AD53" i="14"/>
  <c r="AD49" i="14"/>
  <c r="AD45" i="14"/>
  <c r="AD41" i="14"/>
  <c r="AD37" i="14"/>
  <c r="AD33" i="14"/>
  <c r="AD29" i="14"/>
  <c r="AD25" i="14"/>
  <c r="AD24" i="14"/>
  <c r="AD32" i="14"/>
  <c r="AD40" i="14"/>
  <c r="AD48" i="14"/>
  <c r="AD67" i="14"/>
  <c r="AG47" i="14"/>
  <c r="AF48" i="14"/>
  <c r="AG51" i="14"/>
  <c r="AF52" i="14"/>
  <c r="AG55" i="14"/>
  <c r="AG59" i="14"/>
  <c r="AG63" i="14"/>
  <c r="AG67" i="14"/>
  <c r="AG71" i="14"/>
  <c r="AF94" i="14"/>
  <c r="AF93" i="14"/>
  <c r="AF92" i="14"/>
  <c r="AF91" i="14"/>
  <c r="AF90" i="14"/>
  <c r="AF88" i="14"/>
  <c r="AF86" i="14"/>
  <c r="AF84" i="14"/>
  <c r="AF82" i="14"/>
  <c r="AF80" i="14"/>
  <c r="AF78" i="14"/>
  <c r="AF77" i="14"/>
  <c r="AF76" i="14"/>
  <c r="AF75" i="14"/>
  <c r="AF74" i="14"/>
  <c r="AF73" i="14"/>
  <c r="AF72" i="14"/>
  <c r="AF71" i="14"/>
  <c r="AF70" i="14"/>
  <c r="AF69" i="14"/>
  <c r="AF68" i="14"/>
  <c r="AF67" i="14"/>
  <c r="AF66" i="14"/>
  <c r="AF65" i="14"/>
  <c r="AF64" i="14"/>
  <c r="AF63" i="14"/>
  <c r="AF62" i="14"/>
  <c r="AF61" i="14"/>
  <c r="AF60" i="14"/>
  <c r="AF59" i="14"/>
  <c r="AF58" i="14"/>
  <c r="AF57" i="14"/>
  <c r="AF56" i="14"/>
  <c r="AG94" i="14"/>
  <c r="AG93" i="14"/>
  <c r="AG92" i="14"/>
  <c r="AG91" i="14"/>
  <c r="AG90" i="14"/>
  <c r="AG89" i="14"/>
  <c r="AG87" i="14"/>
  <c r="AG85" i="14"/>
  <c r="AG83" i="14"/>
  <c r="AG81" i="14"/>
  <c r="AG79" i="14"/>
  <c r="AG20" i="14"/>
  <c r="AF19" i="14"/>
  <c r="AG23" i="14"/>
  <c r="AG24" i="14"/>
  <c r="AF25" i="14"/>
  <c r="AG28" i="14"/>
  <c r="AF29" i="14"/>
  <c r="AG32" i="14"/>
  <c r="AF33" i="14"/>
  <c r="AG36" i="14"/>
  <c r="AF37" i="14"/>
  <c r="AG40" i="14"/>
  <c r="AF41" i="14"/>
  <c r="AG44" i="14"/>
  <c r="AF45" i="14"/>
  <c r="AG48" i="14"/>
  <c r="AF49" i="14"/>
  <c r="AG52" i="14"/>
  <c r="AF53" i="14"/>
  <c r="AG58" i="14"/>
  <c r="AG62" i="14"/>
  <c r="AG66" i="14"/>
  <c r="AG70" i="14"/>
  <c r="AG74" i="14"/>
  <c r="AG78" i="14"/>
  <c r="AG80" i="14"/>
  <c r="AG82" i="14"/>
  <c r="AG84" i="14"/>
  <c r="AG86" i="14"/>
  <c r="AG88" i="14"/>
  <c r="AF21" i="14"/>
  <c r="AF22" i="14"/>
  <c r="AG25" i="14"/>
  <c r="AF26" i="14"/>
  <c r="AG29" i="14"/>
  <c r="AF30" i="14"/>
  <c r="AG33" i="14"/>
  <c r="AF34" i="14"/>
  <c r="AG37" i="14"/>
  <c r="AF38" i="14"/>
  <c r="AG41" i="14"/>
  <c r="AF42" i="14"/>
  <c r="AG45" i="14"/>
  <c r="AF46" i="14"/>
  <c r="AG49" i="14"/>
  <c r="AF50" i="14"/>
  <c r="AG53" i="14"/>
  <c r="AF54" i="14"/>
  <c r="AG57" i="14"/>
  <c r="AG61" i="14"/>
  <c r="AG65" i="14"/>
  <c r="AG69" i="14"/>
  <c r="AG73" i="14"/>
  <c r="AG77" i="14"/>
  <c r="O6" i="14"/>
  <c r="O10" i="14"/>
  <c r="O14" i="14"/>
  <c r="AA98" i="14"/>
  <c r="AH94" i="14"/>
  <c r="AH93" i="14"/>
  <c r="AH92" i="14"/>
  <c r="AH91" i="14"/>
  <c r="AH90" i="14"/>
  <c r="AH89" i="14"/>
  <c r="AH88" i="14"/>
  <c r="AH87" i="14"/>
  <c r="AH86" i="14"/>
  <c r="AH85" i="14"/>
  <c r="AH84" i="14"/>
  <c r="AH83" i="14"/>
  <c r="AH82" i="14"/>
  <c r="AH81" i="14"/>
  <c r="AH80" i="14"/>
  <c r="AH79" i="14"/>
  <c r="AH78" i="14"/>
  <c r="AI18" i="14"/>
  <c r="O21" i="14"/>
  <c r="AH21" i="14"/>
  <c r="AI22" i="14"/>
  <c r="AH23" i="14"/>
  <c r="AI24" i="14"/>
  <c r="AI25" i="14"/>
  <c r="AI26" i="14"/>
  <c r="AI27" i="14"/>
  <c r="AI28" i="14"/>
  <c r="AI29" i="14"/>
  <c r="AI30" i="14"/>
  <c r="AI31" i="14"/>
  <c r="AI32" i="14"/>
  <c r="AI33" i="14"/>
  <c r="AI34" i="14"/>
  <c r="AI35" i="14"/>
  <c r="AI36" i="14"/>
  <c r="AI37" i="14"/>
  <c r="AI38" i="14"/>
  <c r="AI39" i="14"/>
  <c r="AI40" i="14"/>
  <c r="AI41" i="14"/>
  <c r="AI42" i="14"/>
  <c r="AI43" i="14"/>
  <c r="AI44" i="14"/>
  <c r="AI45" i="14"/>
  <c r="AI46" i="14"/>
  <c r="AI47" i="14"/>
  <c r="AI48" i="14"/>
  <c r="AI49" i="14"/>
  <c r="AI50" i="14"/>
  <c r="AI51" i="14"/>
  <c r="AI52" i="14"/>
  <c r="AI53" i="14"/>
  <c r="AI54" i="14"/>
  <c r="AI55" i="14"/>
  <c r="AI56" i="14"/>
  <c r="AI57" i="14"/>
  <c r="AI58" i="14"/>
  <c r="AI59" i="14"/>
  <c r="AI60" i="14"/>
  <c r="AI61" i="14"/>
  <c r="AI62" i="14"/>
  <c r="AI63" i="14"/>
  <c r="AI64" i="14"/>
  <c r="AI65" i="14"/>
  <c r="AI66" i="14"/>
  <c r="AI67" i="14"/>
  <c r="AI68" i="14"/>
  <c r="AI69" i="14"/>
  <c r="AI70" i="14"/>
  <c r="AI71" i="14"/>
  <c r="AI72" i="14"/>
  <c r="AI73" i="14"/>
  <c r="AI74" i="14"/>
  <c r="AI75" i="14"/>
  <c r="AI76" i="14"/>
  <c r="AI77" i="14"/>
  <c r="O97" i="14"/>
  <c r="O79" i="14"/>
  <c r="AI79" i="14"/>
  <c r="O81" i="14"/>
  <c r="AI81" i="14"/>
  <c r="O83" i="14"/>
  <c r="AI83" i="14"/>
  <c r="O85" i="14"/>
  <c r="AI85" i="14"/>
  <c r="O87" i="14"/>
  <c r="AI87" i="14"/>
  <c r="AI89" i="14"/>
  <c r="AI90" i="14"/>
  <c r="AI91" i="14"/>
  <c r="AI92" i="14"/>
  <c r="AI93" i="14"/>
  <c r="AI94" i="14"/>
  <c r="H48" i="11"/>
  <c r="H42" i="11"/>
  <c r="H38" i="11"/>
  <c r="H32" i="11"/>
  <c r="H26" i="11"/>
  <c r="H22" i="11"/>
  <c r="H16" i="11"/>
  <c r="I51" i="11"/>
  <c r="K14" i="11" s="1"/>
  <c r="P14" i="11" s="1"/>
  <c r="H47" i="11"/>
  <c r="H41" i="11"/>
  <c r="H35" i="11"/>
  <c r="H31" i="11"/>
  <c r="H25" i="11"/>
  <c r="H21" i="11"/>
  <c r="H15" i="11"/>
  <c r="H44" i="11"/>
  <c r="H40" i="11"/>
  <c r="H34" i="11"/>
  <c r="H28" i="11"/>
  <c r="H24" i="11"/>
  <c r="H18" i="11"/>
  <c r="H14" i="11"/>
  <c r="H49" i="11"/>
  <c r="J49" i="11" s="1"/>
  <c r="H43" i="11"/>
  <c r="H39" i="11"/>
  <c r="H33" i="11"/>
  <c r="H27" i="11"/>
  <c r="H23" i="11"/>
  <c r="J23" i="11" s="1"/>
  <c r="H17" i="11"/>
  <c r="K38" i="11"/>
  <c r="P38" i="11" s="1"/>
  <c r="K40" i="11"/>
  <c r="P40" i="11" s="1"/>
  <c r="K44" i="11"/>
  <c r="P44" i="11" s="1"/>
  <c r="K49" i="11"/>
  <c r="F44" i="11"/>
  <c r="F40" i="11"/>
  <c r="F34" i="11"/>
  <c r="F28" i="11"/>
  <c r="K28" i="11" s="1"/>
  <c r="P28" i="11" s="1"/>
  <c r="F24" i="11"/>
  <c r="K24" i="11" s="1"/>
  <c r="P24" i="11" s="1"/>
  <c r="F18" i="11"/>
  <c r="F14" i="11"/>
  <c r="F49" i="11"/>
  <c r="F43" i="11"/>
  <c r="F39" i="11"/>
  <c r="F33" i="11"/>
  <c r="K33" i="11" s="1"/>
  <c r="P33" i="11" s="1"/>
  <c r="F27" i="11"/>
  <c r="F23" i="11"/>
  <c r="F17" i="11"/>
  <c r="K17" i="11" s="1"/>
  <c r="P17" i="11" s="1"/>
  <c r="F48" i="11"/>
  <c r="F42" i="11"/>
  <c r="K42" i="11" s="1"/>
  <c r="P42" i="11" s="1"/>
  <c r="F38" i="11"/>
  <c r="F32" i="11"/>
  <c r="F26" i="11"/>
  <c r="K26" i="11" s="1"/>
  <c r="P26" i="11" s="1"/>
  <c r="F22" i="11"/>
  <c r="K22" i="11" s="1"/>
  <c r="P22" i="11" s="1"/>
  <c r="F16" i="11"/>
  <c r="F47" i="11"/>
  <c r="F41" i="11"/>
  <c r="F35" i="11"/>
  <c r="F31" i="11"/>
  <c r="F25" i="11"/>
  <c r="F21" i="11"/>
  <c r="F15" i="11"/>
  <c r="K21" i="11"/>
  <c r="P21" i="11" s="1"/>
  <c r="K25" i="11"/>
  <c r="P25" i="11" s="1"/>
  <c r="K41" i="11"/>
  <c r="P41" i="11" s="1"/>
  <c r="F16" i="10"/>
  <c r="B27" i="10" s="1"/>
  <c r="F17" i="10"/>
  <c r="F13" i="10"/>
  <c r="B24" i="10" s="1"/>
  <c r="F14" i="10"/>
  <c r="B25" i="10" s="1"/>
  <c r="F15" i="10"/>
  <c r="B26" i="10" s="1"/>
  <c r="I14" i="10"/>
  <c r="G19" i="10"/>
  <c r="P4" i="6"/>
  <c r="X4" i="6"/>
  <c r="AF4" i="6"/>
  <c r="E149" i="6"/>
  <c r="E153" i="6"/>
  <c r="E157" i="6"/>
  <c r="E161" i="6"/>
  <c r="E165" i="6"/>
  <c r="E169" i="6"/>
  <c r="E173" i="6"/>
  <c r="E177" i="6"/>
  <c r="E181" i="6"/>
  <c r="E196" i="6"/>
  <c r="O4" i="6"/>
  <c r="S4" i="6"/>
  <c r="W4" i="6"/>
  <c r="AA4" i="6"/>
  <c r="AE4" i="6"/>
  <c r="AI4" i="6"/>
  <c r="H804" i="6"/>
  <c r="H803" i="6"/>
  <c r="H802" i="6"/>
  <c r="H801" i="6"/>
  <c r="H800" i="6"/>
  <c r="H799" i="6"/>
  <c r="H798" i="6"/>
  <c r="H794" i="6"/>
  <c r="H790" i="6"/>
  <c r="H785" i="6"/>
  <c r="H781" i="6"/>
  <c r="H777" i="6"/>
  <c r="H772" i="6"/>
  <c r="H768" i="6"/>
  <c r="H797" i="6"/>
  <c r="H793" i="6"/>
  <c r="H789" i="6"/>
  <c r="H784" i="6"/>
  <c r="H780" i="6"/>
  <c r="H776" i="6"/>
  <c r="H773" i="6"/>
  <c r="H769" i="6"/>
  <c r="H765" i="6"/>
  <c r="H795" i="6"/>
  <c r="H791" i="6"/>
  <c r="H787" i="6"/>
  <c r="H786" i="6"/>
  <c r="H782" i="6"/>
  <c r="H778" i="6"/>
  <c r="H774" i="6"/>
  <c r="H796" i="6"/>
  <c r="H788" i="6"/>
  <c r="H779" i="6"/>
  <c r="H770" i="6"/>
  <c r="H763" i="6"/>
  <c r="H783" i="6"/>
  <c r="H792" i="6"/>
  <c r="H771" i="6"/>
  <c r="H762" i="6"/>
  <c r="H775" i="6"/>
  <c r="H760" i="6"/>
  <c r="H756" i="6"/>
  <c r="H754" i="6"/>
  <c r="H751" i="6"/>
  <c r="H749" i="6"/>
  <c r="H747" i="6"/>
  <c r="H745" i="6"/>
  <c r="H767" i="6"/>
  <c r="H766" i="6"/>
  <c r="H761" i="6"/>
  <c r="H757" i="6"/>
  <c r="H755" i="6"/>
  <c r="H753" i="6"/>
  <c r="H758" i="6"/>
  <c r="H752" i="6"/>
  <c r="H764" i="6"/>
  <c r="H759" i="6"/>
  <c r="H750" i="6"/>
  <c r="H748" i="6"/>
  <c r="H744" i="6"/>
  <c r="H743" i="6"/>
  <c r="H742" i="6"/>
  <c r="H741" i="6"/>
  <c r="H746" i="6"/>
  <c r="H740" i="6"/>
  <c r="H738" i="6"/>
  <c r="H736" i="6"/>
  <c r="H734" i="6"/>
  <c r="H732" i="6"/>
  <c r="H730" i="6"/>
  <c r="H728" i="6"/>
  <c r="H726" i="6"/>
  <c r="H724" i="6"/>
  <c r="H722" i="6"/>
  <c r="H720" i="6"/>
  <c r="H719" i="6"/>
  <c r="H718" i="6"/>
  <c r="H717" i="6"/>
  <c r="H739" i="6"/>
  <c r="H737" i="6"/>
  <c r="H735" i="6"/>
  <c r="H733" i="6"/>
  <c r="H731" i="6"/>
  <c r="H729" i="6"/>
  <c r="H727" i="6"/>
  <c r="H725" i="6"/>
  <c r="H723" i="6"/>
  <c r="H716" i="6"/>
  <c r="H714" i="6"/>
  <c r="H712" i="6"/>
  <c r="H710" i="6"/>
  <c r="H708" i="6"/>
  <c r="H706" i="6"/>
  <c r="H704" i="6"/>
  <c r="H702" i="6"/>
  <c r="H700" i="6"/>
  <c r="H698" i="6"/>
  <c r="H696" i="6"/>
  <c r="H694" i="6"/>
  <c r="H721" i="6"/>
  <c r="H715" i="6"/>
  <c r="H713" i="6"/>
  <c r="H711" i="6"/>
  <c r="H709" i="6"/>
  <c r="H707" i="6"/>
  <c r="H705" i="6"/>
  <c r="H703" i="6"/>
  <c r="H701" i="6"/>
  <c r="H699" i="6"/>
  <c r="H697" i="6"/>
  <c r="H695" i="6"/>
  <c r="H693" i="6"/>
  <c r="H691" i="6"/>
  <c r="H690" i="6"/>
  <c r="H683" i="6"/>
  <c r="H681" i="6"/>
  <c r="H679" i="6"/>
  <c r="H677" i="6"/>
  <c r="H675" i="6"/>
  <c r="H673" i="6"/>
  <c r="H671" i="6"/>
  <c r="H669" i="6"/>
  <c r="H667" i="6"/>
  <c r="H665" i="6"/>
  <c r="H663" i="6"/>
  <c r="H661" i="6"/>
  <c r="H659" i="6"/>
  <c r="H657" i="6"/>
  <c r="H655" i="6"/>
  <c r="H653" i="6"/>
  <c r="H651" i="6"/>
  <c r="H649" i="6"/>
  <c r="H647" i="6"/>
  <c r="H645" i="6"/>
  <c r="H643" i="6"/>
  <c r="H641" i="6"/>
  <c r="H689" i="6"/>
  <c r="H688" i="6"/>
  <c r="H687" i="6"/>
  <c r="H686" i="6"/>
  <c r="H685" i="6"/>
  <c r="G677" i="6"/>
  <c r="G669" i="6"/>
  <c r="G661" i="6"/>
  <c r="G657" i="6"/>
  <c r="G689" i="6"/>
  <c r="G687" i="6"/>
  <c r="G685" i="6"/>
  <c r="H684" i="6"/>
  <c r="H682" i="6"/>
  <c r="H680" i="6"/>
  <c r="H678" i="6"/>
  <c r="H676" i="6"/>
  <c r="H674" i="6"/>
  <c r="H672" i="6"/>
  <c r="H670" i="6"/>
  <c r="H668" i="6"/>
  <c r="H666" i="6"/>
  <c r="H664" i="6"/>
  <c r="H662" i="6"/>
  <c r="H660" i="6"/>
  <c r="H658" i="6"/>
  <c r="H656" i="6"/>
  <c r="H692" i="6"/>
  <c r="G682" i="6"/>
  <c r="G678" i="6"/>
  <c r="G674" i="6"/>
  <c r="G670" i="6"/>
  <c r="G666" i="6"/>
  <c r="G662" i="6"/>
  <c r="G658" i="6"/>
  <c r="G654" i="6"/>
  <c r="G650" i="6"/>
  <c r="G646" i="6"/>
  <c r="G642"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54" i="6"/>
  <c r="H650" i="6"/>
  <c r="H646" i="6"/>
  <c r="H642" i="6"/>
  <c r="G621" i="6"/>
  <c r="G617" i="6"/>
  <c r="H652" i="6"/>
  <c r="H648" i="6"/>
  <c r="H644" i="6"/>
  <c r="G620" i="6"/>
  <c r="H615" i="6"/>
  <c r="H613" i="6"/>
  <c r="H611" i="6"/>
  <c r="H609" i="6"/>
  <c r="H607" i="6"/>
  <c r="H605" i="6"/>
  <c r="H603" i="6"/>
  <c r="H601" i="6"/>
  <c r="H599" i="6"/>
  <c r="H597" i="6"/>
  <c r="H595" i="6"/>
  <c r="H593" i="6"/>
  <c r="H591" i="6"/>
  <c r="G615" i="6"/>
  <c r="G611" i="6"/>
  <c r="G607" i="6"/>
  <c r="G603" i="6"/>
  <c r="G599" i="6"/>
  <c r="G595" i="6"/>
  <c r="G591" i="6"/>
  <c r="G587" i="6"/>
  <c r="G583" i="6"/>
  <c r="G579" i="6"/>
  <c r="G575" i="6"/>
  <c r="G571" i="6"/>
  <c r="G567" i="6"/>
  <c r="G563" i="6"/>
  <c r="G559" i="6"/>
  <c r="G555" i="6"/>
  <c r="G551" i="6"/>
  <c r="G547" i="6"/>
  <c r="G543" i="6"/>
  <c r="H614" i="6"/>
  <c r="H612" i="6"/>
  <c r="H610" i="6"/>
  <c r="G614" i="6"/>
  <c r="G610" i="6"/>
  <c r="G606" i="6"/>
  <c r="G602" i="6"/>
  <c r="G598" i="6"/>
  <c r="H602" i="6"/>
  <c r="G594" i="6"/>
  <c r="H592" i="6"/>
  <c r="G588" i="6"/>
  <c r="H585" i="6"/>
  <c r="H582" i="6"/>
  <c r="H577" i="6"/>
  <c r="H574" i="6"/>
  <c r="G572" i="6"/>
  <c r="H569" i="6"/>
  <c r="H566" i="6"/>
  <c r="H561" i="6"/>
  <c r="H558" i="6"/>
  <c r="G556" i="6"/>
  <c r="H553" i="6"/>
  <c r="H550" i="6"/>
  <c r="H545" i="6"/>
  <c r="H542" i="6"/>
  <c r="H541" i="6"/>
  <c r="H539" i="6"/>
  <c r="H537" i="6"/>
  <c r="H535" i="6"/>
  <c r="H533" i="6"/>
  <c r="H531"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604" i="6"/>
  <c r="H590" i="6"/>
  <c r="H587" i="6"/>
  <c r="H584" i="6"/>
  <c r="H579" i="6"/>
  <c r="H576" i="6"/>
  <c r="G574" i="6"/>
  <c r="H571" i="6"/>
  <c r="H568" i="6"/>
  <c r="H563" i="6"/>
  <c r="H560" i="6"/>
  <c r="G558" i="6"/>
  <c r="H555" i="6"/>
  <c r="H552" i="6"/>
  <c r="H547" i="6"/>
  <c r="H544" i="6"/>
  <c r="G542" i="6"/>
  <c r="H606" i="6"/>
  <c r="H598" i="6"/>
  <c r="H596" i="6"/>
  <c r="H589" i="6"/>
  <c r="H586" i="6"/>
  <c r="H608" i="6"/>
  <c r="H600" i="6"/>
  <c r="G596" i="6"/>
  <c r="H594" i="6"/>
  <c r="H588" i="6"/>
  <c r="H583" i="6"/>
  <c r="H580" i="6"/>
  <c r="G578" i="6"/>
  <c r="H575" i="6"/>
  <c r="H572" i="6"/>
  <c r="H567" i="6"/>
  <c r="H564" i="6"/>
  <c r="G562" i="6"/>
  <c r="H559" i="6"/>
  <c r="H556" i="6"/>
  <c r="H551" i="6"/>
  <c r="H548" i="6"/>
  <c r="G546" i="6"/>
  <c r="H543" i="6"/>
  <c r="G540" i="6"/>
  <c r="G536" i="6"/>
  <c r="G532" i="6"/>
  <c r="H570" i="6"/>
  <c r="H565" i="6"/>
  <c r="H562" i="6"/>
  <c r="H557" i="6"/>
  <c r="H554" i="6"/>
  <c r="H549" i="6"/>
  <c r="H546" i="6"/>
  <c r="H540" i="6"/>
  <c r="H538" i="6"/>
  <c r="H534" i="6"/>
  <c r="H530" i="6"/>
  <c r="G525" i="6"/>
  <c r="G521" i="6"/>
  <c r="G517" i="6"/>
  <c r="G513" i="6"/>
  <c r="G509" i="6"/>
  <c r="G505" i="6"/>
  <c r="G501" i="6"/>
  <c r="G497" i="6"/>
  <c r="G493" i="6"/>
  <c r="G489" i="6"/>
  <c r="G485" i="6"/>
  <c r="G481" i="6"/>
  <c r="G477" i="6"/>
  <c r="G473" i="6"/>
  <c r="G469" i="6"/>
  <c r="G465" i="6"/>
  <c r="G461" i="6"/>
  <c r="G457" i="6"/>
  <c r="G453" i="6"/>
  <c r="G449" i="6"/>
  <c r="G584" i="6"/>
  <c r="G568" i="6"/>
  <c r="G552" i="6"/>
  <c r="G539" i="6"/>
  <c r="H536" i="6"/>
  <c r="G535" i="6"/>
  <c r="H532" i="6"/>
  <c r="G531" i="6"/>
  <c r="G524" i="6"/>
  <c r="G520" i="6"/>
  <c r="G516" i="6"/>
  <c r="G512" i="6"/>
  <c r="G508" i="6"/>
  <c r="G504" i="6"/>
  <c r="G500" i="6"/>
  <c r="G496" i="6"/>
  <c r="G492" i="6"/>
  <c r="G488" i="6"/>
  <c r="G484" i="6"/>
  <c r="G480" i="6"/>
  <c r="G476" i="6"/>
  <c r="G472" i="6"/>
  <c r="G468" i="6"/>
  <c r="G464" i="6"/>
  <c r="G460" i="6"/>
  <c r="G456" i="6"/>
  <c r="G452" i="6"/>
  <c r="H581" i="6"/>
  <c r="H578" i="6"/>
  <c r="H573" i="6"/>
  <c r="G529" i="6"/>
  <c r="G418" i="6"/>
  <c r="G414" i="6"/>
  <c r="G410" i="6"/>
  <c r="G406" i="6"/>
  <c r="G402" i="6"/>
  <c r="G398" i="6"/>
  <c r="G394" i="6"/>
  <c r="G390" i="6"/>
  <c r="G386" i="6"/>
  <c r="G382" i="6"/>
  <c r="G378" i="6"/>
  <c r="G374" i="6"/>
  <c r="G370" i="6"/>
  <c r="G366" i="6"/>
  <c r="G362" i="6"/>
  <c r="G358" i="6"/>
  <c r="G354" i="6"/>
  <c r="G350"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G445" i="6"/>
  <c r="G441" i="6"/>
  <c r="G437" i="6"/>
  <c r="G433" i="6"/>
  <c r="G429" i="6"/>
  <c r="G425" i="6"/>
  <c r="G421" i="6"/>
  <c r="G347" i="6"/>
  <c r="G345" i="6"/>
  <c r="G448" i="6"/>
  <c r="G442" i="6"/>
  <c r="G438" i="6"/>
  <c r="G434" i="6"/>
  <c r="G430" i="6"/>
  <c r="G426" i="6"/>
  <c r="G422" i="6"/>
  <c r="G417" i="6"/>
  <c r="G413" i="6"/>
  <c r="G409" i="6"/>
  <c r="G405" i="6"/>
  <c r="G401" i="6"/>
  <c r="G397" i="6"/>
  <c r="G393" i="6"/>
  <c r="G389" i="6"/>
  <c r="G385" i="6"/>
  <c r="G381" i="6"/>
  <c r="G377" i="6"/>
  <c r="G373" i="6"/>
  <c r="G369" i="6"/>
  <c r="G365" i="6"/>
  <c r="G361" i="6"/>
  <c r="G357" i="6"/>
  <c r="G353" i="6"/>
  <c r="G349" i="6"/>
  <c r="G326" i="6"/>
  <c r="G322" i="6"/>
  <c r="G318" i="6"/>
  <c r="H314" i="6"/>
  <c r="H313" i="6"/>
  <c r="H312" i="6"/>
  <c r="H311" i="6"/>
  <c r="H310" i="6"/>
  <c r="H309" i="6"/>
  <c r="H308" i="6"/>
  <c r="H307" i="6"/>
  <c r="H306" i="6"/>
  <c r="H305" i="6"/>
  <c r="H304" i="6"/>
  <c r="H303" i="6"/>
  <c r="H302" i="6"/>
  <c r="H301" i="6"/>
  <c r="H300" i="6"/>
  <c r="H299" i="6"/>
  <c r="H298" i="6"/>
  <c r="H297" i="6"/>
  <c r="H296" i="6"/>
  <c r="H295" i="6"/>
  <c r="H294" i="6"/>
  <c r="H293" i="6"/>
  <c r="G327" i="6"/>
  <c r="G323" i="6"/>
  <c r="G319" i="6"/>
  <c r="G315" i="6"/>
  <c r="G313" i="6"/>
  <c r="G342" i="6"/>
  <c r="G340" i="6"/>
  <c r="G338" i="6"/>
  <c r="G336" i="6"/>
  <c r="G334" i="6"/>
  <c r="G332" i="6"/>
  <c r="G330" i="6"/>
  <c r="G328" i="6"/>
  <c r="G311" i="6"/>
  <c r="G309" i="6"/>
  <c r="G307" i="6"/>
  <c r="G305" i="6"/>
  <c r="G303" i="6"/>
  <c r="G301" i="6"/>
  <c r="G299" i="6"/>
  <c r="G297" i="6"/>
  <c r="G295" i="6"/>
  <c r="G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G291" i="6"/>
  <c r="G289" i="6"/>
  <c r="G287" i="6"/>
  <c r="J3" i="6"/>
  <c r="W5" i="6" s="1"/>
  <c r="G285" i="6"/>
  <c r="G283" i="6"/>
  <c r="G282" i="6"/>
  <c r="G281" i="6"/>
  <c r="G279" i="6"/>
  <c r="G278" i="6"/>
  <c r="G277" i="6"/>
  <c r="G275" i="6"/>
  <c r="G274" i="6"/>
  <c r="G273"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286"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G196" i="6"/>
  <c r="G195" i="6"/>
  <c r="G194" i="6"/>
  <c r="G193" i="6"/>
  <c r="G192" i="6"/>
  <c r="G191" i="6"/>
  <c r="G190" i="6"/>
  <c r="G189" i="6"/>
  <c r="G188" i="6"/>
  <c r="G187" i="6"/>
  <c r="G186" i="6"/>
  <c r="G185" i="6"/>
  <c r="G184" i="6"/>
  <c r="G183" i="6"/>
  <c r="G182" i="6"/>
  <c r="G181" i="6"/>
  <c r="G180" i="6"/>
  <c r="G179" i="6"/>
  <c r="J4" i="6"/>
  <c r="E148" i="6"/>
  <c r="E150" i="6"/>
  <c r="J150" i="6" s="1"/>
  <c r="G150" i="6"/>
  <c r="E154" i="6"/>
  <c r="J154" i="6" s="1"/>
  <c r="G154" i="6"/>
  <c r="E158" i="6"/>
  <c r="J158" i="6" s="1"/>
  <c r="G158" i="6"/>
  <c r="E162" i="6"/>
  <c r="J162" i="6" s="1"/>
  <c r="G162" i="6"/>
  <c r="E166" i="6"/>
  <c r="J166" i="6" s="1"/>
  <c r="G166" i="6"/>
  <c r="E170" i="6"/>
  <c r="J170" i="6" s="1"/>
  <c r="G170" i="6"/>
  <c r="E174" i="6"/>
  <c r="J174" i="6" s="1"/>
  <c r="G174" i="6"/>
  <c r="E178" i="6"/>
  <c r="J178" i="6" s="1"/>
  <c r="G178" i="6"/>
  <c r="E182" i="6"/>
  <c r="L5" i="6"/>
  <c r="P5" i="6"/>
  <c r="T5" i="6"/>
  <c r="X5" i="6"/>
  <c r="AB5" i="6"/>
  <c r="AF5" i="6"/>
  <c r="AJ5"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51" i="6"/>
  <c r="J151" i="6" s="1"/>
  <c r="G151" i="6"/>
  <c r="E155" i="6"/>
  <c r="J155" i="6" s="1"/>
  <c r="G155" i="6"/>
  <c r="E159" i="6"/>
  <c r="J159" i="6" s="1"/>
  <c r="G159" i="6"/>
  <c r="E163" i="6"/>
  <c r="J163" i="6" s="1"/>
  <c r="G163" i="6"/>
  <c r="E167" i="6"/>
  <c r="J167" i="6" s="1"/>
  <c r="G167" i="6"/>
  <c r="E171" i="6"/>
  <c r="J171" i="6" s="1"/>
  <c r="G171" i="6"/>
  <c r="E175" i="6"/>
  <c r="J175" i="6" s="1"/>
  <c r="G175" i="6"/>
  <c r="E179" i="6"/>
  <c r="J179" i="6" s="1"/>
  <c r="M4" i="6"/>
  <c r="Q4" i="6"/>
  <c r="U4" i="6"/>
  <c r="Y4" i="6"/>
  <c r="AC4" i="6"/>
  <c r="AG4" i="6"/>
  <c r="AK4" i="6"/>
  <c r="G148" i="6"/>
  <c r="E152" i="6"/>
  <c r="G152" i="6"/>
  <c r="E156" i="6"/>
  <c r="G156" i="6"/>
  <c r="E160" i="6"/>
  <c r="G160" i="6"/>
  <c r="E164" i="6"/>
  <c r="G164" i="6"/>
  <c r="E168" i="6"/>
  <c r="G168" i="6"/>
  <c r="E172" i="6"/>
  <c r="G172" i="6"/>
  <c r="E176" i="6"/>
  <c r="G176" i="6"/>
  <c r="E180" i="6"/>
  <c r="K4" i="6"/>
  <c r="E197" i="6"/>
  <c r="E198" i="6"/>
  <c r="J198" i="6" s="1"/>
  <c r="E199" i="6"/>
  <c r="E200" i="6"/>
  <c r="J200" i="6" s="1"/>
  <c r="E201" i="6"/>
  <c r="E202" i="6"/>
  <c r="J202" i="6" s="1"/>
  <c r="E203" i="6"/>
  <c r="E204" i="6"/>
  <c r="J204" i="6" s="1"/>
  <c r="E205" i="6"/>
  <c r="E206" i="6"/>
  <c r="J206" i="6" s="1"/>
  <c r="E207" i="6"/>
  <c r="E208" i="6"/>
  <c r="J208" i="6" s="1"/>
  <c r="E209" i="6"/>
  <c r="E210" i="6"/>
  <c r="J210" i="6" s="1"/>
  <c r="E211" i="6"/>
  <c r="E212" i="6"/>
  <c r="J212" i="6" s="1"/>
  <c r="E213" i="6"/>
  <c r="E214" i="6"/>
  <c r="J214" i="6" s="1"/>
  <c r="E215" i="6"/>
  <c r="E216" i="6"/>
  <c r="J216" i="6" s="1"/>
  <c r="E217" i="6"/>
  <c r="E218" i="6"/>
  <c r="J218" i="6" s="1"/>
  <c r="E219" i="6"/>
  <c r="E220" i="6"/>
  <c r="J220" i="6" s="1"/>
  <c r="E221" i="6"/>
  <c r="E222" i="6"/>
  <c r="J222" i="6" s="1"/>
  <c r="E223" i="6"/>
  <c r="E224" i="6"/>
  <c r="J224" i="6" s="1"/>
  <c r="E225" i="6"/>
  <c r="E226" i="6"/>
  <c r="J226" i="6" s="1"/>
  <c r="E227" i="6"/>
  <c r="E228" i="6"/>
  <c r="J228" i="6" s="1"/>
  <c r="E229" i="6"/>
  <c r="E230" i="6"/>
  <c r="J230" i="6" s="1"/>
  <c r="E231" i="6"/>
  <c r="E232" i="6"/>
  <c r="J232" i="6" s="1"/>
  <c r="E233" i="6"/>
  <c r="E234" i="6"/>
  <c r="J234" i="6" s="1"/>
  <c r="E235" i="6"/>
  <c r="E236" i="6"/>
  <c r="J236" i="6" s="1"/>
  <c r="E237" i="6"/>
  <c r="E238" i="6"/>
  <c r="J238" i="6" s="1"/>
  <c r="E239" i="6"/>
  <c r="E240" i="6"/>
  <c r="J240" i="6" s="1"/>
  <c r="E241" i="6"/>
  <c r="E242" i="6"/>
  <c r="J242" i="6" s="1"/>
  <c r="E243" i="6"/>
  <c r="E244" i="6"/>
  <c r="J244" i="6" s="1"/>
  <c r="E245" i="6"/>
  <c r="E246" i="6"/>
  <c r="J246" i="6" s="1"/>
  <c r="E247" i="6"/>
  <c r="E248" i="6"/>
  <c r="J248" i="6" s="1"/>
  <c r="E249" i="6"/>
  <c r="E250" i="6"/>
  <c r="J250" i="6" s="1"/>
  <c r="E251" i="6"/>
  <c r="E252" i="6"/>
  <c r="J252" i="6" s="1"/>
  <c r="E253" i="6"/>
  <c r="E254" i="6"/>
  <c r="J254" i="6" s="1"/>
  <c r="E255" i="6"/>
  <c r="E256" i="6"/>
  <c r="J256" i="6" s="1"/>
  <c r="E257" i="6"/>
  <c r="E258" i="6"/>
  <c r="J258" i="6" s="1"/>
  <c r="E259" i="6"/>
  <c r="E260" i="6"/>
  <c r="J260" i="6" s="1"/>
  <c r="E261" i="6"/>
  <c r="E262" i="6"/>
  <c r="J262" i="6" s="1"/>
  <c r="E263" i="6"/>
  <c r="E264" i="6"/>
  <c r="J264" i="6" s="1"/>
  <c r="E265" i="6"/>
  <c r="E266" i="6"/>
  <c r="J266" i="6" s="1"/>
  <c r="E267" i="6"/>
  <c r="E268" i="6"/>
  <c r="J268" i="6" s="1"/>
  <c r="E269" i="6"/>
  <c r="E270" i="6"/>
  <c r="J270" i="6" s="1"/>
  <c r="E271" i="6"/>
  <c r="E272" i="6"/>
  <c r="E273" i="6"/>
  <c r="E274" i="6"/>
  <c r="J274" i="6" s="1"/>
  <c r="E275" i="6"/>
  <c r="E276" i="6"/>
  <c r="E277" i="6"/>
  <c r="E278" i="6"/>
  <c r="J278" i="6" s="1"/>
  <c r="E279" i="6"/>
  <c r="E280" i="6"/>
  <c r="E281" i="6"/>
  <c r="E282" i="6"/>
  <c r="J282" i="6" s="1"/>
  <c r="E283" i="6"/>
  <c r="E284" i="6"/>
  <c r="E285" i="6"/>
  <c r="E183" i="6"/>
  <c r="J183" i="6" s="1"/>
  <c r="E184" i="6"/>
  <c r="E185" i="6"/>
  <c r="J185" i="6" s="1"/>
  <c r="E186" i="6"/>
  <c r="E187" i="6"/>
  <c r="J187" i="6" s="1"/>
  <c r="E188" i="6"/>
  <c r="E189" i="6"/>
  <c r="J189" i="6" s="1"/>
  <c r="E190" i="6"/>
  <c r="E191" i="6"/>
  <c r="J191" i="6" s="1"/>
  <c r="E192" i="6"/>
  <c r="E193" i="6"/>
  <c r="J193" i="6" s="1"/>
  <c r="E194" i="6"/>
  <c r="E195" i="6"/>
  <c r="J195" i="6" s="1"/>
  <c r="F804" i="6"/>
  <c r="F803" i="6"/>
  <c r="F802" i="6"/>
  <c r="F801" i="6"/>
  <c r="F800" i="6"/>
  <c r="F799" i="6"/>
  <c r="F798" i="6"/>
  <c r="F797" i="6"/>
  <c r="F796" i="6"/>
  <c r="F795" i="6"/>
  <c r="F794" i="6"/>
  <c r="F793" i="6"/>
  <c r="F792" i="6"/>
  <c r="F791" i="6"/>
  <c r="F790" i="6"/>
  <c r="F789" i="6"/>
  <c r="F788" i="6"/>
  <c r="F787" i="6"/>
  <c r="E804" i="6"/>
  <c r="E803" i="6"/>
  <c r="E802" i="6"/>
  <c r="E801" i="6"/>
  <c r="E800" i="6"/>
  <c r="E799" i="6"/>
  <c r="E786" i="6"/>
  <c r="E785" i="6"/>
  <c r="E784" i="6"/>
  <c r="E783" i="6"/>
  <c r="E782" i="6"/>
  <c r="E781" i="6"/>
  <c r="E780" i="6"/>
  <c r="E779" i="6"/>
  <c r="E778" i="6"/>
  <c r="E777" i="6"/>
  <c r="E776" i="6"/>
  <c r="E775" i="6"/>
  <c r="E774" i="6"/>
  <c r="E795" i="6"/>
  <c r="E791" i="6"/>
  <c r="E787" i="6"/>
  <c r="F786" i="6"/>
  <c r="F782" i="6"/>
  <c r="F778" i="6"/>
  <c r="F774" i="6"/>
  <c r="F771" i="6"/>
  <c r="E770" i="6"/>
  <c r="F767" i="6"/>
  <c r="E766" i="6"/>
  <c r="E798" i="6"/>
  <c r="E794" i="6"/>
  <c r="E790" i="6"/>
  <c r="F785" i="6"/>
  <c r="F781" i="6"/>
  <c r="F777" i="6"/>
  <c r="F772" i="6"/>
  <c r="E771" i="6"/>
  <c r="F768" i="6"/>
  <c r="E767" i="6"/>
  <c r="F764" i="6"/>
  <c r="F763" i="6"/>
  <c r="F762" i="6"/>
  <c r="E796" i="6"/>
  <c r="E792" i="6"/>
  <c r="E788" i="6"/>
  <c r="F783" i="6"/>
  <c r="F779" i="6"/>
  <c r="F775" i="6"/>
  <c r="E773" i="6"/>
  <c r="E797" i="6"/>
  <c r="E789" i="6"/>
  <c r="F776" i="6"/>
  <c r="F766" i="6"/>
  <c r="E764" i="6"/>
  <c r="E762" i="6"/>
  <c r="F780" i="6"/>
  <c r="F773" i="6"/>
  <c r="F770" i="6"/>
  <c r="F769" i="6"/>
  <c r="F765" i="6"/>
  <c r="F761" i="6"/>
  <c r="F760" i="6"/>
  <c r="F759" i="6"/>
  <c r="F758" i="6"/>
  <c r="F757" i="6"/>
  <c r="F756" i="6"/>
  <c r="F755" i="6"/>
  <c r="F754" i="6"/>
  <c r="F753" i="6"/>
  <c r="F752" i="6"/>
  <c r="F751" i="6"/>
  <c r="F750" i="6"/>
  <c r="F749" i="6"/>
  <c r="F748" i="6"/>
  <c r="F747" i="6"/>
  <c r="F746" i="6"/>
  <c r="F745" i="6"/>
  <c r="E793" i="6"/>
  <c r="F784" i="6"/>
  <c r="E772" i="6"/>
  <c r="E769" i="6"/>
  <c r="E765" i="6"/>
  <c r="E763" i="6"/>
  <c r="E761" i="6"/>
  <c r="E760" i="6"/>
  <c r="E759" i="6"/>
  <c r="E758" i="6"/>
  <c r="E757" i="6"/>
  <c r="E756" i="6"/>
  <c r="E755" i="6"/>
  <c r="E768" i="6"/>
  <c r="E752" i="6"/>
  <c r="E750" i="6"/>
  <c r="E748" i="6"/>
  <c r="E746" i="6"/>
  <c r="F744" i="6"/>
  <c r="F743" i="6"/>
  <c r="F742" i="6"/>
  <c r="F741" i="6"/>
  <c r="F740" i="6"/>
  <c r="F739" i="6"/>
  <c r="F738" i="6"/>
  <c r="F737" i="6"/>
  <c r="F736" i="6"/>
  <c r="F735" i="6"/>
  <c r="F734" i="6"/>
  <c r="F733" i="6"/>
  <c r="F732" i="6"/>
  <c r="F731" i="6"/>
  <c r="F730" i="6"/>
  <c r="F729" i="6"/>
  <c r="F728" i="6"/>
  <c r="F727" i="6"/>
  <c r="F726" i="6"/>
  <c r="F725" i="6"/>
  <c r="F724" i="6"/>
  <c r="F723" i="6"/>
  <c r="F722" i="6"/>
  <c r="F721" i="6"/>
  <c r="E754" i="6"/>
  <c r="E744" i="6"/>
  <c r="E743" i="6"/>
  <c r="E742" i="6"/>
  <c r="E741" i="6"/>
  <c r="E753" i="6"/>
  <c r="E751" i="6"/>
  <c r="E749"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E747" i="6"/>
  <c r="E739" i="6"/>
  <c r="E737" i="6"/>
  <c r="E735" i="6"/>
  <c r="E733" i="6"/>
  <c r="E731" i="6"/>
  <c r="E729" i="6"/>
  <c r="E727" i="6"/>
  <c r="E725" i="6"/>
  <c r="E723" i="6"/>
  <c r="E721" i="6"/>
  <c r="E720" i="6"/>
  <c r="E719" i="6"/>
  <c r="E718" i="6"/>
  <c r="E717" i="6"/>
  <c r="E745" i="6"/>
  <c r="E740" i="6"/>
  <c r="E738" i="6"/>
  <c r="E736" i="6"/>
  <c r="E734" i="6"/>
  <c r="E732" i="6"/>
  <c r="E730" i="6"/>
  <c r="E728" i="6"/>
  <c r="E726" i="6"/>
  <c r="E724" i="6"/>
  <c r="E722" i="6"/>
  <c r="E715" i="6"/>
  <c r="E713" i="6"/>
  <c r="E711" i="6"/>
  <c r="E709" i="6"/>
  <c r="E707" i="6"/>
  <c r="E705" i="6"/>
  <c r="E703" i="6"/>
  <c r="E701" i="6"/>
  <c r="E699" i="6"/>
  <c r="E697" i="6"/>
  <c r="E695" i="6"/>
  <c r="E716" i="6"/>
  <c r="E714" i="6"/>
  <c r="E712" i="6"/>
  <c r="E710" i="6"/>
  <c r="E708" i="6"/>
  <c r="E706" i="6"/>
  <c r="E704" i="6"/>
  <c r="E702" i="6"/>
  <c r="E700" i="6"/>
  <c r="E698" i="6"/>
  <c r="E696" i="6"/>
  <c r="E694" i="6"/>
  <c r="E692" i="6"/>
  <c r="E690" i="6"/>
  <c r="E691"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E693" i="6"/>
  <c r="E689" i="6"/>
  <c r="J689" i="6" s="1"/>
  <c r="E688" i="6"/>
  <c r="E687" i="6"/>
  <c r="J687" i="6" s="1"/>
  <c r="E686" i="6"/>
  <c r="E685" i="6"/>
  <c r="J685" i="6" s="1"/>
  <c r="E684" i="6"/>
  <c r="E682" i="6"/>
  <c r="J682" i="6" s="1"/>
  <c r="E680" i="6"/>
  <c r="E678" i="6"/>
  <c r="J678" i="6" s="1"/>
  <c r="E676" i="6"/>
  <c r="E674" i="6"/>
  <c r="J674" i="6" s="1"/>
  <c r="E672" i="6"/>
  <c r="E670" i="6"/>
  <c r="J670" i="6" s="1"/>
  <c r="E668" i="6"/>
  <c r="E666" i="6"/>
  <c r="J666" i="6" s="1"/>
  <c r="E664" i="6"/>
  <c r="E662" i="6"/>
  <c r="J662" i="6" s="1"/>
  <c r="E660" i="6"/>
  <c r="E658" i="6"/>
  <c r="J658" i="6" s="1"/>
  <c r="E656" i="6"/>
  <c r="E654" i="6"/>
  <c r="J654" i="6" s="1"/>
  <c r="E652" i="6"/>
  <c r="E650" i="6"/>
  <c r="J650" i="6" s="1"/>
  <c r="E648" i="6"/>
  <c r="E646" i="6"/>
  <c r="J646" i="6" s="1"/>
  <c r="E644" i="6"/>
  <c r="E642" i="6"/>
  <c r="J642" i="6" s="1"/>
  <c r="E683" i="6"/>
  <c r="E681" i="6"/>
  <c r="E679" i="6"/>
  <c r="E677" i="6"/>
  <c r="J677" i="6" s="1"/>
  <c r="E675" i="6"/>
  <c r="E673" i="6"/>
  <c r="E671" i="6"/>
  <c r="E669" i="6"/>
  <c r="J669" i="6" s="1"/>
  <c r="E667" i="6"/>
  <c r="E665" i="6"/>
  <c r="E663" i="6"/>
  <c r="E661" i="6"/>
  <c r="J661" i="6" s="1"/>
  <c r="E659" i="6"/>
  <c r="E657" i="6"/>
  <c r="J657" i="6" s="1"/>
  <c r="F639" i="6"/>
  <c r="F637" i="6"/>
  <c r="F635" i="6"/>
  <c r="F633" i="6"/>
  <c r="F631" i="6"/>
  <c r="F629" i="6"/>
  <c r="F627" i="6"/>
  <c r="F625" i="6"/>
  <c r="F623" i="6"/>
  <c r="E622" i="6"/>
  <c r="E620" i="6"/>
  <c r="J620" i="6" s="1"/>
  <c r="E618" i="6"/>
  <c r="E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E653" i="6"/>
  <c r="E649" i="6"/>
  <c r="E645" i="6"/>
  <c r="E641" i="6"/>
  <c r="E639" i="6"/>
  <c r="E637" i="6"/>
  <c r="E635" i="6"/>
  <c r="E633" i="6"/>
  <c r="E631" i="6"/>
  <c r="E629" i="6"/>
  <c r="E627" i="6"/>
  <c r="E625" i="6"/>
  <c r="E623" i="6"/>
  <c r="F621" i="6"/>
  <c r="F619" i="6"/>
  <c r="F617" i="6"/>
  <c r="E655" i="6"/>
  <c r="E651" i="6"/>
  <c r="E647" i="6"/>
  <c r="E643" i="6"/>
  <c r="E640" i="6"/>
  <c r="E621" i="6"/>
  <c r="J621" i="6" s="1"/>
  <c r="F618" i="6"/>
  <c r="E614" i="6"/>
  <c r="J614" i="6" s="1"/>
  <c r="E612" i="6"/>
  <c r="E610" i="6"/>
  <c r="J610" i="6" s="1"/>
  <c r="E608" i="6"/>
  <c r="E606" i="6"/>
  <c r="J606" i="6" s="1"/>
  <c r="E604" i="6"/>
  <c r="E602" i="6"/>
  <c r="J602" i="6" s="1"/>
  <c r="E600" i="6"/>
  <c r="E598" i="6"/>
  <c r="J598" i="6" s="1"/>
  <c r="E596" i="6"/>
  <c r="J596" i="6" s="1"/>
  <c r="E594" i="6"/>
  <c r="J594" i="6" s="1"/>
  <c r="E592" i="6"/>
  <c r="E590" i="6"/>
  <c r="F620" i="6"/>
  <c r="F638" i="6"/>
  <c r="F636" i="6"/>
  <c r="F634" i="6"/>
  <c r="F632" i="6"/>
  <c r="F630" i="6"/>
  <c r="F628" i="6"/>
  <c r="F626" i="6"/>
  <c r="F624" i="6"/>
  <c r="F622" i="6"/>
  <c r="E617" i="6"/>
  <c r="J617" i="6" s="1"/>
  <c r="E615" i="6"/>
  <c r="J615" i="6" s="1"/>
  <c r="E613" i="6"/>
  <c r="E611" i="6"/>
  <c r="J611" i="6" s="1"/>
  <c r="E609" i="6"/>
  <c r="F640" i="6"/>
  <c r="E638" i="6"/>
  <c r="E636" i="6"/>
  <c r="E634" i="6"/>
  <c r="E632" i="6"/>
  <c r="E630" i="6"/>
  <c r="E628" i="6"/>
  <c r="E626" i="6"/>
  <c r="E624" i="6"/>
  <c r="E619" i="6"/>
  <c r="F616" i="6"/>
  <c r="E603" i="6"/>
  <c r="J603" i="6" s="1"/>
  <c r="E593" i="6"/>
  <c r="E586" i="6"/>
  <c r="E583" i="6"/>
  <c r="J583" i="6" s="1"/>
  <c r="E578" i="6"/>
  <c r="J578" i="6" s="1"/>
  <c r="E575" i="6"/>
  <c r="J575" i="6" s="1"/>
  <c r="E570" i="6"/>
  <c r="E567" i="6"/>
  <c r="J567" i="6" s="1"/>
  <c r="E562" i="6"/>
  <c r="J562" i="6" s="1"/>
  <c r="E559" i="6"/>
  <c r="J559" i="6" s="1"/>
  <c r="E554" i="6"/>
  <c r="E551" i="6"/>
  <c r="J551" i="6" s="1"/>
  <c r="E546" i="6"/>
  <c r="J546" i="6" s="1"/>
  <c r="E543" i="6"/>
  <c r="J543" i="6" s="1"/>
  <c r="E540" i="6"/>
  <c r="J540" i="6" s="1"/>
  <c r="E538" i="6"/>
  <c r="E536" i="6"/>
  <c r="J536" i="6" s="1"/>
  <c r="E534" i="6"/>
  <c r="E532" i="6"/>
  <c r="J532" i="6" s="1"/>
  <c r="E530" i="6"/>
  <c r="E605" i="6"/>
  <c r="E591" i="6"/>
  <c r="J591" i="6" s="1"/>
  <c r="E588" i="6"/>
  <c r="J588" i="6" s="1"/>
  <c r="E585" i="6"/>
  <c r="E580" i="6"/>
  <c r="E577" i="6"/>
  <c r="E572" i="6"/>
  <c r="J572" i="6" s="1"/>
  <c r="E569" i="6"/>
  <c r="E564" i="6"/>
  <c r="E561" i="6"/>
  <c r="E556" i="6"/>
  <c r="J556" i="6" s="1"/>
  <c r="E553" i="6"/>
  <c r="E548" i="6"/>
  <c r="E545" i="6"/>
  <c r="E607" i="6"/>
  <c r="J607" i="6" s="1"/>
  <c r="E599" i="6"/>
  <c r="J599" i="6" s="1"/>
  <c r="E597" i="6"/>
  <c r="E587" i="6"/>
  <c r="J587" i="6" s="1"/>
  <c r="E601" i="6"/>
  <c r="E595" i="6"/>
  <c r="J595" i="6" s="1"/>
  <c r="E589" i="6"/>
  <c r="E584" i="6"/>
  <c r="J584" i="6" s="1"/>
  <c r="E581" i="6"/>
  <c r="E576" i="6"/>
  <c r="E573" i="6"/>
  <c r="E568" i="6"/>
  <c r="J568" i="6" s="1"/>
  <c r="E565" i="6"/>
  <c r="E560" i="6"/>
  <c r="E557" i="6"/>
  <c r="E552" i="6"/>
  <c r="J552" i="6" s="1"/>
  <c r="E549" i="6"/>
  <c r="E544" i="6"/>
  <c r="E529" i="6"/>
  <c r="J529" i="6" s="1"/>
  <c r="E528" i="6"/>
  <c r="E571" i="6"/>
  <c r="J571" i="6" s="1"/>
  <c r="E563" i="6"/>
  <c r="J563" i="6" s="1"/>
  <c r="E555" i="6"/>
  <c r="J555" i="6" s="1"/>
  <c r="E547" i="6"/>
  <c r="J547" i="6" s="1"/>
  <c r="F529" i="6"/>
  <c r="F528" i="6"/>
  <c r="E526" i="6"/>
  <c r="E524" i="6"/>
  <c r="J524" i="6" s="1"/>
  <c r="E522" i="6"/>
  <c r="E520" i="6"/>
  <c r="J520" i="6" s="1"/>
  <c r="E518" i="6"/>
  <c r="E516" i="6"/>
  <c r="J516" i="6" s="1"/>
  <c r="E514" i="6"/>
  <c r="E512" i="6"/>
  <c r="J512" i="6" s="1"/>
  <c r="E510" i="6"/>
  <c r="E508" i="6"/>
  <c r="J508" i="6" s="1"/>
  <c r="E506" i="6"/>
  <c r="E504" i="6"/>
  <c r="J504" i="6" s="1"/>
  <c r="E502" i="6"/>
  <c r="E500" i="6"/>
  <c r="J500" i="6" s="1"/>
  <c r="E498" i="6"/>
  <c r="E496" i="6"/>
  <c r="J496" i="6" s="1"/>
  <c r="E494" i="6"/>
  <c r="E492" i="6"/>
  <c r="J492" i="6" s="1"/>
  <c r="E490" i="6"/>
  <c r="E488" i="6"/>
  <c r="J488" i="6" s="1"/>
  <c r="E486" i="6"/>
  <c r="E484" i="6"/>
  <c r="J484" i="6" s="1"/>
  <c r="E482" i="6"/>
  <c r="E480" i="6"/>
  <c r="J480" i="6" s="1"/>
  <c r="E478" i="6"/>
  <c r="E476" i="6"/>
  <c r="J476" i="6" s="1"/>
  <c r="E474" i="6"/>
  <c r="E472" i="6"/>
  <c r="J472" i="6" s="1"/>
  <c r="E470" i="6"/>
  <c r="E468" i="6"/>
  <c r="J468" i="6" s="1"/>
  <c r="E466" i="6"/>
  <c r="E464" i="6"/>
  <c r="J464" i="6" s="1"/>
  <c r="E462" i="6"/>
  <c r="E460" i="6"/>
  <c r="J460" i="6" s="1"/>
  <c r="E458" i="6"/>
  <c r="E456" i="6"/>
  <c r="J456" i="6" s="1"/>
  <c r="E454" i="6"/>
  <c r="E452" i="6"/>
  <c r="J452" i="6" s="1"/>
  <c r="E450" i="6"/>
  <c r="E448" i="6"/>
  <c r="J448" i="6" s="1"/>
  <c r="E446" i="6"/>
  <c r="E537" i="6"/>
  <c r="E533" i="6"/>
  <c r="F527" i="6"/>
  <c r="F525" i="6"/>
  <c r="F523" i="6"/>
  <c r="F521" i="6"/>
  <c r="F519" i="6"/>
  <c r="F517" i="6"/>
  <c r="F515" i="6"/>
  <c r="F513" i="6"/>
  <c r="F511" i="6"/>
  <c r="F509" i="6"/>
  <c r="F507" i="6"/>
  <c r="F505" i="6"/>
  <c r="F503" i="6"/>
  <c r="F501" i="6"/>
  <c r="F499" i="6"/>
  <c r="F497" i="6"/>
  <c r="F495" i="6"/>
  <c r="F493" i="6"/>
  <c r="F491" i="6"/>
  <c r="F489" i="6"/>
  <c r="F487" i="6"/>
  <c r="F485" i="6"/>
  <c r="F483" i="6"/>
  <c r="F481" i="6"/>
  <c r="F479" i="6"/>
  <c r="F477" i="6"/>
  <c r="F475" i="6"/>
  <c r="F473" i="6"/>
  <c r="F471" i="6"/>
  <c r="F469" i="6"/>
  <c r="F467" i="6"/>
  <c r="F465" i="6"/>
  <c r="F463" i="6"/>
  <c r="F461" i="6"/>
  <c r="F459" i="6"/>
  <c r="F457" i="6"/>
  <c r="F455" i="6"/>
  <c r="F453" i="6"/>
  <c r="F451" i="6"/>
  <c r="F449" i="6"/>
  <c r="F447" i="6"/>
  <c r="F445" i="6"/>
  <c r="F443" i="6"/>
  <c r="F441" i="6"/>
  <c r="F439" i="6"/>
  <c r="F437" i="6"/>
  <c r="F435" i="6"/>
  <c r="F433" i="6"/>
  <c r="F431" i="6"/>
  <c r="F429" i="6"/>
  <c r="F427" i="6"/>
  <c r="F425" i="6"/>
  <c r="F423" i="6"/>
  <c r="F421" i="6"/>
  <c r="F419" i="6"/>
  <c r="E582" i="6"/>
  <c r="E574" i="6"/>
  <c r="J574" i="6" s="1"/>
  <c r="E527" i="6"/>
  <c r="E525" i="6"/>
  <c r="J525" i="6" s="1"/>
  <c r="E523" i="6"/>
  <c r="E521" i="6"/>
  <c r="J521" i="6" s="1"/>
  <c r="E519" i="6"/>
  <c r="E517" i="6"/>
  <c r="J517" i="6" s="1"/>
  <c r="E515" i="6"/>
  <c r="E513" i="6"/>
  <c r="J513" i="6" s="1"/>
  <c r="E511" i="6"/>
  <c r="E509" i="6"/>
  <c r="J509" i="6" s="1"/>
  <c r="E507" i="6"/>
  <c r="E505" i="6"/>
  <c r="J505" i="6" s="1"/>
  <c r="E503" i="6"/>
  <c r="E501" i="6"/>
  <c r="J501" i="6" s="1"/>
  <c r="E499" i="6"/>
  <c r="E497" i="6"/>
  <c r="J497" i="6" s="1"/>
  <c r="E495" i="6"/>
  <c r="E493" i="6"/>
  <c r="J493" i="6" s="1"/>
  <c r="E491" i="6"/>
  <c r="E489" i="6"/>
  <c r="J489" i="6" s="1"/>
  <c r="E487" i="6"/>
  <c r="E485" i="6"/>
  <c r="J485" i="6" s="1"/>
  <c r="E483" i="6"/>
  <c r="E481" i="6"/>
  <c r="J481" i="6" s="1"/>
  <c r="E479" i="6"/>
  <c r="E477" i="6"/>
  <c r="J477" i="6" s="1"/>
  <c r="E475" i="6"/>
  <c r="E473" i="6"/>
  <c r="J473" i="6" s="1"/>
  <c r="E471" i="6"/>
  <c r="E469" i="6"/>
  <c r="J469" i="6" s="1"/>
  <c r="E467" i="6"/>
  <c r="E465" i="6"/>
  <c r="J465" i="6" s="1"/>
  <c r="E463" i="6"/>
  <c r="E461" i="6"/>
  <c r="J461" i="6" s="1"/>
  <c r="E459" i="6"/>
  <c r="E457" i="6"/>
  <c r="J457" i="6" s="1"/>
  <c r="E455" i="6"/>
  <c r="E453" i="6"/>
  <c r="J453" i="6" s="1"/>
  <c r="E579" i="6"/>
  <c r="J579" i="6" s="1"/>
  <c r="E566" i="6"/>
  <c r="E558" i="6"/>
  <c r="J558" i="6" s="1"/>
  <c r="E550" i="6"/>
  <c r="E542" i="6"/>
  <c r="J542" i="6" s="1"/>
  <c r="E541" i="6"/>
  <c r="E539" i="6"/>
  <c r="J539" i="6" s="1"/>
  <c r="E535" i="6"/>
  <c r="J535" i="6" s="1"/>
  <c r="E531" i="6"/>
  <c r="J531" i="6" s="1"/>
  <c r="F526" i="6"/>
  <c r="F524" i="6"/>
  <c r="F522" i="6"/>
  <c r="F520" i="6"/>
  <c r="F518" i="6"/>
  <c r="F516" i="6"/>
  <c r="F514" i="6"/>
  <c r="F512" i="6"/>
  <c r="F510" i="6"/>
  <c r="F508" i="6"/>
  <c r="F506" i="6"/>
  <c r="F504" i="6"/>
  <c r="F502" i="6"/>
  <c r="F500" i="6"/>
  <c r="F498" i="6"/>
  <c r="F496" i="6"/>
  <c r="F494" i="6"/>
  <c r="F492" i="6"/>
  <c r="F490" i="6"/>
  <c r="F488" i="6"/>
  <c r="F486" i="6"/>
  <c r="F484" i="6"/>
  <c r="E447" i="6"/>
  <c r="F446" i="6"/>
  <c r="E444" i="6"/>
  <c r="E442" i="6"/>
  <c r="J442" i="6" s="1"/>
  <c r="E440" i="6"/>
  <c r="E438" i="6"/>
  <c r="J438" i="6" s="1"/>
  <c r="E436" i="6"/>
  <c r="E434" i="6"/>
  <c r="J434" i="6" s="1"/>
  <c r="E432" i="6"/>
  <c r="E430" i="6"/>
  <c r="J430" i="6" s="1"/>
  <c r="E428" i="6"/>
  <c r="E426" i="6"/>
  <c r="J426" i="6" s="1"/>
  <c r="E424" i="6"/>
  <c r="E422" i="6"/>
  <c r="J422" i="6" s="1"/>
  <c r="E420" i="6"/>
  <c r="E417" i="6"/>
  <c r="J417" i="6" s="1"/>
  <c r="E415" i="6"/>
  <c r="E413" i="6"/>
  <c r="J413" i="6" s="1"/>
  <c r="E411" i="6"/>
  <c r="E409" i="6"/>
  <c r="J409" i="6" s="1"/>
  <c r="E407" i="6"/>
  <c r="E405" i="6"/>
  <c r="J405" i="6" s="1"/>
  <c r="E403" i="6"/>
  <c r="E401" i="6"/>
  <c r="J401" i="6" s="1"/>
  <c r="E399" i="6"/>
  <c r="E397" i="6"/>
  <c r="J397" i="6" s="1"/>
  <c r="E395" i="6"/>
  <c r="E393" i="6"/>
  <c r="J393" i="6" s="1"/>
  <c r="E391" i="6"/>
  <c r="E389" i="6"/>
  <c r="J389" i="6" s="1"/>
  <c r="E387" i="6"/>
  <c r="E385" i="6"/>
  <c r="J385" i="6" s="1"/>
  <c r="E383" i="6"/>
  <c r="E381" i="6"/>
  <c r="J381" i="6" s="1"/>
  <c r="E379" i="6"/>
  <c r="E377" i="6"/>
  <c r="J377" i="6" s="1"/>
  <c r="E375" i="6"/>
  <c r="E373" i="6"/>
  <c r="J373" i="6" s="1"/>
  <c r="E371" i="6"/>
  <c r="E369" i="6"/>
  <c r="J369" i="6" s="1"/>
  <c r="E367" i="6"/>
  <c r="E365" i="6"/>
  <c r="J365" i="6" s="1"/>
  <c r="E363" i="6"/>
  <c r="E361" i="6"/>
  <c r="J361" i="6" s="1"/>
  <c r="E359" i="6"/>
  <c r="E357" i="6"/>
  <c r="J357" i="6" s="1"/>
  <c r="E355" i="6"/>
  <c r="E353" i="6"/>
  <c r="J353" i="6" s="1"/>
  <c r="E351" i="6"/>
  <c r="E349" i="6"/>
  <c r="J349" i="6" s="1"/>
  <c r="F418" i="6"/>
  <c r="F416" i="6"/>
  <c r="F414" i="6"/>
  <c r="F412" i="6"/>
  <c r="F410" i="6"/>
  <c r="F408" i="6"/>
  <c r="F406" i="6"/>
  <c r="F404" i="6"/>
  <c r="F402" i="6"/>
  <c r="F400" i="6"/>
  <c r="F398" i="6"/>
  <c r="F396" i="6"/>
  <c r="F394" i="6"/>
  <c r="F392" i="6"/>
  <c r="F390" i="6"/>
  <c r="F388" i="6"/>
  <c r="F386" i="6"/>
  <c r="F384" i="6"/>
  <c r="F382" i="6"/>
  <c r="F380" i="6"/>
  <c r="F378" i="6"/>
  <c r="F376" i="6"/>
  <c r="F374" i="6"/>
  <c r="F372" i="6"/>
  <c r="F370" i="6"/>
  <c r="F368" i="6"/>
  <c r="F366" i="6"/>
  <c r="F364" i="6"/>
  <c r="F362" i="6"/>
  <c r="F360" i="6"/>
  <c r="F358" i="6"/>
  <c r="F356" i="6"/>
  <c r="F354" i="6"/>
  <c r="F352" i="6"/>
  <c r="F350" i="6"/>
  <c r="F348" i="6"/>
  <c r="E451" i="6"/>
  <c r="F450" i="6"/>
  <c r="E445" i="6"/>
  <c r="J445" i="6" s="1"/>
  <c r="E443" i="6"/>
  <c r="E441" i="6"/>
  <c r="J441" i="6" s="1"/>
  <c r="E439" i="6"/>
  <c r="E437" i="6"/>
  <c r="J437" i="6" s="1"/>
  <c r="E435" i="6"/>
  <c r="E433" i="6"/>
  <c r="J433" i="6" s="1"/>
  <c r="E431" i="6"/>
  <c r="E429" i="6"/>
  <c r="J429" i="6" s="1"/>
  <c r="E427" i="6"/>
  <c r="E425" i="6"/>
  <c r="J425" i="6" s="1"/>
  <c r="E423" i="6"/>
  <c r="E421" i="6"/>
  <c r="J421" i="6" s="1"/>
  <c r="E419" i="6"/>
  <c r="E418" i="6"/>
  <c r="J418" i="6" s="1"/>
  <c r="E416" i="6"/>
  <c r="E414" i="6"/>
  <c r="J414" i="6" s="1"/>
  <c r="E412" i="6"/>
  <c r="E410" i="6"/>
  <c r="J410" i="6" s="1"/>
  <c r="E408" i="6"/>
  <c r="E406" i="6"/>
  <c r="J406" i="6" s="1"/>
  <c r="E404" i="6"/>
  <c r="E402" i="6"/>
  <c r="J402" i="6" s="1"/>
  <c r="E400" i="6"/>
  <c r="E398" i="6"/>
  <c r="J398" i="6" s="1"/>
  <c r="E396" i="6"/>
  <c r="E394" i="6"/>
  <c r="J394" i="6" s="1"/>
  <c r="E392" i="6"/>
  <c r="E390" i="6"/>
  <c r="J390" i="6" s="1"/>
  <c r="E388" i="6"/>
  <c r="E386" i="6"/>
  <c r="J386" i="6" s="1"/>
  <c r="E384" i="6"/>
  <c r="E382" i="6"/>
  <c r="J382" i="6" s="1"/>
  <c r="E380" i="6"/>
  <c r="E378" i="6"/>
  <c r="J378" i="6" s="1"/>
  <c r="E376" i="6"/>
  <c r="E374" i="6"/>
  <c r="J374" i="6" s="1"/>
  <c r="E372" i="6"/>
  <c r="E370" i="6"/>
  <c r="J370" i="6" s="1"/>
  <c r="E368" i="6"/>
  <c r="E366" i="6"/>
  <c r="J366" i="6" s="1"/>
  <c r="E364" i="6"/>
  <c r="E362" i="6"/>
  <c r="J362" i="6" s="1"/>
  <c r="E360" i="6"/>
  <c r="E358" i="6"/>
  <c r="J358" i="6" s="1"/>
  <c r="E356" i="6"/>
  <c r="E354" i="6"/>
  <c r="J354" i="6" s="1"/>
  <c r="E352" i="6"/>
  <c r="E350" i="6"/>
  <c r="J350" i="6" s="1"/>
  <c r="E348" i="6"/>
  <c r="F347" i="6"/>
  <c r="F346" i="6"/>
  <c r="F345" i="6"/>
  <c r="F344" i="6"/>
  <c r="F343" i="6"/>
  <c r="F342" i="6"/>
  <c r="F341" i="6"/>
  <c r="F340" i="6"/>
  <c r="F339" i="6"/>
  <c r="F338" i="6"/>
  <c r="F337" i="6"/>
  <c r="F336" i="6"/>
  <c r="F335" i="6"/>
  <c r="F334" i="6"/>
  <c r="F333" i="6"/>
  <c r="F332" i="6"/>
  <c r="F331" i="6"/>
  <c r="F330" i="6"/>
  <c r="F329" i="6"/>
  <c r="F328" i="6"/>
  <c r="F482" i="6"/>
  <c r="F480" i="6"/>
  <c r="F478" i="6"/>
  <c r="F476" i="6"/>
  <c r="F474" i="6"/>
  <c r="F472" i="6"/>
  <c r="F470" i="6"/>
  <c r="F468" i="6"/>
  <c r="F466" i="6"/>
  <c r="F464" i="6"/>
  <c r="F462" i="6"/>
  <c r="F460" i="6"/>
  <c r="F458" i="6"/>
  <c r="F456" i="6"/>
  <c r="F454" i="6"/>
  <c r="F452" i="6"/>
  <c r="E449" i="6"/>
  <c r="J449" i="6" s="1"/>
  <c r="F448" i="6"/>
  <c r="F444" i="6"/>
  <c r="F442" i="6"/>
  <c r="F440" i="6"/>
  <c r="F438" i="6"/>
  <c r="F436" i="6"/>
  <c r="F434" i="6"/>
  <c r="F432" i="6"/>
  <c r="F430" i="6"/>
  <c r="F428" i="6"/>
  <c r="F426" i="6"/>
  <c r="F424" i="6"/>
  <c r="F422" i="6"/>
  <c r="F420" i="6"/>
  <c r="F417" i="6"/>
  <c r="F415" i="6"/>
  <c r="F413" i="6"/>
  <c r="F411" i="6"/>
  <c r="F409" i="6"/>
  <c r="F407" i="6"/>
  <c r="F405" i="6"/>
  <c r="F403" i="6"/>
  <c r="F401" i="6"/>
  <c r="F399" i="6"/>
  <c r="F397" i="6"/>
  <c r="F395" i="6"/>
  <c r="F393" i="6"/>
  <c r="F391" i="6"/>
  <c r="F389" i="6"/>
  <c r="F387" i="6"/>
  <c r="F385" i="6"/>
  <c r="F383" i="6"/>
  <c r="F381" i="6"/>
  <c r="F379" i="6"/>
  <c r="F377" i="6"/>
  <c r="F375" i="6"/>
  <c r="F373" i="6"/>
  <c r="F371" i="6"/>
  <c r="F369" i="6"/>
  <c r="F367" i="6"/>
  <c r="F365" i="6"/>
  <c r="F363" i="6"/>
  <c r="F361" i="6"/>
  <c r="F359" i="6"/>
  <c r="F357" i="6"/>
  <c r="F355" i="6"/>
  <c r="F353" i="6"/>
  <c r="F351" i="6"/>
  <c r="F349" i="6"/>
  <c r="E344" i="6"/>
  <c r="E343" i="6"/>
  <c r="E342" i="6"/>
  <c r="J342" i="6" s="1"/>
  <c r="E341" i="6"/>
  <c r="E340" i="6"/>
  <c r="J340" i="6" s="1"/>
  <c r="E339" i="6"/>
  <c r="E338" i="6"/>
  <c r="J338" i="6" s="1"/>
  <c r="E337" i="6"/>
  <c r="E336" i="6"/>
  <c r="J336" i="6" s="1"/>
  <c r="E335" i="6"/>
  <c r="E334" i="6"/>
  <c r="J334" i="6" s="1"/>
  <c r="E333" i="6"/>
  <c r="E332" i="6"/>
  <c r="J332" i="6" s="1"/>
  <c r="E331" i="6"/>
  <c r="E330" i="6"/>
  <c r="J330" i="6" s="1"/>
  <c r="E329" i="6"/>
  <c r="E328" i="6"/>
  <c r="J328" i="6" s="1"/>
  <c r="E327" i="6"/>
  <c r="J327" i="6" s="1"/>
  <c r="E325" i="6"/>
  <c r="E323" i="6"/>
  <c r="J323" i="6" s="1"/>
  <c r="E321" i="6"/>
  <c r="E319" i="6"/>
  <c r="J319" i="6" s="1"/>
  <c r="E317" i="6"/>
  <c r="E315" i="6"/>
  <c r="J315" i="6" s="1"/>
  <c r="E314" i="6"/>
  <c r="E313" i="6"/>
  <c r="J313" i="6" s="1"/>
  <c r="E345" i="6"/>
  <c r="J345" i="6" s="1"/>
  <c r="F326" i="6"/>
  <c r="F324" i="6"/>
  <c r="F322" i="6"/>
  <c r="F320" i="6"/>
  <c r="F318" i="6"/>
  <c r="F316" i="6"/>
  <c r="E346" i="6"/>
  <c r="E326" i="6"/>
  <c r="J326" i="6" s="1"/>
  <c r="E324" i="6"/>
  <c r="E322" i="6"/>
  <c r="J322" i="6" s="1"/>
  <c r="E320" i="6"/>
  <c r="E318" i="6"/>
  <c r="J318" i="6" s="1"/>
  <c r="E316" i="6"/>
  <c r="E347" i="6"/>
  <c r="J347" i="6" s="1"/>
  <c r="F327" i="6"/>
  <c r="F325" i="6"/>
  <c r="F323" i="6"/>
  <c r="F321" i="6"/>
  <c r="F319" i="6"/>
  <c r="F317"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E292" i="6"/>
  <c r="E291" i="6"/>
  <c r="J291" i="6" s="1"/>
  <c r="E290" i="6"/>
  <c r="E289" i="6"/>
  <c r="J289" i="6" s="1"/>
  <c r="E288" i="6"/>
  <c r="E287" i="6"/>
  <c r="J287" i="6" s="1"/>
  <c r="E286" i="6"/>
  <c r="J286" i="6" s="1"/>
  <c r="E312" i="6"/>
  <c r="E311" i="6"/>
  <c r="J311" i="6" s="1"/>
  <c r="E310" i="6"/>
  <c r="E309" i="6"/>
  <c r="J309" i="6" s="1"/>
  <c r="E308" i="6"/>
  <c r="E307" i="6"/>
  <c r="J307" i="6" s="1"/>
  <c r="E306" i="6"/>
  <c r="E305" i="6"/>
  <c r="J305" i="6" s="1"/>
  <c r="E304" i="6"/>
  <c r="E303" i="6"/>
  <c r="J303" i="6" s="1"/>
  <c r="E302" i="6"/>
  <c r="E301" i="6"/>
  <c r="J301" i="6" s="1"/>
  <c r="E300" i="6"/>
  <c r="E299" i="6"/>
  <c r="J299" i="6" s="1"/>
  <c r="E298" i="6"/>
  <c r="E297" i="6"/>
  <c r="J297" i="6" s="1"/>
  <c r="E296" i="6"/>
  <c r="E295" i="6"/>
  <c r="J295" i="6" s="1"/>
  <c r="E294" i="6"/>
  <c r="E293" i="6"/>
  <c r="J293"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J43" i="5"/>
  <c r="J30" i="5"/>
  <c r="J44" i="5"/>
  <c r="J31" i="5"/>
  <c r="J40" i="5"/>
  <c r="J27" i="5"/>
  <c r="B5" i="5"/>
  <c r="J28" i="5"/>
  <c r="A34" i="5"/>
  <c r="B4" i="5" s="1"/>
  <c r="L81" i="14" l="1"/>
  <c r="M81" i="14" s="1"/>
  <c r="L89" i="14"/>
  <c r="M89" i="14" s="1"/>
  <c r="L17" i="14"/>
  <c r="M17" i="14" s="1"/>
  <c r="L25" i="14"/>
  <c r="M25" i="14" s="1"/>
  <c r="L29" i="14"/>
  <c r="M29" i="14" s="1"/>
  <c r="L33" i="14"/>
  <c r="M33" i="14" s="1"/>
  <c r="L37" i="14"/>
  <c r="M37" i="14" s="1"/>
  <c r="L41" i="14"/>
  <c r="M41" i="14" s="1"/>
  <c r="L45" i="14"/>
  <c r="M45" i="14" s="1"/>
  <c r="L49" i="14"/>
  <c r="M49" i="14" s="1"/>
  <c r="L53" i="14"/>
  <c r="M53" i="14" s="1"/>
  <c r="L57" i="14"/>
  <c r="M57" i="14" s="1"/>
  <c r="L61" i="14"/>
  <c r="M61" i="14" s="1"/>
  <c r="L65" i="14"/>
  <c r="M65" i="14" s="1"/>
  <c r="L69" i="14"/>
  <c r="M69" i="14" s="1"/>
  <c r="L73" i="14"/>
  <c r="M73" i="14" s="1"/>
  <c r="L77" i="14"/>
  <c r="M77" i="14" s="1"/>
  <c r="L82" i="14"/>
  <c r="M82" i="14" s="1"/>
  <c r="L90" i="14"/>
  <c r="M90" i="14" s="1"/>
  <c r="L94" i="14"/>
  <c r="M94" i="14" s="1"/>
  <c r="L10" i="14"/>
  <c r="M10" i="14" s="1"/>
  <c r="L19" i="14"/>
  <c r="M19" i="14" s="1"/>
  <c r="L26" i="14"/>
  <c r="M26" i="14" s="1"/>
  <c r="L30" i="14"/>
  <c r="M30" i="14" s="1"/>
  <c r="L34" i="14"/>
  <c r="M34" i="14" s="1"/>
  <c r="L38" i="14"/>
  <c r="M38" i="14" s="1"/>
  <c r="L42" i="14"/>
  <c r="M42" i="14" s="1"/>
  <c r="L46" i="14"/>
  <c r="M46" i="14" s="1"/>
  <c r="L50" i="14"/>
  <c r="M50" i="14" s="1"/>
  <c r="L54" i="14"/>
  <c r="M54" i="14" s="1"/>
  <c r="L58" i="14"/>
  <c r="M58" i="14" s="1"/>
  <c r="L62" i="14"/>
  <c r="M62" i="14" s="1"/>
  <c r="L66" i="14"/>
  <c r="M66" i="14" s="1"/>
  <c r="L70" i="14"/>
  <c r="M70" i="14" s="1"/>
  <c r="L74" i="14"/>
  <c r="M74" i="14" s="1"/>
  <c r="L78" i="14"/>
  <c r="M78" i="14" s="1"/>
  <c r="L84" i="14"/>
  <c r="M84" i="14" s="1"/>
  <c r="L91" i="14"/>
  <c r="M91" i="14" s="1"/>
  <c r="L95" i="14"/>
  <c r="M95" i="14" s="1"/>
  <c r="S2" i="14" a="1"/>
  <c r="S2" i="14" s="1"/>
  <c r="M2" i="14"/>
  <c r="L2" i="14"/>
  <c r="L13" i="14"/>
  <c r="M13" i="14" s="1"/>
  <c r="L24" i="14"/>
  <c r="M24" i="14" s="1"/>
  <c r="L27" i="14"/>
  <c r="M27" i="14" s="1"/>
  <c r="L31" i="14"/>
  <c r="M31" i="14" s="1"/>
  <c r="L35" i="14"/>
  <c r="M35" i="14" s="1"/>
  <c r="L39" i="14"/>
  <c r="M39" i="14" s="1"/>
  <c r="L43" i="14"/>
  <c r="M43" i="14" s="1"/>
  <c r="L47" i="14"/>
  <c r="M47" i="14" s="1"/>
  <c r="L51" i="14"/>
  <c r="M51" i="14" s="1"/>
  <c r="L55" i="14"/>
  <c r="M55" i="14" s="1"/>
  <c r="L59" i="14"/>
  <c r="M59" i="14" s="1"/>
  <c r="L63" i="14"/>
  <c r="M63" i="14" s="1"/>
  <c r="L67" i="14"/>
  <c r="M67" i="14" s="1"/>
  <c r="L71" i="14"/>
  <c r="M71" i="14" s="1"/>
  <c r="L75" i="14"/>
  <c r="M75" i="14" s="1"/>
  <c r="L86" i="14"/>
  <c r="M86" i="14" s="1"/>
  <c r="L92" i="14"/>
  <c r="M92" i="14" s="1"/>
  <c r="L6" i="14"/>
  <c r="M6" i="14" s="1"/>
  <c r="L7" i="14"/>
  <c r="M7" i="14" s="1"/>
  <c r="L8" i="14"/>
  <c r="M8" i="14" s="1"/>
  <c r="L16" i="14"/>
  <c r="M16" i="14" s="1"/>
  <c r="L23" i="14"/>
  <c r="M23" i="14" s="1"/>
  <c r="L28" i="14"/>
  <c r="M28" i="14" s="1"/>
  <c r="L32" i="14"/>
  <c r="M32" i="14" s="1"/>
  <c r="L36" i="14"/>
  <c r="M36" i="14" s="1"/>
  <c r="L40" i="14"/>
  <c r="M40" i="14" s="1"/>
  <c r="L44" i="14"/>
  <c r="M44" i="14" s="1"/>
  <c r="L48" i="14"/>
  <c r="M48" i="14" s="1"/>
  <c r="L52" i="14"/>
  <c r="M52" i="14" s="1"/>
  <c r="L56" i="14"/>
  <c r="M56" i="14" s="1"/>
  <c r="L60" i="14"/>
  <c r="M60" i="14" s="1"/>
  <c r="L64" i="14"/>
  <c r="M64" i="14" s="1"/>
  <c r="L68" i="14"/>
  <c r="M68" i="14" s="1"/>
  <c r="L72" i="14"/>
  <c r="M72" i="14" s="1"/>
  <c r="L76" i="14"/>
  <c r="M76" i="14" s="1"/>
  <c r="L80" i="14"/>
  <c r="M80" i="14" s="1"/>
  <c r="L88" i="14"/>
  <c r="M88" i="14" s="1"/>
  <c r="L93" i="14"/>
  <c r="M93" i="14" s="1"/>
  <c r="L5" i="14"/>
  <c r="M5" i="14" s="1"/>
  <c r="J27" i="11"/>
  <c r="J28" i="11"/>
  <c r="J15" i="11"/>
  <c r="J35" i="11"/>
  <c r="J16" i="11"/>
  <c r="J38" i="11"/>
  <c r="K35" i="11"/>
  <c r="P35" i="11" s="1"/>
  <c r="K48" i="11"/>
  <c r="P48" i="11" s="1"/>
  <c r="K34" i="11"/>
  <c r="P34" i="11" s="1"/>
  <c r="K23" i="11"/>
  <c r="P23" i="11" s="1"/>
  <c r="J33" i="11"/>
  <c r="J14" i="11"/>
  <c r="J34" i="11"/>
  <c r="J21" i="11"/>
  <c r="J41" i="11"/>
  <c r="J22" i="11"/>
  <c r="J42" i="11"/>
  <c r="K31" i="11"/>
  <c r="P31" i="11" s="1"/>
  <c r="K32" i="11"/>
  <c r="P32" i="11" s="1"/>
  <c r="K18" i="11"/>
  <c r="P18" i="11" s="1"/>
  <c r="J17" i="11"/>
  <c r="J39" i="11"/>
  <c r="J18" i="11"/>
  <c r="J40" i="11"/>
  <c r="J25" i="11"/>
  <c r="J47" i="11"/>
  <c r="J26" i="11"/>
  <c r="J48" i="11"/>
  <c r="K43" i="11"/>
  <c r="P43" i="11" s="1"/>
  <c r="K16" i="11"/>
  <c r="P16" i="11" s="1"/>
  <c r="J43" i="11"/>
  <c r="J24" i="11"/>
  <c r="J44" i="11"/>
  <c r="J31" i="11"/>
  <c r="J32" i="11"/>
  <c r="K47" i="11"/>
  <c r="P47" i="11" s="1"/>
  <c r="K15" i="11"/>
  <c r="P15" i="11" s="1"/>
  <c r="K39" i="11"/>
  <c r="P39" i="11" s="1"/>
  <c r="K27" i="11"/>
  <c r="P27" i="11" s="1"/>
  <c r="H14" i="10"/>
  <c r="I19" i="10"/>
  <c r="H15" i="10"/>
  <c r="H16" i="10"/>
  <c r="H17" i="10"/>
  <c r="J17" i="10" s="1"/>
  <c r="H13" i="10"/>
  <c r="K14" i="10"/>
  <c r="I804" i="6"/>
  <c r="I802" i="6"/>
  <c r="I801" i="6"/>
  <c r="I800" i="6"/>
  <c r="I799" i="6"/>
  <c r="I798" i="6"/>
  <c r="I796" i="6"/>
  <c r="I794" i="6"/>
  <c r="I792" i="6"/>
  <c r="I790" i="6"/>
  <c r="I788" i="6"/>
  <c r="I803" i="6"/>
  <c r="I797" i="6"/>
  <c r="I795" i="6"/>
  <c r="I793" i="6"/>
  <c r="I791" i="6"/>
  <c r="I789" i="6"/>
  <c r="I787" i="6"/>
  <c r="I786" i="6"/>
  <c r="I785" i="6"/>
  <c r="I784" i="6"/>
  <c r="I783" i="6"/>
  <c r="I782" i="6"/>
  <c r="I781" i="6"/>
  <c r="I780" i="6"/>
  <c r="I779" i="6"/>
  <c r="I778" i="6"/>
  <c r="I777" i="6"/>
  <c r="I776" i="6"/>
  <c r="I775" i="6"/>
  <c r="I774" i="6"/>
  <c r="I773" i="6"/>
  <c r="I769" i="6"/>
  <c r="I770" i="6"/>
  <c r="I766" i="6"/>
  <c r="I765" i="6"/>
  <c r="I772" i="6"/>
  <c r="I771" i="6"/>
  <c r="I762" i="6"/>
  <c r="I768" i="6"/>
  <c r="I767" i="6"/>
  <c r="I764" i="6"/>
  <c r="I761" i="6"/>
  <c r="I760" i="6"/>
  <c r="I759" i="6"/>
  <c r="I758" i="6"/>
  <c r="I757" i="6"/>
  <c r="I756" i="6"/>
  <c r="I755" i="6"/>
  <c r="I754" i="6"/>
  <c r="I753" i="6"/>
  <c r="I752" i="6"/>
  <c r="I750" i="6"/>
  <c r="I748" i="6"/>
  <c r="I746" i="6"/>
  <c r="I744" i="6"/>
  <c r="I743" i="6"/>
  <c r="I742" i="6"/>
  <c r="I741" i="6"/>
  <c r="I763" i="6"/>
  <c r="I751" i="6"/>
  <c r="I747" i="6"/>
  <c r="I740" i="6"/>
  <c r="I738" i="6"/>
  <c r="I736" i="6"/>
  <c r="I734" i="6"/>
  <c r="I732" i="6"/>
  <c r="I730" i="6"/>
  <c r="I728" i="6"/>
  <c r="I726" i="6"/>
  <c r="I724" i="6"/>
  <c r="I722" i="6"/>
  <c r="I745" i="6"/>
  <c r="I720" i="6"/>
  <c r="I719" i="6"/>
  <c r="I718" i="6"/>
  <c r="I717" i="6"/>
  <c r="I739" i="6"/>
  <c r="I737" i="6"/>
  <c r="I735" i="6"/>
  <c r="I733" i="6"/>
  <c r="I731" i="6"/>
  <c r="I729" i="6"/>
  <c r="I727" i="6"/>
  <c r="I725" i="6"/>
  <c r="I723" i="6"/>
  <c r="I721" i="6"/>
  <c r="I749" i="6"/>
  <c r="I715" i="6"/>
  <c r="I713" i="6"/>
  <c r="I711" i="6"/>
  <c r="I709" i="6"/>
  <c r="I707" i="6"/>
  <c r="I705" i="6"/>
  <c r="I703" i="6"/>
  <c r="I701" i="6"/>
  <c r="I699" i="6"/>
  <c r="I697" i="6"/>
  <c r="I695" i="6"/>
  <c r="I716" i="6"/>
  <c r="I714" i="6"/>
  <c r="I712" i="6"/>
  <c r="I710" i="6"/>
  <c r="I708" i="6"/>
  <c r="I706" i="6"/>
  <c r="I704" i="6"/>
  <c r="I702" i="6"/>
  <c r="I700" i="6"/>
  <c r="I698" i="6"/>
  <c r="I696" i="6"/>
  <c r="I694" i="6"/>
  <c r="I692" i="6"/>
  <c r="I690" i="6"/>
  <c r="I693" i="6"/>
  <c r="I689" i="6"/>
  <c r="I688" i="6"/>
  <c r="I687" i="6"/>
  <c r="I686" i="6"/>
  <c r="I685" i="6"/>
  <c r="I691" i="6"/>
  <c r="I684" i="6"/>
  <c r="I682" i="6"/>
  <c r="I680" i="6"/>
  <c r="I678" i="6"/>
  <c r="I676" i="6"/>
  <c r="I674" i="6"/>
  <c r="I672" i="6"/>
  <c r="I670" i="6"/>
  <c r="I668" i="6"/>
  <c r="I666" i="6"/>
  <c r="I664" i="6"/>
  <c r="I662" i="6"/>
  <c r="I660" i="6"/>
  <c r="I658" i="6"/>
  <c r="I656" i="6"/>
  <c r="I683" i="6"/>
  <c r="I681" i="6"/>
  <c r="I679" i="6"/>
  <c r="I677" i="6"/>
  <c r="I675" i="6"/>
  <c r="I673" i="6"/>
  <c r="I671" i="6"/>
  <c r="I669" i="6"/>
  <c r="I667" i="6"/>
  <c r="I665" i="6"/>
  <c r="I663" i="6"/>
  <c r="I661" i="6"/>
  <c r="I659" i="6"/>
  <c r="I657" i="6"/>
  <c r="I655" i="6"/>
  <c r="I653" i="6"/>
  <c r="I651" i="6"/>
  <c r="I649" i="6"/>
  <c r="I647" i="6"/>
  <c r="I645" i="6"/>
  <c r="I643" i="6"/>
  <c r="I641" i="6"/>
  <c r="I652" i="6"/>
  <c r="I648" i="6"/>
  <c r="I644" i="6"/>
  <c r="I640" i="6"/>
  <c r="I638" i="6"/>
  <c r="I636" i="6"/>
  <c r="I634" i="6"/>
  <c r="I632" i="6"/>
  <c r="I630" i="6"/>
  <c r="I628" i="6"/>
  <c r="I626" i="6"/>
  <c r="I624" i="6"/>
  <c r="I620" i="6"/>
  <c r="I618" i="6"/>
  <c r="I654" i="6"/>
  <c r="I650" i="6"/>
  <c r="I646" i="6"/>
  <c r="I642" i="6"/>
  <c r="I622" i="6"/>
  <c r="I617" i="6"/>
  <c r="I616" i="6"/>
  <c r="I614" i="6"/>
  <c r="I612" i="6"/>
  <c r="I610" i="6"/>
  <c r="I608" i="6"/>
  <c r="I606" i="6"/>
  <c r="I604" i="6"/>
  <c r="I602" i="6"/>
  <c r="I600" i="6"/>
  <c r="I598" i="6"/>
  <c r="I596" i="6"/>
  <c r="I594" i="6"/>
  <c r="I592" i="6"/>
  <c r="I590" i="6"/>
  <c r="I588" i="6"/>
  <c r="I586" i="6"/>
  <c r="I584" i="6"/>
  <c r="I582" i="6"/>
  <c r="I580" i="6"/>
  <c r="I578" i="6"/>
  <c r="I576" i="6"/>
  <c r="I574" i="6"/>
  <c r="I572" i="6"/>
  <c r="I570" i="6"/>
  <c r="I568" i="6"/>
  <c r="I566" i="6"/>
  <c r="I564" i="6"/>
  <c r="I562" i="6"/>
  <c r="I560" i="6"/>
  <c r="I558" i="6"/>
  <c r="I556" i="6"/>
  <c r="I554" i="6"/>
  <c r="I552" i="6"/>
  <c r="I550" i="6"/>
  <c r="I548" i="6"/>
  <c r="I546" i="6"/>
  <c r="I544" i="6"/>
  <c r="I542" i="6"/>
  <c r="I619" i="6"/>
  <c r="I639" i="6"/>
  <c r="I637" i="6"/>
  <c r="I635" i="6"/>
  <c r="I633" i="6"/>
  <c r="I631" i="6"/>
  <c r="I629" i="6"/>
  <c r="I627" i="6"/>
  <c r="I625" i="6"/>
  <c r="I623" i="6"/>
  <c r="I621" i="6"/>
  <c r="I615" i="6"/>
  <c r="I613" i="6"/>
  <c r="I611" i="6"/>
  <c r="I609" i="6"/>
  <c r="I607" i="6"/>
  <c r="I605" i="6"/>
  <c r="I603" i="6"/>
  <c r="I601" i="6"/>
  <c r="I599" i="6"/>
  <c r="I591" i="6"/>
  <c r="I587" i="6"/>
  <c r="I579" i="6"/>
  <c r="I571" i="6"/>
  <c r="I563" i="6"/>
  <c r="I555" i="6"/>
  <c r="I547" i="6"/>
  <c r="I597" i="6"/>
  <c r="I589" i="6"/>
  <c r="I581" i="6"/>
  <c r="I573" i="6"/>
  <c r="I565" i="6"/>
  <c r="I557" i="6"/>
  <c r="I549" i="6"/>
  <c r="I540" i="6"/>
  <c r="I595" i="6"/>
  <c r="I593" i="6"/>
  <c r="I585" i="6"/>
  <c r="I577" i="6"/>
  <c r="I569" i="6"/>
  <c r="I561" i="6"/>
  <c r="I553" i="6"/>
  <c r="I545" i="6"/>
  <c r="I541" i="6"/>
  <c r="I539" i="6"/>
  <c r="I537" i="6"/>
  <c r="I535" i="6"/>
  <c r="I533" i="6"/>
  <c r="I531" i="6"/>
  <c r="I529" i="6"/>
  <c r="I528" i="6"/>
  <c r="I583" i="6"/>
  <c r="I575" i="6"/>
  <c r="I536" i="6"/>
  <c r="I532" i="6"/>
  <c r="I526" i="6"/>
  <c r="I524" i="6"/>
  <c r="I522" i="6"/>
  <c r="I520" i="6"/>
  <c r="I518" i="6"/>
  <c r="I516" i="6"/>
  <c r="I514" i="6"/>
  <c r="I512" i="6"/>
  <c r="I510" i="6"/>
  <c r="I508" i="6"/>
  <c r="I506" i="6"/>
  <c r="I504" i="6"/>
  <c r="I502" i="6"/>
  <c r="I500" i="6"/>
  <c r="I498" i="6"/>
  <c r="I496" i="6"/>
  <c r="I494" i="6"/>
  <c r="I492" i="6"/>
  <c r="I490" i="6"/>
  <c r="I488" i="6"/>
  <c r="I486" i="6"/>
  <c r="I484" i="6"/>
  <c r="I482" i="6"/>
  <c r="I480" i="6"/>
  <c r="I478" i="6"/>
  <c r="I476" i="6"/>
  <c r="I474" i="6"/>
  <c r="I472" i="6"/>
  <c r="I470" i="6"/>
  <c r="I468" i="6"/>
  <c r="I466" i="6"/>
  <c r="I464" i="6"/>
  <c r="I462" i="6"/>
  <c r="I460" i="6"/>
  <c r="I458" i="6"/>
  <c r="I456" i="6"/>
  <c r="I454" i="6"/>
  <c r="I452" i="6"/>
  <c r="I450" i="6"/>
  <c r="I448" i="6"/>
  <c r="I446" i="6"/>
  <c r="I444" i="6"/>
  <c r="I442" i="6"/>
  <c r="I440" i="6"/>
  <c r="I438" i="6"/>
  <c r="I436" i="6"/>
  <c r="I434" i="6"/>
  <c r="I432" i="6"/>
  <c r="I430" i="6"/>
  <c r="I428" i="6"/>
  <c r="I426" i="6"/>
  <c r="I424" i="6"/>
  <c r="I422" i="6"/>
  <c r="I420" i="6"/>
  <c r="I567" i="6"/>
  <c r="I559" i="6"/>
  <c r="I551" i="6"/>
  <c r="I543" i="6"/>
  <c r="I538" i="6"/>
  <c r="I534" i="6"/>
  <c r="I530" i="6"/>
  <c r="I527" i="6"/>
  <c r="I525" i="6"/>
  <c r="I523" i="6"/>
  <c r="I521" i="6"/>
  <c r="I519" i="6"/>
  <c r="I517" i="6"/>
  <c r="I515" i="6"/>
  <c r="I513" i="6"/>
  <c r="I511" i="6"/>
  <c r="I509" i="6"/>
  <c r="I507" i="6"/>
  <c r="I505" i="6"/>
  <c r="I503" i="6"/>
  <c r="I501" i="6"/>
  <c r="I499" i="6"/>
  <c r="I497" i="6"/>
  <c r="I495" i="6"/>
  <c r="I493" i="6"/>
  <c r="I491" i="6"/>
  <c r="I489" i="6"/>
  <c r="I487" i="6"/>
  <c r="I485" i="6"/>
  <c r="I445" i="6"/>
  <c r="I443" i="6"/>
  <c r="I441" i="6"/>
  <c r="I439" i="6"/>
  <c r="I437" i="6"/>
  <c r="I435" i="6"/>
  <c r="I433" i="6"/>
  <c r="I431" i="6"/>
  <c r="I429" i="6"/>
  <c r="I427" i="6"/>
  <c r="I425" i="6"/>
  <c r="I423" i="6"/>
  <c r="I421" i="6"/>
  <c r="I419" i="6"/>
  <c r="I451" i="6"/>
  <c r="I417" i="6"/>
  <c r="I415" i="6"/>
  <c r="I413" i="6"/>
  <c r="I411" i="6"/>
  <c r="I409" i="6"/>
  <c r="I407" i="6"/>
  <c r="I405" i="6"/>
  <c r="I403" i="6"/>
  <c r="I401" i="6"/>
  <c r="I399" i="6"/>
  <c r="I397" i="6"/>
  <c r="I395" i="6"/>
  <c r="I393" i="6"/>
  <c r="I391" i="6"/>
  <c r="I389" i="6"/>
  <c r="I387" i="6"/>
  <c r="I385" i="6"/>
  <c r="I383" i="6"/>
  <c r="I381" i="6"/>
  <c r="I379" i="6"/>
  <c r="I377" i="6"/>
  <c r="I375" i="6"/>
  <c r="I373" i="6"/>
  <c r="I371" i="6"/>
  <c r="I369" i="6"/>
  <c r="I367" i="6"/>
  <c r="I365" i="6"/>
  <c r="I363" i="6"/>
  <c r="I361" i="6"/>
  <c r="I359" i="6"/>
  <c r="I357" i="6"/>
  <c r="I355" i="6"/>
  <c r="I353" i="6"/>
  <c r="I351" i="6"/>
  <c r="I349" i="6"/>
  <c r="I449" i="6"/>
  <c r="I483" i="6"/>
  <c r="I481" i="6"/>
  <c r="I479" i="6"/>
  <c r="I477" i="6"/>
  <c r="I475" i="6"/>
  <c r="I473" i="6"/>
  <c r="I471" i="6"/>
  <c r="I469" i="6"/>
  <c r="I467" i="6"/>
  <c r="I465" i="6"/>
  <c r="I463" i="6"/>
  <c r="I461" i="6"/>
  <c r="I459" i="6"/>
  <c r="I457" i="6"/>
  <c r="I455" i="6"/>
  <c r="I453" i="6"/>
  <c r="I447" i="6"/>
  <c r="I418" i="6"/>
  <c r="I416" i="6"/>
  <c r="I414" i="6"/>
  <c r="I412" i="6"/>
  <c r="I410" i="6"/>
  <c r="I408" i="6"/>
  <c r="I406" i="6"/>
  <c r="I404" i="6"/>
  <c r="I402" i="6"/>
  <c r="I400" i="6"/>
  <c r="I398" i="6"/>
  <c r="I396" i="6"/>
  <c r="I394" i="6"/>
  <c r="I392" i="6"/>
  <c r="I390" i="6"/>
  <c r="I388" i="6"/>
  <c r="I386" i="6"/>
  <c r="I384" i="6"/>
  <c r="I382" i="6"/>
  <c r="I380" i="6"/>
  <c r="I378" i="6"/>
  <c r="I376" i="6"/>
  <c r="I374" i="6"/>
  <c r="I372" i="6"/>
  <c r="I370" i="6"/>
  <c r="I368" i="6"/>
  <c r="I366" i="6"/>
  <c r="I364" i="6"/>
  <c r="I362" i="6"/>
  <c r="I360" i="6"/>
  <c r="I358" i="6"/>
  <c r="I356" i="6"/>
  <c r="I354" i="6"/>
  <c r="I352" i="6"/>
  <c r="I350" i="6"/>
  <c r="I345" i="6"/>
  <c r="I314" i="6"/>
  <c r="I313" i="6"/>
  <c r="I348" i="6"/>
  <c r="I346" i="6"/>
  <c r="I327" i="6"/>
  <c r="I325" i="6"/>
  <c r="I323" i="6"/>
  <c r="I321" i="6"/>
  <c r="I319" i="6"/>
  <c r="I317" i="6"/>
  <c r="I315" i="6"/>
  <c r="I347" i="6"/>
  <c r="I343" i="6"/>
  <c r="I342" i="6"/>
  <c r="I341" i="6"/>
  <c r="I340" i="6"/>
  <c r="I339" i="6"/>
  <c r="I338" i="6"/>
  <c r="I337" i="6"/>
  <c r="I336" i="6"/>
  <c r="I335" i="6"/>
  <c r="I334" i="6"/>
  <c r="I333" i="6"/>
  <c r="I332" i="6"/>
  <c r="I331" i="6"/>
  <c r="I330" i="6"/>
  <c r="I329" i="6"/>
  <c r="I328" i="6"/>
  <c r="I344" i="6"/>
  <c r="I326" i="6"/>
  <c r="I324" i="6"/>
  <c r="I322" i="6"/>
  <c r="I320" i="6"/>
  <c r="I318" i="6"/>
  <c r="I316"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53" i="6"/>
  <c r="I151" i="6"/>
  <c r="I149"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2" i="6"/>
  <c r="I150" i="6"/>
  <c r="I147" i="6"/>
  <c r="I148"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J182" i="6"/>
  <c r="G625" i="6"/>
  <c r="J625" i="6" s="1"/>
  <c r="G629" i="6"/>
  <c r="G633" i="6"/>
  <c r="G637" i="6"/>
  <c r="G694" i="6"/>
  <c r="J694" i="6" s="1"/>
  <c r="G697" i="6"/>
  <c r="G705" i="6"/>
  <c r="G713" i="6"/>
  <c r="J713" i="6" s="1"/>
  <c r="G720" i="6"/>
  <c r="J720" i="6" s="1"/>
  <c r="G702" i="6"/>
  <c r="J702" i="6" s="1"/>
  <c r="G710" i="6"/>
  <c r="J710" i="6" s="1"/>
  <c r="G722" i="6"/>
  <c r="J722" i="6" s="1"/>
  <c r="G730" i="6"/>
  <c r="J730" i="6" s="1"/>
  <c r="G738" i="6"/>
  <c r="G744" i="6"/>
  <c r="G723" i="6"/>
  <c r="J723" i="6" s="1"/>
  <c r="G731" i="6"/>
  <c r="J731" i="6" s="1"/>
  <c r="G739" i="6"/>
  <c r="G752" i="6"/>
  <c r="G749" i="6"/>
  <c r="J749" i="6" s="1"/>
  <c r="G756" i="6"/>
  <c r="J756" i="6" s="1"/>
  <c r="G760" i="6"/>
  <c r="G799" i="6"/>
  <c r="G792" i="6"/>
  <c r="J792" i="6" s="1"/>
  <c r="G802" i="6"/>
  <c r="J802" i="6" s="1"/>
  <c r="G767" i="6"/>
  <c r="J767" i="6" s="1"/>
  <c r="G771" i="6"/>
  <c r="G775" i="6"/>
  <c r="G779" i="6"/>
  <c r="G783" i="6"/>
  <c r="G787" i="6"/>
  <c r="G795" i="6"/>
  <c r="J795" i="6" s="1"/>
  <c r="J196" i="6"/>
  <c r="G173" i="6"/>
  <c r="G165" i="6"/>
  <c r="G157" i="6"/>
  <c r="G149" i="6"/>
  <c r="AD5" i="6"/>
  <c r="N5" i="6"/>
  <c r="Q5" i="6"/>
  <c r="J325" i="6"/>
  <c r="J629" i="6"/>
  <c r="J637" i="6"/>
  <c r="J697" i="6"/>
  <c r="J705" i="6"/>
  <c r="J192" i="6"/>
  <c r="J188" i="6"/>
  <c r="J184" i="6"/>
  <c r="J283" i="6"/>
  <c r="J279" i="6"/>
  <c r="J275" i="6"/>
  <c r="J271" i="6"/>
  <c r="J267" i="6"/>
  <c r="J263" i="6"/>
  <c r="J259" i="6"/>
  <c r="J255" i="6"/>
  <c r="J251" i="6"/>
  <c r="J247" i="6"/>
  <c r="J243" i="6"/>
  <c r="J239" i="6"/>
  <c r="J235" i="6"/>
  <c r="J231" i="6"/>
  <c r="J227" i="6"/>
  <c r="J223" i="6"/>
  <c r="J219" i="6"/>
  <c r="J215" i="6"/>
  <c r="J211" i="6"/>
  <c r="J207" i="6"/>
  <c r="J203" i="6"/>
  <c r="J199" i="6"/>
  <c r="J180" i="6"/>
  <c r="J172" i="6"/>
  <c r="J164" i="6"/>
  <c r="J156" i="6"/>
  <c r="J148" i="6"/>
  <c r="G272" i="6"/>
  <c r="J272" i="6" s="1"/>
  <c r="G276" i="6"/>
  <c r="J276" i="6" s="1"/>
  <c r="G280" i="6"/>
  <c r="J280" i="6" s="1"/>
  <c r="G284" i="6"/>
  <c r="J284" i="6" s="1"/>
  <c r="G288" i="6"/>
  <c r="J288" i="6" s="1"/>
  <c r="G292" i="6"/>
  <c r="J292" i="6" s="1"/>
  <c r="G296" i="6"/>
  <c r="J296" i="6" s="1"/>
  <c r="G300" i="6"/>
  <c r="G304" i="6"/>
  <c r="G308" i="6"/>
  <c r="J308" i="6" s="1"/>
  <c r="G312" i="6"/>
  <c r="J312" i="6" s="1"/>
  <c r="G331" i="6"/>
  <c r="J331" i="6" s="1"/>
  <c r="G335" i="6"/>
  <c r="J335" i="6" s="1"/>
  <c r="G339" i="6"/>
  <c r="J339" i="6" s="1"/>
  <c r="G343" i="6"/>
  <c r="J343" i="6" s="1"/>
  <c r="G317" i="6"/>
  <c r="J317" i="6" s="1"/>
  <c r="G325" i="6"/>
  <c r="G316" i="6"/>
  <c r="J316" i="6" s="1"/>
  <c r="G324" i="6"/>
  <c r="J324" i="6" s="1"/>
  <c r="G351" i="6"/>
  <c r="G359" i="6"/>
  <c r="G367" i="6"/>
  <c r="G375" i="6"/>
  <c r="G383" i="6"/>
  <c r="G391" i="6"/>
  <c r="G399" i="6"/>
  <c r="G407" i="6"/>
  <c r="G415" i="6"/>
  <c r="G424" i="6"/>
  <c r="G432" i="6"/>
  <c r="G440" i="6"/>
  <c r="G344" i="6"/>
  <c r="J344" i="6" s="1"/>
  <c r="G419" i="6"/>
  <c r="G427" i="6"/>
  <c r="G435" i="6"/>
  <c r="J435" i="6" s="1"/>
  <c r="G443" i="6"/>
  <c r="J443" i="6" s="1"/>
  <c r="G348" i="6"/>
  <c r="J348" i="6" s="1"/>
  <c r="G356" i="6"/>
  <c r="J356" i="6" s="1"/>
  <c r="G364" i="6"/>
  <c r="G372" i="6"/>
  <c r="J372" i="6" s="1"/>
  <c r="G380" i="6"/>
  <c r="J380" i="6" s="1"/>
  <c r="G388" i="6"/>
  <c r="J388" i="6" s="1"/>
  <c r="G396" i="6"/>
  <c r="G404" i="6"/>
  <c r="J404" i="6" s="1"/>
  <c r="G412" i="6"/>
  <c r="J412" i="6" s="1"/>
  <c r="G528" i="6"/>
  <c r="G458" i="6"/>
  <c r="J458" i="6" s="1"/>
  <c r="G466" i="6"/>
  <c r="J466" i="6" s="1"/>
  <c r="G474" i="6"/>
  <c r="G482" i="6"/>
  <c r="J482" i="6" s="1"/>
  <c r="G490" i="6"/>
  <c r="J490" i="6" s="1"/>
  <c r="G498" i="6"/>
  <c r="J498" i="6" s="1"/>
  <c r="G506" i="6"/>
  <c r="G514" i="6"/>
  <c r="J514" i="6" s="1"/>
  <c r="G522" i="6"/>
  <c r="J522" i="6" s="1"/>
  <c r="G544" i="6"/>
  <c r="J544" i="6" s="1"/>
  <c r="G576" i="6"/>
  <c r="J576" i="6" s="1"/>
  <c r="G451" i="6"/>
  <c r="J451" i="6" s="1"/>
  <c r="G459" i="6"/>
  <c r="J459" i="6" s="1"/>
  <c r="G467" i="6"/>
  <c r="J467" i="6" s="1"/>
  <c r="G475" i="6"/>
  <c r="G483" i="6"/>
  <c r="G491" i="6"/>
  <c r="J491" i="6" s="1"/>
  <c r="G499" i="6"/>
  <c r="J499" i="6" s="1"/>
  <c r="G507" i="6"/>
  <c r="G515" i="6"/>
  <c r="G523" i="6"/>
  <c r="J523" i="6" s="1"/>
  <c r="G533" i="6"/>
  <c r="G530" i="6"/>
  <c r="J530" i="6" s="1"/>
  <c r="G538" i="6"/>
  <c r="J538" i="6" s="1"/>
  <c r="G570" i="6"/>
  <c r="J570" i="6" s="1"/>
  <c r="G566" i="6"/>
  <c r="J566" i="6" s="1"/>
  <c r="G564" i="6"/>
  <c r="J564" i="6" s="1"/>
  <c r="G604" i="6"/>
  <c r="J604" i="6" s="1"/>
  <c r="G612" i="6"/>
  <c r="J612" i="6" s="1"/>
  <c r="G545" i="6"/>
  <c r="G553" i="6"/>
  <c r="J553" i="6" s="1"/>
  <c r="G561" i="6"/>
  <c r="G569" i="6"/>
  <c r="J569" i="6" s="1"/>
  <c r="G577" i="6"/>
  <c r="J577" i="6" s="1"/>
  <c r="G585" i="6"/>
  <c r="J585" i="6" s="1"/>
  <c r="G593" i="6"/>
  <c r="G601" i="6"/>
  <c r="J601" i="6" s="1"/>
  <c r="G609" i="6"/>
  <c r="J609" i="6" s="1"/>
  <c r="G647" i="6"/>
  <c r="J647" i="6" s="1"/>
  <c r="G655" i="6"/>
  <c r="J655" i="6" s="1"/>
  <c r="G641" i="6"/>
  <c r="G649" i="6"/>
  <c r="J649" i="6" s="1"/>
  <c r="G648" i="6"/>
  <c r="G656" i="6"/>
  <c r="G664" i="6"/>
  <c r="J664" i="6" s="1"/>
  <c r="G672" i="6"/>
  <c r="J672" i="6" s="1"/>
  <c r="G680" i="6"/>
  <c r="G686" i="6"/>
  <c r="G690" i="6"/>
  <c r="J690" i="6" s="1"/>
  <c r="G663" i="6"/>
  <c r="J663" i="6" s="1"/>
  <c r="G671" i="6"/>
  <c r="J671" i="6" s="1"/>
  <c r="G679" i="6"/>
  <c r="J679" i="6" s="1"/>
  <c r="G622" i="6"/>
  <c r="J622" i="6" s="1"/>
  <c r="G626" i="6"/>
  <c r="J626" i="6" s="1"/>
  <c r="G630" i="6"/>
  <c r="G634" i="6"/>
  <c r="J634" i="6" s="1"/>
  <c r="G638" i="6"/>
  <c r="J638" i="6" s="1"/>
  <c r="G691" i="6"/>
  <c r="J691" i="6" s="1"/>
  <c r="G699" i="6"/>
  <c r="G707" i="6"/>
  <c r="G715" i="6"/>
  <c r="J715" i="6" s="1"/>
  <c r="G696" i="6"/>
  <c r="J696" i="6" s="1"/>
  <c r="G704" i="6"/>
  <c r="J704" i="6" s="1"/>
  <c r="G712" i="6"/>
  <c r="J712" i="6" s="1"/>
  <c r="G717" i="6"/>
  <c r="J717" i="6" s="1"/>
  <c r="G724" i="6"/>
  <c r="J724" i="6" s="1"/>
  <c r="G732" i="6"/>
  <c r="J732" i="6" s="1"/>
  <c r="G740" i="6"/>
  <c r="J740" i="6" s="1"/>
  <c r="G741" i="6"/>
  <c r="G725" i="6"/>
  <c r="J725" i="6" s="1"/>
  <c r="G733" i="6"/>
  <c r="J733" i="6" s="1"/>
  <c r="G751" i="6"/>
  <c r="J751" i="6" s="1"/>
  <c r="G753" i="6"/>
  <c r="G757" i="6"/>
  <c r="J757" i="6" s="1"/>
  <c r="G761" i="6"/>
  <c r="G801" i="6"/>
  <c r="J801" i="6" s="1"/>
  <c r="G794" i="6"/>
  <c r="J794" i="6" s="1"/>
  <c r="G764" i="6"/>
  <c r="J764" i="6" s="1"/>
  <c r="G768" i="6"/>
  <c r="J768" i="6" s="1"/>
  <c r="G772" i="6"/>
  <c r="J772" i="6" s="1"/>
  <c r="G776" i="6"/>
  <c r="J776" i="6" s="1"/>
  <c r="G780" i="6"/>
  <c r="J780" i="6" s="1"/>
  <c r="G784" i="6"/>
  <c r="G789" i="6"/>
  <c r="J789" i="6" s="1"/>
  <c r="G797" i="6"/>
  <c r="J797" i="6" s="1"/>
  <c r="J181" i="6"/>
  <c r="J173" i="6"/>
  <c r="J165" i="6"/>
  <c r="J157" i="6"/>
  <c r="J149" i="6"/>
  <c r="Z5" i="6"/>
  <c r="AE5" i="6"/>
  <c r="J304" i="6"/>
  <c r="J419" i="6"/>
  <c r="J483" i="6"/>
  <c r="J515" i="6"/>
  <c r="J707" i="6"/>
  <c r="J744" i="6"/>
  <c r="J760" i="6"/>
  <c r="J771" i="6"/>
  <c r="J787" i="6"/>
  <c r="J775" i="6"/>
  <c r="J779" i="6"/>
  <c r="J783" i="6"/>
  <c r="J799" i="6"/>
  <c r="G665" i="6"/>
  <c r="J665" i="6" s="1"/>
  <c r="G673" i="6"/>
  <c r="J673" i="6" s="1"/>
  <c r="G681" i="6"/>
  <c r="J681" i="6" s="1"/>
  <c r="G623" i="6"/>
  <c r="J623" i="6" s="1"/>
  <c r="G627" i="6"/>
  <c r="J627" i="6" s="1"/>
  <c r="G631" i="6"/>
  <c r="G635" i="6"/>
  <c r="J635" i="6" s="1"/>
  <c r="G639" i="6"/>
  <c r="J639" i="6" s="1"/>
  <c r="G692" i="6"/>
  <c r="J692" i="6" s="1"/>
  <c r="G693" i="6"/>
  <c r="J693" i="6" s="1"/>
  <c r="G701" i="6"/>
  <c r="J701" i="6" s="1"/>
  <c r="G709" i="6"/>
  <c r="G698" i="6"/>
  <c r="J698" i="6" s="1"/>
  <c r="G706" i="6"/>
  <c r="J706" i="6" s="1"/>
  <c r="G714" i="6"/>
  <c r="J714" i="6" s="1"/>
  <c r="G719" i="6"/>
  <c r="J719" i="6" s="1"/>
  <c r="G726" i="6"/>
  <c r="J726" i="6" s="1"/>
  <c r="G734" i="6"/>
  <c r="J734" i="6" s="1"/>
  <c r="G746" i="6"/>
  <c r="J746" i="6" s="1"/>
  <c r="G742" i="6"/>
  <c r="J742" i="6" s="1"/>
  <c r="G748" i="6"/>
  <c r="J748" i="6" s="1"/>
  <c r="G727" i="6"/>
  <c r="J727" i="6" s="1"/>
  <c r="G735" i="6"/>
  <c r="J735" i="6" s="1"/>
  <c r="G762" i="6"/>
  <c r="J762" i="6" s="1"/>
  <c r="G745" i="6"/>
  <c r="J745" i="6" s="1"/>
  <c r="G754" i="6"/>
  <c r="J754" i="6" s="1"/>
  <c r="G758" i="6"/>
  <c r="J758" i="6" s="1"/>
  <c r="G800" i="6"/>
  <c r="G788" i="6"/>
  <c r="J788" i="6" s="1"/>
  <c r="G796" i="6"/>
  <c r="J796" i="6" s="1"/>
  <c r="G765" i="6"/>
  <c r="J765" i="6" s="1"/>
  <c r="G769" i="6"/>
  <c r="J769" i="6" s="1"/>
  <c r="G773" i="6"/>
  <c r="J773" i="6" s="1"/>
  <c r="G777" i="6"/>
  <c r="J777" i="6" s="1"/>
  <c r="G781" i="6"/>
  <c r="J781" i="6" s="1"/>
  <c r="G785" i="6"/>
  <c r="J785" i="6" s="1"/>
  <c r="G791" i="6"/>
  <c r="G803" i="6"/>
  <c r="J803" i="6" s="1"/>
  <c r="G177" i="6"/>
  <c r="J177" i="6" s="1"/>
  <c r="G169" i="6"/>
  <c r="G161" i="6"/>
  <c r="G153" i="6"/>
  <c r="G147" i="6"/>
  <c r="J147" i="6" s="1"/>
  <c r="AL5" i="6"/>
  <c r="V5" i="6"/>
  <c r="AG5" i="6"/>
  <c r="J300" i="6"/>
  <c r="J364" i="6"/>
  <c r="J396" i="6"/>
  <c r="J427" i="6"/>
  <c r="J475" i="6"/>
  <c r="J507" i="6"/>
  <c r="J533" i="6"/>
  <c r="J474" i="6"/>
  <c r="J506" i="6"/>
  <c r="J630" i="6"/>
  <c r="J631" i="6"/>
  <c r="J699" i="6"/>
  <c r="J753" i="6"/>
  <c r="J351" i="6"/>
  <c r="J359" i="6"/>
  <c r="J367" i="6"/>
  <c r="J375" i="6"/>
  <c r="J383" i="6"/>
  <c r="J391" i="6"/>
  <c r="J399" i="6"/>
  <c r="J407" i="6"/>
  <c r="J415" i="6"/>
  <c r="J424" i="6"/>
  <c r="J432" i="6"/>
  <c r="J440" i="6"/>
  <c r="J528" i="6"/>
  <c r="J545" i="6"/>
  <c r="J561" i="6"/>
  <c r="J593" i="6"/>
  <c r="J633" i="6"/>
  <c r="J641" i="6"/>
  <c r="J648" i="6"/>
  <c r="J656" i="6"/>
  <c r="J680" i="6"/>
  <c r="J686" i="6"/>
  <c r="J709" i="6"/>
  <c r="J738" i="6"/>
  <c r="J739" i="6"/>
  <c r="J741" i="6"/>
  <c r="J752" i="6"/>
  <c r="J761" i="6"/>
  <c r="J791" i="6"/>
  <c r="J784" i="6"/>
  <c r="J800" i="6"/>
  <c r="J194" i="6"/>
  <c r="J190" i="6"/>
  <c r="J186" i="6"/>
  <c r="J285" i="6"/>
  <c r="J281" i="6"/>
  <c r="J277" i="6"/>
  <c r="J273" i="6"/>
  <c r="J269" i="6"/>
  <c r="J265" i="6"/>
  <c r="J261" i="6"/>
  <c r="J257" i="6"/>
  <c r="J253" i="6"/>
  <c r="J249" i="6"/>
  <c r="J245" i="6"/>
  <c r="J241" i="6"/>
  <c r="J237" i="6"/>
  <c r="J233" i="6"/>
  <c r="J229" i="6"/>
  <c r="J225" i="6"/>
  <c r="J221" i="6"/>
  <c r="J217" i="6"/>
  <c r="J213" i="6"/>
  <c r="J209" i="6"/>
  <c r="J205" i="6"/>
  <c r="J201" i="6"/>
  <c r="J197" i="6"/>
  <c r="J176" i="6"/>
  <c r="J168" i="6"/>
  <c r="J160" i="6"/>
  <c r="J152" i="6"/>
  <c r="J5" i="6"/>
  <c r="G146" i="6"/>
  <c r="J146" i="6" s="1"/>
  <c r="G145" i="6"/>
  <c r="J145" i="6" s="1"/>
  <c r="G144" i="6"/>
  <c r="J144" i="6" s="1"/>
  <c r="G143" i="6"/>
  <c r="J143" i="6" s="1"/>
  <c r="G142" i="6"/>
  <c r="J142" i="6" s="1"/>
  <c r="G141" i="6"/>
  <c r="J141" i="6" s="1"/>
  <c r="G140" i="6"/>
  <c r="J140" i="6" s="1"/>
  <c r="G139" i="6"/>
  <c r="J139" i="6" s="1"/>
  <c r="G138" i="6"/>
  <c r="J138" i="6" s="1"/>
  <c r="G137" i="6"/>
  <c r="J137" i="6" s="1"/>
  <c r="G136" i="6"/>
  <c r="J136" i="6" s="1"/>
  <c r="G135" i="6"/>
  <c r="J135" i="6" s="1"/>
  <c r="G134" i="6"/>
  <c r="J134" i="6" s="1"/>
  <c r="G133" i="6"/>
  <c r="J133" i="6" s="1"/>
  <c r="G132" i="6"/>
  <c r="J132" i="6" s="1"/>
  <c r="G131" i="6"/>
  <c r="J131" i="6" s="1"/>
  <c r="G130" i="6"/>
  <c r="J130" i="6" s="1"/>
  <c r="G129" i="6"/>
  <c r="J129" i="6" s="1"/>
  <c r="G128" i="6"/>
  <c r="J128" i="6" s="1"/>
  <c r="G127" i="6"/>
  <c r="J127" i="6" s="1"/>
  <c r="G126" i="6"/>
  <c r="J126" i="6" s="1"/>
  <c r="G125" i="6"/>
  <c r="J125" i="6" s="1"/>
  <c r="G124" i="6"/>
  <c r="J124" i="6" s="1"/>
  <c r="G123" i="6"/>
  <c r="J123" i="6" s="1"/>
  <c r="G122" i="6"/>
  <c r="J122" i="6" s="1"/>
  <c r="G121" i="6"/>
  <c r="J121" i="6" s="1"/>
  <c r="G120" i="6"/>
  <c r="J120" i="6" s="1"/>
  <c r="G119" i="6"/>
  <c r="J119" i="6" s="1"/>
  <c r="G118" i="6"/>
  <c r="J118" i="6" s="1"/>
  <c r="G117" i="6"/>
  <c r="J117" i="6" s="1"/>
  <c r="G116" i="6"/>
  <c r="J116" i="6" s="1"/>
  <c r="G115" i="6"/>
  <c r="J115" i="6" s="1"/>
  <c r="G114" i="6"/>
  <c r="J114" i="6" s="1"/>
  <c r="G113" i="6"/>
  <c r="J113" i="6" s="1"/>
  <c r="G112" i="6"/>
  <c r="J112" i="6" s="1"/>
  <c r="G111" i="6"/>
  <c r="J111" i="6" s="1"/>
  <c r="G110" i="6"/>
  <c r="J110" i="6" s="1"/>
  <c r="G109" i="6"/>
  <c r="J109" i="6" s="1"/>
  <c r="G108" i="6"/>
  <c r="J108" i="6" s="1"/>
  <c r="G107" i="6"/>
  <c r="J107" i="6" s="1"/>
  <c r="G106" i="6"/>
  <c r="J106" i="6" s="1"/>
  <c r="G105" i="6"/>
  <c r="J105" i="6" s="1"/>
  <c r="G104" i="6"/>
  <c r="J104" i="6" s="1"/>
  <c r="G103" i="6"/>
  <c r="J103" i="6" s="1"/>
  <c r="G102" i="6"/>
  <c r="J102" i="6" s="1"/>
  <c r="G101" i="6"/>
  <c r="J101" i="6" s="1"/>
  <c r="G100" i="6"/>
  <c r="J100" i="6" s="1"/>
  <c r="G99" i="6"/>
  <c r="J99" i="6" s="1"/>
  <c r="G98" i="6"/>
  <c r="J98" i="6" s="1"/>
  <c r="G97" i="6"/>
  <c r="J97" i="6" s="1"/>
  <c r="G96" i="6"/>
  <c r="J96" i="6" s="1"/>
  <c r="G95" i="6"/>
  <c r="J95" i="6" s="1"/>
  <c r="G94" i="6"/>
  <c r="J94" i="6" s="1"/>
  <c r="G93" i="6"/>
  <c r="J93" i="6" s="1"/>
  <c r="G92" i="6"/>
  <c r="J92" i="6" s="1"/>
  <c r="G91" i="6"/>
  <c r="J91" i="6" s="1"/>
  <c r="G90" i="6"/>
  <c r="J90" i="6" s="1"/>
  <c r="G89" i="6"/>
  <c r="J89" i="6" s="1"/>
  <c r="G88" i="6"/>
  <c r="J88" i="6" s="1"/>
  <c r="G87" i="6"/>
  <c r="J87" i="6" s="1"/>
  <c r="G86" i="6"/>
  <c r="J86" i="6" s="1"/>
  <c r="G85" i="6"/>
  <c r="J85" i="6" s="1"/>
  <c r="G84" i="6"/>
  <c r="J84" i="6" s="1"/>
  <c r="G83" i="6"/>
  <c r="J83" i="6" s="1"/>
  <c r="G82" i="6"/>
  <c r="J82" i="6" s="1"/>
  <c r="G81" i="6"/>
  <c r="J81" i="6" s="1"/>
  <c r="G80" i="6"/>
  <c r="J80" i="6" s="1"/>
  <c r="G79" i="6"/>
  <c r="J79" i="6" s="1"/>
  <c r="G78" i="6"/>
  <c r="J78" i="6" s="1"/>
  <c r="G77" i="6"/>
  <c r="J77" i="6" s="1"/>
  <c r="G76" i="6"/>
  <c r="J76" i="6" s="1"/>
  <c r="G75" i="6"/>
  <c r="J75" i="6" s="1"/>
  <c r="G74" i="6"/>
  <c r="J74" i="6" s="1"/>
  <c r="G73" i="6"/>
  <c r="J73" i="6" s="1"/>
  <c r="G72" i="6"/>
  <c r="J72" i="6" s="1"/>
  <c r="G71" i="6"/>
  <c r="J71" i="6" s="1"/>
  <c r="G70" i="6"/>
  <c r="J70" i="6" s="1"/>
  <c r="G69" i="6"/>
  <c r="J69" i="6" s="1"/>
  <c r="G68" i="6"/>
  <c r="J68" i="6" s="1"/>
  <c r="G67" i="6"/>
  <c r="J67" i="6" s="1"/>
  <c r="G66" i="6"/>
  <c r="J66" i="6" s="1"/>
  <c r="G65" i="6"/>
  <c r="J65" i="6" s="1"/>
  <c r="G64" i="6"/>
  <c r="J64" i="6" s="1"/>
  <c r="G63" i="6"/>
  <c r="J63" i="6" s="1"/>
  <c r="G62" i="6"/>
  <c r="J62" i="6" s="1"/>
  <c r="G61" i="6"/>
  <c r="J61" i="6" s="1"/>
  <c r="G60" i="6"/>
  <c r="J60" i="6" s="1"/>
  <c r="G59" i="6"/>
  <c r="J59" i="6" s="1"/>
  <c r="G58" i="6"/>
  <c r="J58" i="6" s="1"/>
  <c r="G57" i="6"/>
  <c r="J57" i="6" s="1"/>
  <c r="G56" i="6"/>
  <c r="J56" i="6" s="1"/>
  <c r="G55" i="6"/>
  <c r="J55" i="6" s="1"/>
  <c r="G54" i="6"/>
  <c r="J54" i="6" s="1"/>
  <c r="G53" i="6"/>
  <c r="J53" i="6" s="1"/>
  <c r="G52" i="6"/>
  <c r="J52" i="6" s="1"/>
  <c r="G51" i="6"/>
  <c r="J51" i="6" s="1"/>
  <c r="G50" i="6"/>
  <c r="J50" i="6" s="1"/>
  <c r="G49" i="6"/>
  <c r="J49" i="6" s="1"/>
  <c r="G48" i="6"/>
  <c r="J48" i="6" s="1"/>
  <c r="G47" i="6"/>
  <c r="J47" i="6" s="1"/>
  <c r="G46" i="6"/>
  <c r="J46" i="6" s="1"/>
  <c r="G45" i="6"/>
  <c r="J45" i="6" s="1"/>
  <c r="G44" i="6"/>
  <c r="J44" i="6" s="1"/>
  <c r="G43" i="6"/>
  <c r="J43" i="6" s="1"/>
  <c r="G42" i="6"/>
  <c r="J42" i="6" s="1"/>
  <c r="G41" i="6"/>
  <c r="J41" i="6" s="1"/>
  <c r="G40" i="6"/>
  <c r="J40" i="6" s="1"/>
  <c r="G39" i="6"/>
  <c r="J39" i="6" s="1"/>
  <c r="G38" i="6"/>
  <c r="J38" i="6" s="1"/>
  <c r="G37" i="6"/>
  <c r="J37" i="6" s="1"/>
  <c r="G36" i="6"/>
  <c r="J36" i="6" s="1"/>
  <c r="G35" i="6"/>
  <c r="J35" i="6" s="1"/>
  <c r="G34" i="6"/>
  <c r="J34" i="6" s="1"/>
  <c r="G33" i="6"/>
  <c r="J33" i="6" s="1"/>
  <c r="G32" i="6"/>
  <c r="J32" i="6" s="1"/>
  <c r="G31" i="6"/>
  <c r="J31" i="6" s="1"/>
  <c r="G30" i="6"/>
  <c r="J30" i="6" s="1"/>
  <c r="G29" i="6"/>
  <c r="J29" i="6" s="1"/>
  <c r="G28" i="6"/>
  <c r="J28" i="6" s="1"/>
  <c r="G27" i="6"/>
  <c r="J27" i="6" s="1"/>
  <c r="G26" i="6"/>
  <c r="J26" i="6" s="1"/>
  <c r="G25" i="6"/>
  <c r="J25" i="6" s="1"/>
  <c r="G24" i="6"/>
  <c r="J24" i="6" s="1"/>
  <c r="G23" i="6"/>
  <c r="J23" i="6" s="1"/>
  <c r="G22" i="6"/>
  <c r="J22" i="6" s="1"/>
  <c r="G21" i="6"/>
  <c r="J21" i="6" s="1"/>
  <c r="G20" i="6"/>
  <c r="J20" i="6" s="1"/>
  <c r="G19" i="6"/>
  <c r="J19" i="6" s="1"/>
  <c r="G18" i="6"/>
  <c r="J18" i="6" s="1"/>
  <c r="G17" i="6"/>
  <c r="J17" i="6" s="1"/>
  <c r="G16" i="6"/>
  <c r="J16" i="6" s="1"/>
  <c r="G15" i="6"/>
  <c r="J15" i="6" s="1"/>
  <c r="G14" i="6"/>
  <c r="J14" i="6" s="1"/>
  <c r="G13" i="6"/>
  <c r="J13" i="6" s="1"/>
  <c r="G12" i="6"/>
  <c r="J12" i="6" s="1"/>
  <c r="G11" i="6"/>
  <c r="J11" i="6" s="1"/>
  <c r="G10" i="6"/>
  <c r="J10" i="6" s="1"/>
  <c r="G9" i="6"/>
  <c r="J9" i="6" s="1"/>
  <c r="AK5" i="6"/>
  <c r="AC5" i="6"/>
  <c r="U5" i="6"/>
  <c r="M5" i="6"/>
  <c r="AI5" i="6"/>
  <c r="AA5" i="6"/>
  <c r="S5" i="6"/>
  <c r="K5" i="6"/>
  <c r="G290" i="6"/>
  <c r="J290" i="6" s="1"/>
  <c r="G294" i="6"/>
  <c r="J294" i="6" s="1"/>
  <c r="G298" i="6"/>
  <c r="J298" i="6" s="1"/>
  <c r="G302" i="6"/>
  <c r="J302" i="6" s="1"/>
  <c r="G306" i="6"/>
  <c r="J306" i="6" s="1"/>
  <c r="G310" i="6"/>
  <c r="J310" i="6" s="1"/>
  <c r="G329" i="6"/>
  <c r="J329" i="6" s="1"/>
  <c r="G333" i="6"/>
  <c r="J333" i="6" s="1"/>
  <c r="G337" i="6"/>
  <c r="J337" i="6" s="1"/>
  <c r="G341" i="6"/>
  <c r="J341" i="6" s="1"/>
  <c r="G314" i="6"/>
  <c r="J314" i="6" s="1"/>
  <c r="G321" i="6"/>
  <c r="J321" i="6" s="1"/>
  <c r="G320" i="6"/>
  <c r="J320" i="6" s="1"/>
  <c r="G446" i="6"/>
  <c r="J446" i="6" s="1"/>
  <c r="G355" i="6"/>
  <c r="J355" i="6" s="1"/>
  <c r="G363" i="6"/>
  <c r="J363" i="6" s="1"/>
  <c r="G371" i="6"/>
  <c r="J371" i="6" s="1"/>
  <c r="G379" i="6"/>
  <c r="J379" i="6" s="1"/>
  <c r="G387" i="6"/>
  <c r="J387" i="6" s="1"/>
  <c r="G395" i="6"/>
  <c r="J395" i="6" s="1"/>
  <c r="G403" i="6"/>
  <c r="J403" i="6" s="1"/>
  <c r="G411" i="6"/>
  <c r="J411" i="6" s="1"/>
  <c r="G420" i="6"/>
  <c r="J420" i="6" s="1"/>
  <c r="G428" i="6"/>
  <c r="J428" i="6" s="1"/>
  <c r="G436" i="6"/>
  <c r="J436" i="6" s="1"/>
  <c r="G444" i="6"/>
  <c r="J444" i="6" s="1"/>
  <c r="G346" i="6"/>
  <c r="J346" i="6" s="1"/>
  <c r="G423" i="6"/>
  <c r="J423" i="6" s="1"/>
  <c r="G431" i="6"/>
  <c r="J431" i="6" s="1"/>
  <c r="G439" i="6"/>
  <c r="J439" i="6" s="1"/>
  <c r="G450" i="6"/>
  <c r="J450" i="6" s="1"/>
  <c r="G352" i="6"/>
  <c r="J352" i="6" s="1"/>
  <c r="G360" i="6"/>
  <c r="J360" i="6" s="1"/>
  <c r="G368" i="6"/>
  <c r="J368" i="6" s="1"/>
  <c r="G376" i="6"/>
  <c r="J376" i="6" s="1"/>
  <c r="G384" i="6"/>
  <c r="J384" i="6" s="1"/>
  <c r="G392" i="6"/>
  <c r="J392" i="6" s="1"/>
  <c r="G400" i="6"/>
  <c r="J400" i="6" s="1"/>
  <c r="G408" i="6"/>
  <c r="J408" i="6" s="1"/>
  <c r="G416" i="6"/>
  <c r="J416" i="6" s="1"/>
  <c r="G454" i="6"/>
  <c r="J454" i="6" s="1"/>
  <c r="G462" i="6"/>
  <c r="J462" i="6" s="1"/>
  <c r="G470" i="6"/>
  <c r="J470" i="6" s="1"/>
  <c r="G478" i="6"/>
  <c r="J478" i="6" s="1"/>
  <c r="G486" i="6"/>
  <c r="J486" i="6" s="1"/>
  <c r="G494" i="6"/>
  <c r="J494" i="6" s="1"/>
  <c r="G502" i="6"/>
  <c r="J502" i="6" s="1"/>
  <c r="G510" i="6"/>
  <c r="J510" i="6" s="1"/>
  <c r="G518" i="6"/>
  <c r="J518" i="6" s="1"/>
  <c r="G526" i="6"/>
  <c r="J526" i="6" s="1"/>
  <c r="G560" i="6"/>
  <c r="J560" i="6" s="1"/>
  <c r="G447" i="6"/>
  <c r="J447" i="6" s="1"/>
  <c r="G455" i="6"/>
  <c r="J455" i="6" s="1"/>
  <c r="G463" i="6"/>
  <c r="J463" i="6" s="1"/>
  <c r="G471" i="6"/>
  <c r="J471" i="6" s="1"/>
  <c r="G479" i="6"/>
  <c r="J479" i="6" s="1"/>
  <c r="G487" i="6"/>
  <c r="J487" i="6" s="1"/>
  <c r="G495" i="6"/>
  <c r="J495" i="6" s="1"/>
  <c r="G503" i="6"/>
  <c r="J503" i="6" s="1"/>
  <c r="G511" i="6"/>
  <c r="J511" i="6" s="1"/>
  <c r="G519" i="6"/>
  <c r="J519" i="6" s="1"/>
  <c r="G527" i="6"/>
  <c r="J527" i="6" s="1"/>
  <c r="G537" i="6"/>
  <c r="J537" i="6" s="1"/>
  <c r="G534" i="6"/>
  <c r="J534" i="6" s="1"/>
  <c r="G554" i="6"/>
  <c r="J554" i="6" s="1"/>
  <c r="G586" i="6"/>
  <c r="J586" i="6" s="1"/>
  <c r="G590" i="6"/>
  <c r="J590" i="6" s="1"/>
  <c r="G541" i="6"/>
  <c r="J541" i="6" s="1"/>
  <c r="G550" i="6"/>
  <c r="J550" i="6" s="1"/>
  <c r="G582" i="6"/>
  <c r="J582" i="6" s="1"/>
  <c r="G592" i="6"/>
  <c r="J592" i="6" s="1"/>
  <c r="G548" i="6"/>
  <c r="J548" i="6" s="1"/>
  <c r="G580" i="6"/>
  <c r="J580" i="6" s="1"/>
  <c r="G600" i="6"/>
  <c r="J600" i="6" s="1"/>
  <c r="G608" i="6"/>
  <c r="J608" i="6" s="1"/>
  <c r="G618" i="6"/>
  <c r="J618" i="6" s="1"/>
  <c r="G616" i="6"/>
  <c r="J616" i="6" s="1"/>
  <c r="G549" i="6"/>
  <c r="J549" i="6" s="1"/>
  <c r="G557" i="6"/>
  <c r="J557" i="6" s="1"/>
  <c r="G565" i="6"/>
  <c r="J565" i="6" s="1"/>
  <c r="G573" i="6"/>
  <c r="J573" i="6" s="1"/>
  <c r="G581" i="6"/>
  <c r="J581" i="6" s="1"/>
  <c r="G589" i="6"/>
  <c r="J589" i="6" s="1"/>
  <c r="G597" i="6"/>
  <c r="J597" i="6" s="1"/>
  <c r="G605" i="6"/>
  <c r="J605" i="6" s="1"/>
  <c r="G613" i="6"/>
  <c r="J613" i="6" s="1"/>
  <c r="G643" i="6"/>
  <c r="J643" i="6" s="1"/>
  <c r="G651" i="6"/>
  <c r="J651" i="6" s="1"/>
  <c r="G619" i="6"/>
  <c r="J619" i="6" s="1"/>
  <c r="G645" i="6"/>
  <c r="J645" i="6" s="1"/>
  <c r="G653" i="6"/>
  <c r="J653" i="6" s="1"/>
  <c r="G644" i="6"/>
  <c r="J644" i="6" s="1"/>
  <c r="G652" i="6"/>
  <c r="J652" i="6" s="1"/>
  <c r="G660" i="6"/>
  <c r="J660" i="6" s="1"/>
  <c r="G668" i="6"/>
  <c r="J668" i="6" s="1"/>
  <c r="G676" i="6"/>
  <c r="J676" i="6" s="1"/>
  <c r="G684" i="6"/>
  <c r="J684" i="6" s="1"/>
  <c r="G688" i="6"/>
  <c r="J688" i="6" s="1"/>
  <c r="G659" i="6"/>
  <c r="J659" i="6" s="1"/>
  <c r="G667" i="6"/>
  <c r="J667" i="6" s="1"/>
  <c r="G675" i="6"/>
  <c r="J675" i="6" s="1"/>
  <c r="G683" i="6"/>
  <c r="J683" i="6" s="1"/>
  <c r="G624" i="6"/>
  <c r="J624" i="6" s="1"/>
  <c r="G628" i="6"/>
  <c r="J628" i="6" s="1"/>
  <c r="G632" i="6"/>
  <c r="J632" i="6" s="1"/>
  <c r="G636" i="6"/>
  <c r="J636" i="6" s="1"/>
  <c r="G640" i="6"/>
  <c r="J640" i="6" s="1"/>
  <c r="G695" i="6"/>
  <c r="J695" i="6" s="1"/>
  <c r="G703" i="6"/>
  <c r="J703" i="6" s="1"/>
  <c r="G711" i="6"/>
  <c r="J711" i="6" s="1"/>
  <c r="G718" i="6"/>
  <c r="J718" i="6" s="1"/>
  <c r="G700" i="6"/>
  <c r="J700" i="6" s="1"/>
  <c r="G708" i="6"/>
  <c r="J708" i="6" s="1"/>
  <c r="G716" i="6"/>
  <c r="J716" i="6" s="1"/>
  <c r="G728" i="6"/>
  <c r="J728" i="6" s="1"/>
  <c r="G736" i="6"/>
  <c r="J736" i="6" s="1"/>
  <c r="G743" i="6"/>
  <c r="J743" i="6" s="1"/>
  <c r="G721" i="6"/>
  <c r="J721" i="6" s="1"/>
  <c r="G729" i="6"/>
  <c r="J729" i="6" s="1"/>
  <c r="G737" i="6"/>
  <c r="J737" i="6" s="1"/>
  <c r="G750" i="6"/>
  <c r="J750" i="6" s="1"/>
  <c r="G747" i="6"/>
  <c r="J747" i="6" s="1"/>
  <c r="G763" i="6"/>
  <c r="J763" i="6" s="1"/>
  <c r="G755" i="6"/>
  <c r="J755" i="6" s="1"/>
  <c r="G759" i="6"/>
  <c r="J759" i="6" s="1"/>
  <c r="G790" i="6"/>
  <c r="J790" i="6" s="1"/>
  <c r="G798" i="6"/>
  <c r="J798" i="6" s="1"/>
  <c r="G766" i="6"/>
  <c r="J766" i="6" s="1"/>
  <c r="G770" i="6"/>
  <c r="J770" i="6" s="1"/>
  <c r="G774" i="6"/>
  <c r="J774" i="6" s="1"/>
  <c r="G778" i="6"/>
  <c r="J778" i="6" s="1"/>
  <c r="G782" i="6"/>
  <c r="J782" i="6" s="1"/>
  <c r="G786" i="6"/>
  <c r="J786" i="6" s="1"/>
  <c r="G793" i="6"/>
  <c r="J793" i="6" s="1"/>
  <c r="G804" i="6"/>
  <c r="J804" i="6" s="1"/>
  <c r="J169" i="6"/>
  <c r="J161" i="6"/>
  <c r="J153" i="6"/>
  <c r="AH5" i="6"/>
  <c r="R5" i="6"/>
  <c r="Y5" i="6"/>
  <c r="O5" i="6"/>
  <c r="Q15" i="11" l="1"/>
  <c r="Y22" i="14"/>
  <c r="Y21" i="14"/>
  <c r="X20" i="14"/>
  <c r="Y19" i="14"/>
  <c r="X18" i="14"/>
  <c r="X14" i="14"/>
  <c r="X10" i="14"/>
  <c r="X9" i="14"/>
  <c r="Y5" i="14"/>
  <c r="Y16" i="14"/>
  <c r="X11" i="14"/>
  <c r="X5" i="14"/>
  <c r="X22" i="14"/>
  <c r="X15" i="14"/>
  <c r="Y4" i="14"/>
  <c r="X21" i="14"/>
  <c r="Y10" i="14"/>
  <c r="Y6" i="14"/>
  <c r="W13" i="14"/>
  <c r="W16" i="14"/>
  <c r="W7" i="14"/>
  <c r="Y18" i="14"/>
  <c r="X17" i="14"/>
  <c r="X4" i="14"/>
  <c r="X13" i="14"/>
  <c r="Y17" i="14"/>
  <c r="Y11" i="14"/>
  <c r="X7" i="14"/>
  <c r="W9" i="14"/>
  <c r="W11" i="14"/>
  <c r="W6" i="14"/>
  <c r="W14" i="14"/>
  <c r="X16" i="14"/>
  <c r="X3" i="14"/>
  <c r="Y14" i="14"/>
  <c r="Y7" i="14"/>
  <c r="Y12" i="14"/>
  <c r="Y23" i="14"/>
  <c r="W22" i="14"/>
  <c r="W5" i="14"/>
  <c r="W10" i="14"/>
  <c r="W17" i="14"/>
  <c r="W20" i="14"/>
  <c r="W8" i="14"/>
  <c r="W19" i="14"/>
  <c r="X12" i="14"/>
  <c r="Y8" i="14"/>
  <c r="Y20" i="14"/>
  <c r="Y3" i="14"/>
  <c r="Y13" i="14"/>
  <c r="W18" i="14"/>
  <c r="W21" i="14"/>
  <c r="W12" i="14"/>
  <c r="W4" i="14"/>
  <c r="W15" i="14"/>
  <c r="W3" i="14"/>
  <c r="X19" i="14"/>
  <c r="X8" i="14"/>
  <c r="Y9" i="14"/>
  <c r="Y15" i="14"/>
  <c r="X6" i="14"/>
  <c r="Q39" i="11"/>
  <c r="Q44" i="11"/>
  <c r="Q41" i="11"/>
  <c r="Q21" i="11"/>
  <c r="Q35" i="11"/>
  <c r="Q28" i="11"/>
  <c r="Q17" i="11"/>
  <c r="Q19" i="11"/>
  <c r="Q14" i="11"/>
  <c r="Q16" i="11"/>
  <c r="Q18" i="11"/>
  <c r="Q23" i="11"/>
  <c r="Q42" i="11"/>
  <c r="Q20" i="11"/>
  <c r="Q30" i="11"/>
  <c r="Q37" i="11"/>
  <c r="Q47" i="11"/>
  <c r="Q43" i="11"/>
  <c r="Q32" i="11"/>
  <c r="Q34" i="11"/>
  <c r="Q22" i="11"/>
  <c r="Q45" i="11"/>
  <c r="Q29" i="11"/>
  <c r="Q33" i="11"/>
  <c r="Q27" i="11"/>
  <c r="Q38" i="11"/>
  <c r="Q31" i="11"/>
  <c r="Q40" i="11"/>
  <c r="Q48" i="11"/>
  <c r="Q25" i="11"/>
  <c r="Q24" i="11"/>
  <c r="Q46" i="11"/>
  <c r="Q36" i="11"/>
  <c r="Q26" i="11"/>
  <c r="J16" i="10"/>
  <c r="D27" i="10"/>
  <c r="C27" i="10" s="1"/>
  <c r="D26" i="10"/>
  <c r="C26" i="10" s="1"/>
  <c r="J15" i="10"/>
  <c r="J13" i="10"/>
  <c r="D24" i="10"/>
  <c r="C24" i="10" s="1"/>
  <c r="K16" i="10"/>
  <c r="K13" i="10"/>
  <c r="K17" i="10"/>
  <c r="K15" i="10"/>
  <c r="J14" i="10"/>
  <c r="D25" i="10"/>
  <c r="C25" i="10" s="1"/>
  <c r="Y24" i="14" l="1"/>
  <c r="X24" i="14"/>
  <c r="W24" i="14"/>
  <c r="B36" i="12" l="1"/>
  <c r="B35" i="12"/>
  <c r="B28" i="12"/>
  <c r="B27" i="12"/>
  <c r="B37" i="12"/>
  <c r="B30" i="12"/>
  <c r="B29" i="12"/>
  <c r="B22" i="12"/>
  <c r="B21" i="12"/>
  <c r="B14" i="12"/>
  <c r="B39" i="12"/>
  <c r="B32" i="12"/>
  <c r="B31" i="12"/>
  <c r="B24" i="12"/>
  <c r="B23" i="12"/>
  <c r="B38" i="12"/>
  <c r="B34" i="12"/>
  <c r="B33" i="12"/>
  <c r="B26" i="12"/>
  <c r="B25" i="12"/>
  <c r="B18" i="12"/>
  <c r="B17" i="12"/>
  <c r="B16" i="12"/>
  <c r="B15" i="12"/>
  <c r="B13" i="12"/>
  <c r="B20" i="12"/>
  <c r="B19" i="12"/>
  <c r="A65" i="12" l="1"/>
  <c r="T25" i="12"/>
  <c r="P25" i="12"/>
  <c r="V25" i="12"/>
  <c r="Q25" i="12"/>
  <c r="U25" i="12"/>
  <c r="D25" i="12"/>
  <c r="S25" i="12"/>
  <c r="C25" i="12"/>
  <c r="R25" i="12"/>
  <c r="A78" i="12"/>
  <c r="T38" i="12"/>
  <c r="P38" i="12"/>
  <c r="V38" i="12"/>
  <c r="R38" i="12"/>
  <c r="C38" i="12"/>
  <c r="S38" i="12"/>
  <c r="Q38" i="12"/>
  <c r="D38" i="12"/>
  <c r="U38" i="12"/>
  <c r="V18" i="12"/>
  <c r="R18" i="12"/>
  <c r="C18" i="12"/>
  <c r="A58" i="12"/>
  <c r="U18" i="12"/>
  <c r="P18" i="12"/>
  <c r="S18" i="12"/>
  <c r="D18" i="12"/>
  <c r="T18" i="12"/>
  <c r="Q18" i="12"/>
  <c r="V28" i="12"/>
  <c r="R28" i="12"/>
  <c r="C28" i="12"/>
  <c r="S28" i="12"/>
  <c r="Q28" i="12"/>
  <c r="A68" i="12"/>
  <c r="U28" i="12"/>
  <c r="P28" i="12"/>
  <c r="T28" i="12"/>
  <c r="D28" i="12"/>
  <c r="A79" i="12"/>
  <c r="V39" i="12"/>
  <c r="R39" i="12"/>
  <c r="C39" i="12"/>
  <c r="T39" i="12"/>
  <c r="P39" i="12"/>
  <c r="Q39" i="12"/>
  <c r="D39" i="12"/>
  <c r="U39" i="12"/>
  <c r="S39" i="12"/>
  <c r="A76" i="12"/>
  <c r="V36" i="12"/>
  <c r="R36" i="12"/>
  <c r="C36" i="12"/>
  <c r="S36" i="12"/>
  <c r="Q36" i="12"/>
  <c r="U36" i="12"/>
  <c r="P36" i="12"/>
  <c r="T36" i="12"/>
  <c r="D36" i="12"/>
  <c r="T15" i="12"/>
  <c r="P15" i="12"/>
  <c r="S15" i="12"/>
  <c r="C15" i="12"/>
  <c r="A55" i="12"/>
  <c r="V15" i="12"/>
  <c r="Q15" i="12"/>
  <c r="U15" i="12"/>
  <c r="R15" i="12"/>
  <c r="D15" i="12"/>
  <c r="A77" i="12"/>
  <c r="V37" i="12"/>
  <c r="R37" i="12"/>
  <c r="T37" i="12"/>
  <c r="P37" i="12"/>
  <c r="U37" i="12"/>
  <c r="C37" i="12"/>
  <c r="S37" i="12"/>
  <c r="Q37" i="12"/>
  <c r="D37" i="12"/>
  <c r="A73" i="12"/>
  <c r="T33" i="12"/>
  <c r="P33" i="12"/>
  <c r="V33" i="12"/>
  <c r="Q33" i="12"/>
  <c r="U33" i="12"/>
  <c r="D33" i="12"/>
  <c r="S33" i="12"/>
  <c r="C33" i="12"/>
  <c r="R33" i="12"/>
  <c r="A63" i="12"/>
  <c r="T23" i="12"/>
  <c r="P23" i="12"/>
  <c r="U23" i="12"/>
  <c r="D23" i="12"/>
  <c r="S23" i="12"/>
  <c r="C23" i="12"/>
  <c r="R23" i="12"/>
  <c r="V23" i="12"/>
  <c r="Q23" i="12"/>
  <c r="A71" i="12"/>
  <c r="T31" i="12"/>
  <c r="P31" i="12"/>
  <c r="U31" i="12"/>
  <c r="D31" i="12"/>
  <c r="S31" i="12"/>
  <c r="C31" i="12"/>
  <c r="R31" i="12"/>
  <c r="V31" i="12"/>
  <c r="Q31" i="12"/>
  <c r="V20" i="12"/>
  <c r="R20" i="12"/>
  <c r="C20" i="12"/>
  <c r="A60" i="12"/>
  <c r="Q20" i="12"/>
  <c r="T20" i="12"/>
  <c r="D20" i="12"/>
  <c r="P20" i="12"/>
  <c r="U20" i="12"/>
  <c r="S20" i="12"/>
  <c r="V14" i="12"/>
  <c r="R14" i="12"/>
  <c r="C14" i="12"/>
  <c r="A54" i="12"/>
  <c r="S14" i="12"/>
  <c r="U14" i="12"/>
  <c r="P14" i="12"/>
  <c r="T14" i="12"/>
  <c r="Q14" i="12"/>
  <c r="D14" i="12"/>
  <c r="T21" i="12"/>
  <c r="P21" i="12"/>
  <c r="R21" i="12"/>
  <c r="A61" i="12"/>
  <c r="U21" i="12"/>
  <c r="D21" i="12"/>
  <c r="Q21" i="12"/>
  <c r="C21" i="12"/>
  <c r="V21" i="12"/>
  <c r="S21" i="12"/>
  <c r="A64" i="12"/>
  <c r="V24" i="12"/>
  <c r="R24" i="12"/>
  <c r="C24" i="12"/>
  <c r="U24" i="12"/>
  <c r="P24" i="12"/>
  <c r="T24" i="12"/>
  <c r="D24" i="12"/>
  <c r="S24" i="12"/>
  <c r="Q24" i="12"/>
  <c r="A69" i="12"/>
  <c r="T29" i="12"/>
  <c r="P29" i="12"/>
  <c r="S29" i="12"/>
  <c r="C29" i="12"/>
  <c r="R29" i="12"/>
  <c r="V29" i="12"/>
  <c r="Q29" i="12"/>
  <c r="U29" i="12"/>
  <c r="D29" i="12"/>
  <c r="T19" i="12"/>
  <c r="P19" i="12"/>
  <c r="V19" i="12"/>
  <c r="Q19" i="12"/>
  <c r="A59" i="12"/>
  <c r="S19" i="12"/>
  <c r="C19" i="12"/>
  <c r="D19" i="12"/>
  <c r="U19" i="12"/>
  <c r="R19" i="12"/>
  <c r="V16" i="12"/>
  <c r="R16" i="12"/>
  <c r="C16" i="12"/>
  <c r="A56" i="12"/>
  <c r="T16" i="12"/>
  <c r="D16" i="12"/>
  <c r="Q16" i="12"/>
  <c r="U16" i="12"/>
  <c r="S16" i="12"/>
  <c r="P16" i="12"/>
  <c r="A62" i="12"/>
  <c r="V22" i="12"/>
  <c r="R22" i="12"/>
  <c r="C22" i="12"/>
  <c r="T22" i="12"/>
  <c r="D22" i="12"/>
  <c r="S22" i="12"/>
  <c r="U22" i="12"/>
  <c r="P22" i="12"/>
  <c r="Q22" i="12"/>
  <c r="A72" i="12"/>
  <c r="V32" i="12"/>
  <c r="R32" i="12"/>
  <c r="C32" i="12"/>
  <c r="U32" i="12"/>
  <c r="P32" i="12"/>
  <c r="T32" i="12"/>
  <c r="D32" i="12"/>
  <c r="S32" i="12"/>
  <c r="Q32" i="12"/>
  <c r="A70" i="12"/>
  <c r="V30" i="12"/>
  <c r="R30" i="12"/>
  <c r="C30" i="12"/>
  <c r="T30" i="12"/>
  <c r="D30" i="12"/>
  <c r="S30" i="12"/>
  <c r="Q30" i="12"/>
  <c r="U30" i="12"/>
  <c r="P30" i="12"/>
  <c r="T13" i="12"/>
  <c r="R13" i="12"/>
  <c r="C13" i="12"/>
  <c r="A53" i="12"/>
  <c r="U13" i="12"/>
  <c r="P13" i="12"/>
  <c r="V13" i="12"/>
  <c r="S13" i="12"/>
  <c r="Q13" i="12"/>
  <c r="D13" i="12"/>
  <c r="A67" i="12"/>
  <c r="T27" i="12"/>
  <c r="P27" i="12"/>
  <c r="R27" i="12"/>
  <c r="V27" i="12"/>
  <c r="Q27" i="12"/>
  <c r="U27" i="12"/>
  <c r="D27" i="12"/>
  <c r="S27" i="12"/>
  <c r="C27" i="12"/>
  <c r="T17" i="12"/>
  <c r="P17" i="12"/>
  <c r="U17" i="12"/>
  <c r="D17" i="12"/>
  <c r="A57" i="12"/>
  <c r="R17" i="12"/>
  <c r="C17" i="12"/>
  <c r="V17" i="12"/>
  <c r="S17" i="12"/>
  <c r="Q17" i="12"/>
  <c r="A74" i="12"/>
  <c r="V34" i="12"/>
  <c r="R34" i="12"/>
  <c r="C34" i="12"/>
  <c r="Q34" i="12"/>
  <c r="U34" i="12"/>
  <c r="P34" i="12"/>
  <c r="T34" i="12"/>
  <c r="D34" i="12"/>
  <c r="S34" i="12"/>
  <c r="A66" i="12"/>
  <c r="V26" i="12"/>
  <c r="R26" i="12"/>
  <c r="C26" i="12"/>
  <c r="Q26" i="12"/>
  <c r="U26" i="12"/>
  <c r="P26" i="12"/>
  <c r="T26" i="12"/>
  <c r="D26" i="12"/>
  <c r="S26" i="12"/>
  <c r="A75" i="12"/>
  <c r="T35" i="12"/>
  <c r="P35" i="12"/>
  <c r="R35" i="12"/>
  <c r="V35" i="12"/>
  <c r="Q35" i="12"/>
  <c r="U35" i="12"/>
  <c r="D35" i="12"/>
  <c r="S35" i="12"/>
  <c r="C35" i="12"/>
  <c r="R41" i="12" l="1"/>
  <c r="AA75" i="12"/>
  <c r="W75" i="12"/>
  <c r="S75" i="12"/>
  <c r="O75" i="12"/>
  <c r="K75" i="12"/>
  <c r="G75" i="12"/>
  <c r="C75" i="12"/>
  <c r="Y75" i="12"/>
  <c r="U75" i="12"/>
  <c r="Q75" i="12"/>
  <c r="M75" i="12"/>
  <c r="I75" i="12"/>
  <c r="E75" i="12"/>
  <c r="Z75" i="12"/>
  <c r="R75" i="12"/>
  <c r="J75" i="12"/>
  <c r="B75" i="12"/>
  <c r="V75" i="12"/>
  <c r="N75" i="12"/>
  <c r="F75" i="12"/>
  <c r="X75" i="12"/>
  <c r="H75" i="12"/>
  <c r="P75" i="12"/>
  <c r="L75" i="12"/>
  <c r="D75" i="12"/>
  <c r="AB75" i="12"/>
  <c r="T75" i="12"/>
  <c r="AA67" i="12"/>
  <c r="AB67" i="12"/>
  <c r="W67" i="12"/>
  <c r="S67" i="12"/>
  <c r="O67" i="12"/>
  <c r="K67" i="12"/>
  <c r="G67" i="12"/>
  <c r="C67" i="12"/>
  <c r="Y67" i="12"/>
  <c r="U67" i="12"/>
  <c r="Q67" i="12"/>
  <c r="M67" i="12"/>
  <c r="I67" i="12"/>
  <c r="E67" i="12"/>
  <c r="Z67" i="12"/>
  <c r="R67" i="12"/>
  <c r="J67" i="12"/>
  <c r="B67" i="12"/>
  <c r="V67" i="12"/>
  <c r="N67" i="12"/>
  <c r="F67" i="12"/>
  <c r="T67" i="12"/>
  <c r="D67" i="12"/>
  <c r="P67" i="12"/>
  <c r="L67" i="12"/>
  <c r="X67" i="12"/>
  <c r="H67" i="12"/>
  <c r="AB53" i="12"/>
  <c r="X53" i="12"/>
  <c r="T53" i="12"/>
  <c r="P53" i="12"/>
  <c r="L53" i="12"/>
  <c r="H53" i="12"/>
  <c r="D53" i="12"/>
  <c r="Z53" i="12"/>
  <c r="V53" i="12"/>
  <c r="R53" i="12"/>
  <c r="N53" i="12"/>
  <c r="J53" i="12"/>
  <c r="F53" i="12"/>
  <c r="B53" i="12"/>
  <c r="U53" i="12"/>
  <c r="M53" i="12"/>
  <c r="E53" i="12"/>
  <c r="AA53" i="12"/>
  <c r="S53" i="12"/>
  <c r="K53" i="12"/>
  <c r="C53" i="12"/>
  <c r="Y53" i="12"/>
  <c r="Q53" i="12"/>
  <c r="I53" i="12"/>
  <c r="W53" i="12"/>
  <c r="O53" i="12"/>
  <c r="G53" i="12"/>
  <c r="AA62" i="12"/>
  <c r="W62" i="12"/>
  <c r="S62" i="12"/>
  <c r="O62" i="12"/>
  <c r="K62" i="12"/>
  <c r="G62" i="12"/>
  <c r="C62" i="12"/>
  <c r="Y62" i="12"/>
  <c r="U62" i="12"/>
  <c r="Q62" i="12"/>
  <c r="M62" i="12"/>
  <c r="I62" i="12"/>
  <c r="E62" i="12"/>
  <c r="V62" i="12"/>
  <c r="N62" i="12"/>
  <c r="F62" i="12"/>
  <c r="Z62" i="12"/>
  <c r="R62" i="12"/>
  <c r="J62" i="12"/>
  <c r="B62" i="12"/>
  <c r="P62" i="12"/>
  <c r="AB62" i="12"/>
  <c r="L62" i="12"/>
  <c r="X62" i="12"/>
  <c r="H62" i="12"/>
  <c r="T62" i="12"/>
  <c r="D62" i="12"/>
  <c r="AB56" i="12"/>
  <c r="X56" i="12"/>
  <c r="T56" i="12"/>
  <c r="P56" i="12"/>
  <c r="L56" i="12"/>
  <c r="H56" i="12"/>
  <c r="D56" i="12"/>
  <c r="Z56" i="12"/>
  <c r="V56" i="12"/>
  <c r="R56" i="12"/>
  <c r="N56" i="12"/>
  <c r="J56" i="12"/>
  <c r="F56" i="12"/>
  <c r="B56" i="12"/>
  <c r="Y56" i="12"/>
  <c r="Q56" i="12"/>
  <c r="I56" i="12"/>
  <c r="W56" i="12"/>
  <c r="O56" i="12"/>
  <c r="G56" i="12"/>
  <c r="U56" i="12"/>
  <c r="M56" i="12"/>
  <c r="E56" i="12"/>
  <c r="AA56" i="12"/>
  <c r="S56" i="12"/>
  <c r="K56" i="12"/>
  <c r="C56" i="12"/>
  <c r="AA64" i="12"/>
  <c r="W64" i="12"/>
  <c r="S64" i="12"/>
  <c r="O64" i="12"/>
  <c r="K64" i="12"/>
  <c r="G64" i="12"/>
  <c r="C64" i="12"/>
  <c r="Y64" i="12"/>
  <c r="U64" i="12"/>
  <c r="Q64" i="12"/>
  <c r="M64" i="12"/>
  <c r="I64" i="12"/>
  <c r="E64" i="12"/>
  <c r="V64" i="12"/>
  <c r="N64" i="12"/>
  <c r="F64" i="12"/>
  <c r="Z64" i="12"/>
  <c r="R64" i="12"/>
  <c r="J64" i="12"/>
  <c r="B64" i="12"/>
  <c r="X64" i="12"/>
  <c r="H64" i="12"/>
  <c r="T64" i="12"/>
  <c r="D64" i="12"/>
  <c r="P64" i="12"/>
  <c r="AB64" i="12"/>
  <c r="L64" i="12"/>
  <c r="AA61" i="12"/>
  <c r="W61" i="12"/>
  <c r="S61" i="12"/>
  <c r="O61" i="12"/>
  <c r="K61" i="12"/>
  <c r="G61" i="12"/>
  <c r="Y61" i="12"/>
  <c r="Z61" i="12"/>
  <c r="T61" i="12"/>
  <c r="N61" i="12"/>
  <c r="I61" i="12"/>
  <c r="D61" i="12"/>
  <c r="V61" i="12"/>
  <c r="Q61" i="12"/>
  <c r="L61" i="12"/>
  <c r="F61" i="12"/>
  <c r="B61" i="12"/>
  <c r="AB61" i="12"/>
  <c r="P61" i="12"/>
  <c r="E61" i="12"/>
  <c r="X61" i="12"/>
  <c r="M61" i="12"/>
  <c r="C61" i="12"/>
  <c r="U61" i="12"/>
  <c r="J61" i="12"/>
  <c r="R61" i="12"/>
  <c r="H61" i="12"/>
  <c r="AA71" i="12"/>
  <c r="W71" i="12"/>
  <c r="S71" i="12"/>
  <c r="O71" i="12"/>
  <c r="K71" i="12"/>
  <c r="G71" i="12"/>
  <c r="C71" i="12"/>
  <c r="Y71" i="12"/>
  <c r="U71" i="12"/>
  <c r="Q71" i="12"/>
  <c r="M71" i="12"/>
  <c r="I71" i="12"/>
  <c r="E71" i="12"/>
  <c r="Z71" i="12"/>
  <c r="R71" i="12"/>
  <c r="J71" i="12"/>
  <c r="B71" i="12"/>
  <c r="V71" i="12"/>
  <c r="N71" i="12"/>
  <c r="F71" i="12"/>
  <c r="X71" i="12"/>
  <c r="H71" i="12"/>
  <c r="P71" i="12"/>
  <c r="AB71" i="12"/>
  <c r="T71" i="12"/>
  <c r="L71" i="12"/>
  <c r="D71" i="12"/>
  <c r="AB55" i="12"/>
  <c r="X55" i="12"/>
  <c r="T55" i="12"/>
  <c r="P55" i="12"/>
  <c r="L55" i="12"/>
  <c r="H55" i="12"/>
  <c r="D55" i="12"/>
  <c r="Z55" i="12"/>
  <c r="V55" i="12"/>
  <c r="R55" i="12"/>
  <c r="N55" i="12"/>
  <c r="J55" i="12"/>
  <c r="F55" i="12"/>
  <c r="B55" i="12"/>
  <c r="U55" i="12"/>
  <c r="M55" i="12"/>
  <c r="E55" i="12"/>
  <c r="AA55" i="12"/>
  <c r="S55" i="12"/>
  <c r="K55" i="12"/>
  <c r="C55" i="12"/>
  <c r="Y55" i="12"/>
  <c r="Q55" i="12"/>
  <c r="I55" i="12"/>
  <c r="W55" i="12"/>
  <c r="O55" i="12"/>
  <c r="G55" i="12"/>
  <c r="AA68" i="12"/>
  <c r="W68" i="12"/>
  <c r="S68" i="12"/>
  <c r="O68" i="12"/>
  <c r="K68" i="12"/>
  <c r="G68" i="12"/>
  <c r="C68" i="12"/>
  <c r="Y68" i="12"/>
  <c r="U68" i="12"/>
  <c r="Q68" i="12"/>
  <c r="M68" i="12"/>
  <c r="I68" i="12"/>
  <c r="E68" i="12"/>
  <c r="V68" i="12"/>
  <c r="N68" i="12"/>
  <c r="F68" i="12"/>
  <c r="Z68" i="12"/>
  <c r="R68" i="12"/>
  <c r="J68" i="12"/>
  <c r="B68" i="12"/>
  <c r="AB68" i="12"/>
  <c r="L68" i="12"/>
  <c r="T68" i="12"/>
  <c r="D68" i="12"/>
  <c r="P68" i="12"/>
  <c r="H68" i="12"/>
  <c r="X68" i="12"/>
  <c r="AB57" i="12"/>
  <c r="X57" i="12"/>
  <c r="T57" i="12"/>
  <c r="P57" i="12"/>
  <c r="L57" i="12"/>
  <c r="H57" i="12"/>
  <c r="D57" i="12"/>
  <c r="Z57" i="12"/>
  <c r="V57" i="12"/>
  <c r="R57" i="12"/>
  <c r="N57" i="12"/>
  <c r="J57" i="12"/>
  <c r="F57" i="12"/>
  <c r="B57" i="12"/>
  <c r="U57" i="12"/>
  <c r="M57" i="12"/>
  <c r="E57" i="12"/>
  <c r="AA57" i="12"/>
  <c r="S57" i="12"/>
  <c r="K57" i="12"/>
  <c r="C57" i="12"/>
  <c r="Y57" i="12"/>
  <c r="Q57" i="12"/>
  <c r="I57" i="12"/>
  <c r="W57" i="12"/>
  <c r="O57" i="12"/>
  <c r="G57" i="12"/>
  <c r="AA72" i="12"/>
  <c r="W72" i="12"/>
  <c r="S72" i="12"/>
  <c r="O72" i="12"/>
  <c r="K72" i="12"/>
  <c r="G72" i="12"/>
  <c r="C72" i="12"/>
  <c r="Y72" i="12"/>
  <c r="U72" i="12"/>
  <c r="Q72" i="12"/>
  <c r="M72" i="12"/>
  <c r="I72" i="12"/>
  <c r="E72" i="12"/>
  <c r="V72" i="12"/>
  <c r="N72" i="12"/>
  <c r="F72" i="12"/>
  <c r="Z72" i="12"/>
  <c r="R72" i="12"/>
  <c r="J72" i="12"/>
  <c r="B72" i="12"/>
  <c r="AB72" i="12"/>
  <c r="L72" i="12"/>
  <c r="T72" i="12"/>
  <c r="D72" i="12"/>
  <c r="X72" i="12"/>
  <c r="P72" i="12"/>
  <c r="H72" i="12"/>
  <c r="AA69" i="12"/>
  <c r="W69" i="12"/>
  <c r="S69" i="12"/>
  <c r="O69" i="12"/>
  <c r="K69" i="12"/>
  <c r="G69" i="12"/>
  <c r="C69" i="12"/>
  <c r="Y69" i="12"/>
  <c r="U69" i="12"/>
  <c r="Q69" i="12"/>
  <c r="M69" i="12"/>
  <c r="I69" i="12"/>
  <c r="E69" i="12"/>
  <c r="Z69" i="12"/>
  <c r="R69" i="12"/>
  <c r="J69" i="12"/>
  <c r="B69" i="12"/>
  <c r="V69" i="12"/>
  <c r="N69" i="12"/>
  <c r="F69" i="12"/>
  <c r="P69" i="12"/>
  <c r="X69" i="12"/>
  <c r="H69" i="12"/>
  <c r="T69" i="12"/>
  <c r="L69" i="12"/>
  <c r="D69" i="12"/>
  <c r="AB69" i="12"/>
  <c r="AA77" i="12"/>
  <c r="W77" i="12"/>
  <c r="S77" i="12"/>
  <c r="O77" i="12"/>
  <c r="K77" i="12"/>
  <c r="G77" i="12"/>
  <c r="C77" i="12"/>
  <c r="Y77" i="12"/>
  <c r="U77" i="12"/>
  <c r="Q77" i="12"/>
  <c r="M77" i="12"/>
  <c r="I77" i="12"/>
  <c r="E77" i="12"/>
  <c r="Z77" i="12"/>
  <c r="R77" i="12"/>
  <c r="J77" i="12"/>
  <c r="B77" i="12"/>
  <c r="V77" i="12"/>
  <c r="N77" i="12"/>
  <c r="F77" i="12"/>
  <c r="P77" i="12"/>
  <c r="X77" i="12"/>
  <c r="H77" i="12"/>
  <c r="T77" i="12"/>
  <c r="L77" i="12"/>
  <c r="D77" i="12"/>
  <c r="AB77" i="12"/>
  <c r="AB58" i="12"/>
  <c r="X58" i="12"/>
  <c r="T58" i="12"/>
  <c r="P58" i="12"/>
  <c r="L58" i="12"/>
  <c r="H58" i="12"/>
  <c r="D58" i="12"/>
  <c r="Z58" i="12"/>
  <c r="V58" i="12"/>
  <c r="R58" i="12"/>
  <c r="N58" i="12"/>
  <c r="J58" i="12"/>
  <c r="F58" i="12"/>
  <c r="B58" i="12"/>
  <c r="Y58" i="12"/>
  <c r="Q58" i="12"/>
  <c r="I58" i="12"/>
  <c r="W58" i="12"/>
  <c r="O58" i="12"/>
  <c r="G58" i="12"/>
  <c r="U58" i="12"/>
  <c r="M58" i="12"/>
  <c r="E58" i="12"/>
  <c r="AA58" i="12"/>
  <c r="S58" i="12"/>
  <c r="K58" i="12"/>
  <c r="C58" i="12"/>
  <c r="AA74" i="12"/>
  <c r="W74" i="12"/>
  <c r="S74" i="12"/>
  <c r="O74" i="12"/>
  <c r="K74" i="12"/>
  <c r="G74" i="12"/>
  <c r="C74" i="12"/>
  <c r="Y74" i="12"/>
  <c r="U74" i="12"/>
  <c r="Q74" i="12"/>
  <c r="M74" i="12"/>
  <c r="I74" i="12"/>
  <c r="E74" i="12"/>
  <c r="V74" i="12"/>
  <c r="N74" i="12"/>
  <c r="F74" i="12"/>
  <c r="Z74" i="12"/>
  <c r="R74" i="12"/>
  <c r="J74" i="12"/>
  <c r="B74" i="12"/>
  <c r="T74" i="12"/>
  <c r="D74" i="12"/>
  <c r="AB74" i="12"/>
  <c r="L74" i="12"/>
  <c r="H74" i="12"/>
  <c r="X74" i="12"/>
  <c r="P74" i="12"/>
  <c r="P41" i="12"/>
  <c r="AA70" i="12"/>
  <c r="W70" i="12"/>
  <c r="S70" i="12"/>
  <c r="O70" i="12"/>
  <c r="K70" i="12"/>
  <c r="G70" i="12"/>
  <c r="C70" i="12"/>
  <c r="Y70" i="12"/>
  <c r="U70" i="12"/>
  <c r="Q70" i="12"/>
  <c r="M70" i="12"/>
  <c r="I70" i="12"/>
  <c r="E70" i="12"/>
  <c r="V70" i="12"/>
  <c r="N70" i="12"/>
  <c r="F70" i="12"/>
  <c r="Z70" i="12"/>
  <c r="R70" i="12"/>
  <c r="J70" i="12"/>
  <c r="B70" i="12"/>
  <c r="T70" i="12"/>
  <c r="D70" i="12"/>
  <c r="AB70" i="12"/>
  <c r="L70" i="12"/>
  <c r="X70" i="12"/>
  <c r="P70" i="12"/>
  <c r="H70" i="12"/>
  <c r="AB59" i="12"/>
  <c r="X59" i="12"/>
  <c r="T59" i="12"/>
  <c r="P59" i="12"/>
  <c r="L59" i="12"/>
  <c r="H59" i="12"/>
  <c r="D59" i="12"/>
  <c r="Z59" i="12"/>
  <c r="V59" i="12"/>
  <c r="R59" i="12"/>
  <c r="N59" i="12"/>
  <c r="J59" i="12"/>
  <c r="F59" i="12"/>
  <c r="B59" i="12"/>
  <c r="U59" i="12"/>
  <c r="M59" i="12"/>
  <c r="E59" i="12"/>
  <c r="AA59" i="12"/>
  <c r="S59" i="12"/>
  <c r="K59" i="12"/>
  <c r="C59" i="12"/>
  <c r="Y59" i="12"/>
  <c r="Q59" i="12"/>
  <c r="I59" i="12"/>
  <c r="W59" i="12"/>
  <c r="O59" i="12"/>
  <c r="G59" i="12"/>
  <c r="AB60" i="12"/>
  <c r="X60" i="12"/>
  <c r="T60" i="12"/>
  <c r="P60" i="12"/>
  <c r="L60" i="12"/>
  <c r="H60" i="12"/>
  <c r="D60" i="12"/>
  <c r="Z60" i="12"/>
  <c r="V60" i="12"/>
  <c r="R60" i="12"/>
  <c r="N60" i="12"/>
  <c r="J60" i="12"/>
  <c r="F60" i="12"/>
  <c r="B60" i="12"/>
  <c r="Y60" i="12"/>
  <c r="Q60" i="12"/>
  <c r="I60" i="12"/>
  <c r="W60" i="12"/>
  <c r="O60" i="12"/>
  <c r="G60" i="12"/>
  <c r="U60" i="12"/>
  <c r="M60" i="12"/>
  <c r="E60" i="12"/>
  <c r="AA60" i="12"/>
  <c r="S60" i="12"/>
  <c r="K60" i="12"/>
  <c r="C60" i="12"/>
  <c r="AA73" i="12"/>
  <c r="W73" i="12"/>
  <c r="S73" i="12"/>
  <c r="O73" i="12"/>
  <c r="K73" i="12"/>
  <c r="G73" i="12"/>
  <c r="C73" i="12"/>
  <c r="Y73" i="12"/>
  <c r="U73" i="12"/>
  <c r="Q73" i="12"/>
  <c r="M73" i="12"/>
  <c r="I73" i="12"/>
  <c r="E73" i="12"/>
  <c r="Z73" i="12"/>
  <c r="R73" i="12"/>
  <c r="J73" i="12"/>
  <c r="B73" i="12"/>
  <c r="V73" i="12"/>
  <c r="N73" i="12"/>
  <c r="F73" i="12"/>
  <c r="P73" i="12"/>
  <c r="X73" i="12"/>
  <c r="H73" i="12"/>
  <c r="D73" i="12"/>
  <c r="AB73" i="12"/>
  <c r="T73" i="12"/>
  <c r="L73" i="12"/>
  <c r="AA79" i="12"/>
  <c r="W79" i="12"/>
  <c r="S79" i="12"/>
  <c r="O79" i="12"/>
  <c r="K79" i="12"/>
  <c r="G79" i="12"/>
  <c r="C79" i="12"/>
  <c r="Y79" i="12"/>
  <c r="U79" i="12"/>
  <c r="Q79" i="12"/>
  <c r="M79" i="12"/>
  <c r="I79" i="12"/>
  <c r="E79" i="12"/>
  <c r="Z79" i="12"/>
  <c r="R79" i="12"/>
  <c r="J79" i="12"/>
  <c r="B79" i="12"/>
  <c r="V79" i="12"/>
  <c r="N79" i="12"/>
  <c r="F79" i="12"/>
  <c r="X79" i="12"/>
  <c r="H79" i="12"/>
  <c r="P79" i="12"/>
  <c r="AB79" i="12"/>
  <c r="T79" i="12"/>
  <c r="L79" i="12"/>
  <c r="D79" i="12"/>
  <c r="AA65" i="12"/>
  <c r="W65" i="12"/>
  <c r="S65" i="12"/>
  <c r="O65" i="12"/>
  <c r="K65" i="12"/>
  <c r="G65" i="12"/>
  <c r="C65" i="12"/>
  <c r="Y65" i="12"/>
  <c r="U65" i="12"/>
  <c r="Q65" i="12"/>
  <c r="M65" i="12"/>
  <c r="I65" i="12"/>
  <c r="E65" i="12"/>
  <c r="Z65" i="12"/>
  <c r="R65" i="12"/>
  <c r="J65" i="12"/>
  <c r="B65" i="12"/>
  <c r="V65" i="12"/>
  <c r="N65" i="12"/>
  <c r="F65" i="12"/>
  <c r="AB65" i="12"/>
  <c r="L65" i="12"/>
  <c r="X65" i="12"/>
  <c r="H65" i="12"/>
  <c r="T65" i="12"/>
  <c r="D65" i="12"/>
  <c r="P65" i="12"/>
  <c r="AA66" i="12"/>
  <c r="W66" i="12"/>
  <c r="S66" i="12"/>
  <c r="O66" i="12"/>
  <c r="K66" i="12"/>
  <c r="G66" i="12"/>
  <c r="C66" i="12"/>
  <c r="Y66" i="12"/>
  <c r="U66" i="12"/>
  <c r="Q66" i="12"/>
  <c r="M66" i="12"/>
  <c r="I66" i="12"/>
  <c r="E66" i="12"/>
  <c r="V66" i="12"/>
  <c r="N66" i="12"/>
  <c r="F66" i="12"/>
  <c r="Z66" i="12"/>
  <c r="R66" i="12"/>
  <c r="J66" i="12"/>
  <c r="B66" i="12"/>
  <c r="P66" i="12"/>
  <c r="AB66" i="12"/>
  <c r="L66" i="12"/>
  <c r="X66" i="12"/>
  <c r="H66" i="12"/>
  <c r="T66" i="12"/>
  <c r="D66" i="12"/>
  <c r="AB54" i="12"/>
  <c r="X54" i="12"/>
  <c r="T54" i="12"/>
  <c r="P54" i="12"/>
  <c r="L54" i="12"/>
  <c r="H54" i="12"/>
  <c r="D54" i="12"/>
  <c r="Z54" i="12"/>
  <c r="V54" i="12"/>
  <c r="R54" i="12"/>
  <c r="N54" i="12"/>
  <c r="J54" i="12"/>
  <c r="F54" i="12"/>
  <c r="B54" i="12"/>
  <c r="Y54" i="12"/>
  <c r="Q54" i="12"/>
  <c r="I54" i="12"/>
  <c r="W54" i="12"/>
  <c r="O54" i="12"/>
  <c r="G54" i="12"/>
  <c r="U54" i="12"/>
  <c r="M54" i="12"/>
  <c r="E54" i="12"/>
  <c r="AA54" i="12"/>
  <c r="S54" i="12"/>
  <c r="K54" i="12"/>
  <c r="C54" i="12"/>
  <c r="AA63" i="12"/>
  <c r="W63" i="12"/>
  <c r="S63" i="12"/>
  <c r="O63" i="12"/>
  <c r="K63" i="12"/>
  <c r="G63" i="12"/>
  <c r="C63" i="12"/>
  <c r="Y63" i="12"/>
  <c r="U63" i="12"/>
  <c r="Q63" i="12"/>
  <c r="M63" i="12"/>
  <c r="I63" i="12"/>
  <c r="E63" i="12"/>
  <c r="Z63" i="12"/>
  <c r="R63" i="12"/>
  <c r="J63" i="12"/>
  <c r="B63" i="12"/>
  <c r="V63" i="12"/>
  <c r="N63" i="12"/>
  <c r="F63" i="12"/>
  <c r="T63" i="12"/>
  <c r="D63" i="12"/>
  <c r="P63" i="12"/>
  <c r="AB63" i="12"/>
  <c r="L63" i="12"/>
  <c r="X63" i="12"/>
  <c r="H63" i="12"/>
  <c r="AA76" i="12"/>
  <c r="W76" i="12"/>
  <c r="S76" i="12"/>
  <c r="O76" i="12"/>
  <c r="K76" i="12"/>
  <c r="G76" i="12"/>
  <c r="C76" i="12"/>
  <c r="Y76" i="12"/>
  <c r="U76" i="12"/>
  <c r="Q76" i="12"/>
  <c r="M76" i="12"/>
  <c r="I76" i="12"/>
  <c r="E76" i="12"/>
  <c r="V76" i="12"/>
  <c r="N76" i="12"/>
  <c r="F76" i="12"/>
  <c r="Z76" i="12"/>
  <c r="R76" i="12"/>
  <c r="J76" i="12"/>
  <c r="B76" i="12"/>
  <c r="AB76" i="12"/>
  <c r="L76" i="12"/>
  <c r="T76" i="12"/>
  <c r="D76" i="12"/>
  <c r="P76" i="12"/>
  <c r="H76" i="12"/>
  <c r="X76" i="12"/>
  <c r="AA78" i="12"/>
  <c r="W78" i="12"/>
  <c r="S78" i="12"/>
  <c r="O78" i="12"/>
  <c r="K78" i="12"/>
  <c r="G78" i="12"/>
  <c r="C78" i="12"/>
  <c r="Y78" i="12"/>
  <c r="U78" i="12"/>
  <c r="Q78" i="12"/>
  <c r="M78" i="12"/>
  <c r="I78" i="12"/>
  <c r="E78" i="12"/>
  <c r="V78" i="12"/>
  <c r="N78" i="12"/>
  <c r="F78" i="12"/>
  <c r="Z78" i="12"/>
  <c r="R78" i="12"/>
  <c r="J78" i="12"/>
  <c r="B78" i="12"/>
  <c r="T78" i="12"/>
  <c r="D78" i="12"/>
  <c r="AB78" i="12"/>
  <c r="L78" i="12"/>
  <c r="X78" i="12"/>
  <c r="P78" i="12"/>
  <c r="H78"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<sst xmlns="http://schemas.openxmlformats.org/spreadsheetml/2006/main" count="9581" uniqueCount="1808">
  <si>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</si>
  <si>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</si>
  <si>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</si>
  <si>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</si>
  <si>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</si>
  <si>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</si>
  <si>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</si>
  <si>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</si>
  <si>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</si>
  <si>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</si>
  <si>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</si>
  <si>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</si>
  <si>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</si>
  <si>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</si>
  <si>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</si>
  <si>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</si>
  <si>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</si>
  <si>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</si>
  <si>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</si>
  <si>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</si>
  <si>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</si>
  <si>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</si>
  <si>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</si>
  <si>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</si>
  <si>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</si>
  <si>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</si>
  <si>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</si>
  <si>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</si>
  <si>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</si>
  <si>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</si>
  <si>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</si>
  <si>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</si>
  <si>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</si>
  <si>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</si>
  <si>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</si>
  <si>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</si>
  <si>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</si>
  <si>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</si>
  <si>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</si>
  <si>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</si>
  <si>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</si>
  <si>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</si>
  <si>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</si>
  <si>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</si>
  <si>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</si>
  <si>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</si>
  <si>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</si>
  <si>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</si>
  <si>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</si>
  <si>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</si>
  <si>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</si>
  <si>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</si>
  <si>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</si>
  <si>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</si>
  <si>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</si>
  <si>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</si>
  <si>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</si>
  <si>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</si>
  <si>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</si>
  <si>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</si>
  <si>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</si>
  <si>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</si>
  <si>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</si>
  <si>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</si>
  <si>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</si>
  <si>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</si>
  <si>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</si>
  <si>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</si>
  <si>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</si>
  <si>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</si>
  <si>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</si>
  <si>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</si>
  <si>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</si>
  <si>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</si>
  <si>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</si>
  <si>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</si>
  <si>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</si>
  <si>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</si>
  <si>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</si>
  <si>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</si>
  <si>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</si>
  <si>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</si>
  <si>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</si>
  <si>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</si>
  <si>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</si>
  <si>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</si>
  <si>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</si>
  <si>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</si>
  <si>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</si>
  <si>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</si>
  <si>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</si>
  <si>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</si>
  <si>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</si>
  <si>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</si>
  <si>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</si>
  <si>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</si>
  <si>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</si>
  <si>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</si>
  <si>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</si>
  <si>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</si>
  <si>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</si>
  <si>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</si>
  <si>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</si>
  <si>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</si>
  <si>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</si>
  <si>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</si>
  <si>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</si>
  <si>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</si>
  <si>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</si>
  <si>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</si>
  <si>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</si>
  <si>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</si>
  <si>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</si>
  <si>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</si>
  <si>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</si>
  <si>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</si>
  <si>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</si>
  <si>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</si>
  <si>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</si>
  <si>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</si>
  <si>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</si>
  <si>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</si>
  <si>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</si>
  <si>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</si>
  <si>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</si>
  <si>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</si>
  <si>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</si>
  <si>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</si>
  <si>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</si>
  <si>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</si>
  <si>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</si>
  <si>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</si>
  <si>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</si>
  <si>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</si>
  <si>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</si>
  <si>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</si>
  <si>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</si>
  <si>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</si>
  <si>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</si>
  <si>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</si>
  <si>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</si>
  <si>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</si>
  <si>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</si>
  <si>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</si>
  <si>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</si>
  <si>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</si>
  <si>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</si>
  <si>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</si>
  <si>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</si>
  <si>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</si>
  <si>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</si>
  <si>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</si>
  <si>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</si>
  <si>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</si>
  <si>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</si>
  <si>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</si>
  <si>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</si>
  <si>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</si>
  <si>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</si>
  <si>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</si>
  <si>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</si>
  <si>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</si>
  <si>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</si>
  <si>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</si>
  <si>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</si>
  <si>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</si>
  <si>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</si>
  <si>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</si>
  <si>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</si>
  <si>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</si>
  <si>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</si>
  <si>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</si>
  <si>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</si>
  <si>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</si>
  <si>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</si>
  <si>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</si>
  <si>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</si>
  <si>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</si>
  <si>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</si>
  <si>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</si>
  <si>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</si>
  <si>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</si>
  <si>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</si>
  <si>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</si>
  <si>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</si>
  <si>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</si>
  <si>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</si>
  <si>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</si>
  <si>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</si>
  <si>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</si>
  <si>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</si>
  <si>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</si>
  <si>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</si>
  <si>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</si>
  <si>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</si>
  <si>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</si>
  <si>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</si>
  <si>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</si>
  <si>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</si>
  <si>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</si>
  <si>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</si>
  <si>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</si>
  <si>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</si>
  <si>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</si>
  <si>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</si>
  <si>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</si>
  <si>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</si>
  <si>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</si>
  <si>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</si>
  <si>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</si>
  <si>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</si>
  <si>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</si>
  <si>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</si>
  <si>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</si>
  <si>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</si>
  <si>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</si>
  <si>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</si>
  <si>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</si>
  <si>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</si>
  <si>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</si>
  <si>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</si>
  <si>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</si>
  <si>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</si>
  <si>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</si>
  <si>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</si>
  <si>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</si>
  <si>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</si>
  <si>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</si>
  <si>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</si>
  <si>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</si>
  <si>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</si>
  <si>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</si>
  <si>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</si>
  <si>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</si>
  <si>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</si>
  <si>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</si>
  <si>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</si>
  <si>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</si>
  <si>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</si>
  <si>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</si>
  <si>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</si>
  <si>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</si>
  <si>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</si>
  <si>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</si>
  <si>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</si>
  <si>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</si>
  <si>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</si>
  <si>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</si>
  <si>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</si>
  <si>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</si>
  <si>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</si>
  <si>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</si>
  <si>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</si>
  <si>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</si>
  <si>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</si>
  <si>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</si>
  <si>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</si>
  <si>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</si>
  <si>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</si>
  <si>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</si>
  <si>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</si>
  <si>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</si>
  <si>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</si>
  <si>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</si>
  <si>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</si>
  <si>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</si>
  <si>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</si>
  <si>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</si>
  <si>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</si>
  <si>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</si>
  <si>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</si>
  <si>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</si>
  <si>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</si>
  <si>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</si>
  <si>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</si>
  <si>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</si>
  <si>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</si>
  <si>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</si>
  <si>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</si>
  <si>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</si>
  <si>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</si>
  <si>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</si>
  <si>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</si>
  <si>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</si>
  <si>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</si>
  <si>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</si>
  <si>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</si>
  <si>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</si>
  <si>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</si>
  <si>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</si>
  <si>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</si>
  <si>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</si>
  <si>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</si>
  <si>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</si>
  <si>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</si>
  <si>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</si>
  <si>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</si>
  <si>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</si>
  <si>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</si>
  <si>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</si>
  <si>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</si>
  <si>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</si>
  <si>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</si>
  <si>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</si>
  <si>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</si>
  <si>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</si>
  <si>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</si>
  <si>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</si>
  <si>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</si>
  <si>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</si>
  <si>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</si>
  <si>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</si>
  <si>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</si>
  <si>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</si>
  <si>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</si>
  <si>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</si>
  <si>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</si>
  <si>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</si>
  <si>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</si>
  <si>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</si>
  <si>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</si>
  <si>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</si>
  <si>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</si>
  <si>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</si>
  <si>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</si>
  <si>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</si>
  <si>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</si>
  <si>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</si>
  <si>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</si>
  <si>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</si>
  <si>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</si>
  <si>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</si>
  <si>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</si>
  <si>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</si>
  <si>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</si>
  <si>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</si>
  <si>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</si>
  <si>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</si>
  <si>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</si>
  <si>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</si>
  <si>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</si>
  <si>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</si>
  <si>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</si>
  <si>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</si>
  <si>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</si>
  <si>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</si>
  <si>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</si>
  <si>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</si>
  <si>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</si>
  <si>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</si>
  <si>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</si>
  <si>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</si>
  <si>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</si>
  <si>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</si>
  <si>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</si>
  <si>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</si>
  <si>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</si>
  <si>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</si>
  <si>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</si>
  <si>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</si>
  <si>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</si>
  <si>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</si>
  <si>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</si>
  <si>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</si>
  <si>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</si>
  <si>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</si>
  <si>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</si>
  <si>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</si>
  <si>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</si>
  <si>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</si>
  <si>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</si>
  <si>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</si>
  <si>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</si>
  <si>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</si>
  <si>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</si>
  <si>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</si>
  <si>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</si>
  <si>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</si>
  <si>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</si>
  <si>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</si>
  <si>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</si>
  <si>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</si>
  <si>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</si>
  <si>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</si>
  <si>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</si>
  <si>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</si>
  <si>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</si>
  <si>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</si>
  <si>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</si>
  <si>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</si>
  <si>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</si>
  <si>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</si>
  <si>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</si>
  <si>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</si>
  <si>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</si>
  <si>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</si>
  <si>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</si>
  <si>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</si>
  <si>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</si>
  <si>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</si>
  <si>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</si>
  <si>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</si>
  <si>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</si>
  <si>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</si>
  <si>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</si>
  <si>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</si>
  <si>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</si>
  <si>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</si>
  <si>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</si>
  <si>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</si>
  <si>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</si>
  <si>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</si>
  <si>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</si>
  <si>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</si>
  <si>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</si>
  <si>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</si>
  <si>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</si>
  <si>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</si>
  <si>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</si>
  <si>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</si>
  <si>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</si>
  <si>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</si>
  <si>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</si>
  <si>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</si>
  <si>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</si>
  <si>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</si>
  <si>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</si>
  <si>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</si>
  <si>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</si>
  <si>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</si>
  <si>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</si>
  <si>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</si>
  <si>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</si>
  <si>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</si>
  <si>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</si>
  <si>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</si>
  <si>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</si>
  <si>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</si>
  <si>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</si>
  <si>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</si>
  <si>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</si>
  <si>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</si>
  <si>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</si>
  <si>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</si>
  <si>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</si>
  <si>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</si>
  <si>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</si>
  <si>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</si>
  <si>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</si>
  <si>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</si>
  <si>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</si>
  <si>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</si>
  <si>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</si>
  <si>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</si>
  <si>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</si>
  <si>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</si>
  <si>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</si>
  <si>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</si>
  <si>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</si>
  <si>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</si>
  <si>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</si>
  <si>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</si>
  <si>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</si>
  <si>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</si>
  <si>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</si>
  <si>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</si>
  <si>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</si>
  <si>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</si>
  <si>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</si>
  <si>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</si>
  <si>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</si>
  <si>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</si>
  <si>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</si>
  <si>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</si>
  <si>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</si>
  <si>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</si>
  <si>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</si>
  <si>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</si>
  <si>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</si>
  <si>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</si>
  <si>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</si>
  <si>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</si>
  <si>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</si>
  <si>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</si>
  <si>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</si>
  <si>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</si>
  <si>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</si>
  <si>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</si>
  <si>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</si>
  <si>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</si>
  <si>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</si>
  <si>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</si>
  <si>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</si>
  <si>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</si>
  <si>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</si>
  <si>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</si>
  <si>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</si>
  <si>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</si>
  <si>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</si>
  <si>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</si>
  <si>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</si>
  <si>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</si>
  <si>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</si>
  <si>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</si>
  <si>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</si>
  <si>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</si>
  <si>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</si>
  <si>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</si>
  <si>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</si>
  <si>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</si>
  <si>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</si>
  <si>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</si>
  <si>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</si>
  <si>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</si>
  <si>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</si>
  <si>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</si>
  <si>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</si>
  <si>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</si>
  <si>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</si>
  <si>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</si>
  <si>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</si>
  <si>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</si>
  <si>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</si>
  <si>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</si>
  <si>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</si>
  <si>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</si>
  <si>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</si>
  <si>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</si>
  <si>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</si>
  <si>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</si>
  <si>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</si>
  <si>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</si>
  <si>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</si>
  <si>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</si>
  <si>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</si>
  <si>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</si>
  <si>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</si>
  <si>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</si>
  <si>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</si>
  <si>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</si>
  <si>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</si>
  <si>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</si>
  <si>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</si>
  <si>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</si>
  <si>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</si>
  <si>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</si>
  <si>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</si>
  <si>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</si>
  <si>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</si>
  <si>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</si>
  <si>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</si>
  <si>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</si>
  <si>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</si>
  <si>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</si>
  <si>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</si>
  <si>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</si>
  <si>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</si>
  <si>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</si>
  <si>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</si>
  <si>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</si>
  <si>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</si>
  <si>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</si>
  <si>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</si>
  <si>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</si>
  <si>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</si>
  <si>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</si>
  <si>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</si>
  <si>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</si>
  <si>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</si>
  <si>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</si>
  <si>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</si>
  <si>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</si>
  <si>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</si>
  <si>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</si>
  <si>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</si>
  <si>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</si>
  <si>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</si>
  <si>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</si>
  <si>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</si>
  <si>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</si>
  <si>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</si>
  <si>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</si>
  <si>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</si>
  <si>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</si>
  <si>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</si>
  <si>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</si>
  <si>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</si>
  <si>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</si>
  <si>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</si>
  <si>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</si>
  <si>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</si>
  <si>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</si>
  <si>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</si>
  <si>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</si>
  <si>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</si>
  <si>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</si>
  <si>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</si>
  <si>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</si>
  <si>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</si>
  <si>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</si>
  <si>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</si>
  <si>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</si>
  <si>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</si>
  <si>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</si>
  <si>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</si>
  <si>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</si>
  <si>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</si>
  <si>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</si>
  <si>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</si>
  <si>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</si>
  <si>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</si>
  <si>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</si>
  <si>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</si>
  <si>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</si>
  <si>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</si>
  <si>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</si>
  <si>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</si>
  <si>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</si>
  <si>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</si>
  <si>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</si>
  <si>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</si>
  <si>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</si>
  <si>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</si>
  <si>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</si>
  <si>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</si>
  <si>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</si>
  <si>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</si>
  <si>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</si>
  <si>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</si>
  <si>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</si>
  <si>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</si>
  <si>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</si>
  <si>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</si>
  <si>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</si>
  <si>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</si>
  <si>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</si>
  <si>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</si>
  <si>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</si>
  <si>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</si>
  <si>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</si>
  <si>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</si>
  <si>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</si>
  <si>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</si>
  <si>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</si>
  <si>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</si>
  <si>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</si>
  <si>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</si>
  <si>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</si>
  <si>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</si>
  <si>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</si>
  <si>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</si>
  <si>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</si>
  <si>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</si>
  <si>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</si>
  <si>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</si>
  <si>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</si>
  <si>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</si>
  <si>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</si>
  <si>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</si>
  <si>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</si>
  <si>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</si>
  <si>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</si>
  <si>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</si>
  <si>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</si>
  <si>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</si>
  <si>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</si>
  <si>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</si>
  <si>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</si>
  <si>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</si>
  <si>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</si>
  <si>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</si>
  <si>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</si>
  <si>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</si>
  <si>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</si>
  <si>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</si>
  <si>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</si>
  <si>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</si>
  <si>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</si>
  <si>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</si>
  <si>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</si>
  <si>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</si>
  <si>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</si>
  <si>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</si>
  <si>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</si>
  <si>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</si>
  <si>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</si>
  <si>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</si>
  <si>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</si>
  <si>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</si>
  <si>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</si>
  <si>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</si>
  <si>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</si>
  <si>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</si>
  <si>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</si>
  <si>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</si>
  <si>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</si>
  <si>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</si>
  <si>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</si>
  <si>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</si>
  <si>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</si>
  <si>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</si>
  <si>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</si>
  <si>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</si>
  <si>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</si>
  <si>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</si>
  <si>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</si>
  <si>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</si>
  <si>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</si>
  <si>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</si>
  <si>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</si>
  <si>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</si>
  <si>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</si>
  <si>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</si>
  <si>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</si>
  <si>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</si>
  <si>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</si>
  <si>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</si>
  <si>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</si>
  <si>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</si>
  <si>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</si>
  <si>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</si>
  <si>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</si>
  <si>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</si>
  <si>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</si>
  <si>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</si>
  <si>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</si>
  <si>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</si>
  <si>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</si>
  <si>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</si>
  <si>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</si>
  <si>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</si>
  <si>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</si>
  <si>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</si>
  <si>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</si>
  <si>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</si>
  <si>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</si>
  <si>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</si>
  <si>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</si>
  <si>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</si>
  <si>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</si>
  <si>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</si>
  <si>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</si>
  <si>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</si>
  <si>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</si>
  <si>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</si>
  <si>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</si>
  <si>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</si>
  <si>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</si>
  <si>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</si>
  <si>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</si>
  <si>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</si>
  <si>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</si>
  <si>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</si>
  <si>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</si>
  <si>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</si>
  <si>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</si>
  <si>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</si>
  <si>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</si>
  <si>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</si>
  <si>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</si>
  <si>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</si>
  <si>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</si>
  <si>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</si>
  <si>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</si>
  <si>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</si>
  <si>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</si>
  <si>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</si>
  <si>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</si>
  <si>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</si>
  <si>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</si>
  <si>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</si>
  <si>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</si>
  <si>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</si>
  <si>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</si>
  <si>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</si>
  <si>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</si>
  <si>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</si>
  <si>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</si>
  <si>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</si>
  <si>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</si>
  <si>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</si>
  <si>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</si>
  <si>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</si>
  <si>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</si>
  <si>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</si>
  <si>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</si>
  <si>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</si>
  <si>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</si>
  <si>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</si>
  <si>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</si>
  <si>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</si>
  <si>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</si>
  <si>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</si>
  <si>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</si>
  <si>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</si>
  <si>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</si>
  <si>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</si>
  <si>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</si>
  <si>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</si>
  <si>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</si>
  <si>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</si>
  <si>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</si>
  <si>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</si>
  <si>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</si>
  <si>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</si>
  <si>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</si>
  <si>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</si>
  <si>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</si>
  <si>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</si>
  <si>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</si>
  <si>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</si>
  <si>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</si>
  <si>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</si>
  <si>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</si>
  <si>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</si>
  <si>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</si>
  <si>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</si>
  <si>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</si>
  <si>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</si>
  <si>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</si>
  <si>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</si>
  <si>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</si>
  <si>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</si>
  <si>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</si>
  <si>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</si>
  <si>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</si>
  <si>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</si>
  <si>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</si>
  <si>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</si>
  <si>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</si>
  <si>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</si>
  <si>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</si>
  <si>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</si>
  <si>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</si>
  <si>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</si>
  <si>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</si>
  <si>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</si>
  <si>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</si>
  <si>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</si>
  <si>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</si>
  <si>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</si>
  <si>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</si>
  <si>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</si>
  <si>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</si>
  <si>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</si>
  <si>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</si>
  <si>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</si>
  <si>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</si>
  <si>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</si>
  <si>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</si>
  <si>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</si>
  <si>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</si>
  <si>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</si>
  <si>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</si>
  <si>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</si>
  <si>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</si>
  <si>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</si>
  <si>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</si>
  <si>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</si>
  <si>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</si>
  <si>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</si>
  <si>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</si>
  <si>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</si>
  <si>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</si>
  <si>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</si>
  <si>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</si>
  <si>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</si>
  <si>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</si>
  <si>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</si>
  <si>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</si>
  <si>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</si>
  <si>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</si>
  <si>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</si>
  <si>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</si>
  <si>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</si>
  <si>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</si>
  <si>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</si>
  <si>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</si>
  <si>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</si>
  <si>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</si>
  <si>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</si>
  <si>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</si>
  <si>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</si>
  <si>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</si>
  <si>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</si>
  <si>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</si>
  <si>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</si>
  <si>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</si>
  <si>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</si>
  <si>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</si>
  <si>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</si>
  <si>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</si>
  <si>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</si>
  <si>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</si>
  <si>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</si>
  <si>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</si>
  <si>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</si>
  <si>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</si>
  <si>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</si>
  <si>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</si>
  <si>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</si>
  <si>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</si>
  <si>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</si>
  <si>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</si>
  <si>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</si>
  <si>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</si>
  <si>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</si>
  <si>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</si>
  <si>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</si>
  <si>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</si>
  <si>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</si>
  <si>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</si>
  <si>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</si>
  <si>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</si>
  <si>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</si>
  <si>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</si>
  <si>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</si>
  <si>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</si>
  <si>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</si>
  <si>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</si>
  <si>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</si>
  <si>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</si>
  <si>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</si>
  <si>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</si>
  <si>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</si>
  <si>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</si>
  <si>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</si>
  <si>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</si>
  <si>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</si>
  <si>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</si>
  <si>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</si>
  <si>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</si>
  <si>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</si>
  <si>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</si>
  <si>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</si>
  <si>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</si>
  <si>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</si>
  <si>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</si>
  <si>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</si>
  <si>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</si>
  <si>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</si>
  <si>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</si>
  <si>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</si>
  <si>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</si>
  <si>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</si>
  <si>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</si>
  <si>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</si>
  <si>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</si>
  <si>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</si>
  <si>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</si>
  <si>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</si>
  <si>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</si>
  <si>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</si>
  <si>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</si>
  <si>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</si>
  <si>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</si>
  <si>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</si>
  <si>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</si>
  <si>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</si>
  <si>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</si>
  <si>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</si>
  <si>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</si>
  <si>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</si>
  <si>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</si>
  <si>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</si>
  <si>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</si>
  <si>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</si>
  <si>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</si>
  <si>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</si>
  <si>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</si>
  <si>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</si>
  <si>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</si>
  <si>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</si>
  <si>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</si>
  <si>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</si>
  <si>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</si>
  <si>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</si>
  <si>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</si>
  <si>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</si>
  <si>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</si>
  <si>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</si>
  <si>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</si>
  <si>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</si>
  <si>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</si>
  <si>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</si>
  <si>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</si>
  <si>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</si>
  <si>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</si>
  <si>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</si>
  <si>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</si>
  <si>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</si>
  <si>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</si>
  <si>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</si>
  <si>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</si>
  <si>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</si>
  <si>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</si>
  <si>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</si>
  <si>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</si>
  <si>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</si>
  <si>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</si>
  <si>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</si>
  <si>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</si>
  <si>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</si>
  <si>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</si>
  <si>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</si>
  <si>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</si>
  <si>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</si>
  <si>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</si>
  <si>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</si>
  <si>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</si>
  <si>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</si>
  <si>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</si>
  <si>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</si>
  <si>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</si>
  <si>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</si>
  <si>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</si>
  <si>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</si>
  <si>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</si>
  <si>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</si>
  <si>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</si>
  <si>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</si>
  <si>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</si>
  <si>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</si>
  <si>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</si>
  <si>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</si>
  <si>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</si>
  <si>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</si>
  <si>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</si>
  <si>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</si>
  <si>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</si>
  <si>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</si>
  <si>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</si>
  <si>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</si>
  <si>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</si>
  <si>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</si>
  <si>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</si>
  <si>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</si>
  <si>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</si>
  <si>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</si>
  <si>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</si>
  <si>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</si>
  <si>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</si>
  <si>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</si>
  <si>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</si>
  <si>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</si>
  <si>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</si>
  <si>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</si>
  <si>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</si>
  <si>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</si>
  <si>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</si>
  <si>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</si>
  <si>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</si>
  <si>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</si>
  <si>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</si>
  <si>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</si>
  <si>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</si>
  <si>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</si>
  <si>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</si>
  <si>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</si>
  <si>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</si>
  <si>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</si>
  <si>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</si>
  <si>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</si>
  <si>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</si>
  <si>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</si>
  <si>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</si>
  <si>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</si>
  <si>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</si>
  <si>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</si>
  <si>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</si>
  <si>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</si>
  <si>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</si>
  <si>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</si>
  <si>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</si>
  <si>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</si>
  <si>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</si>
  <si>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</si>
  <si>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</si>
  <si>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</si>
  <si>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</si>
  <si>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</si>
  <si>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</si>
  <si>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</si>
  <si>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</si>
  <si>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</si>
  <si>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</si>
  <si>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</si>
  <si>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</si>
  <si>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</si>
  <si>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</si>
  <si>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</si>
  <si>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</si>
  <si>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</si>
  <si>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</si>
  <si>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</si>
  <si>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</si>
  <si>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</si>
  <si>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</si>
  <si>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</si>
  <si>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</si>
  <si>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</si>
  <si>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</si>
  <si>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</si>
  <si>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</si>
  <si>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</si>
  <si>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</si>
  <si>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</si>
  <si>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</si>
  <si>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</si>
  <si>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</si>
  <si>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</si>
  <si>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</si>
  <si>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</si>
  <si>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</si>
  <si>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</si>
  <si>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</si>
  <si>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</si>
  <si>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</si>
  <si>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</si>
  <si>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</si>
  <si>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</si>
  <si>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</si>
  <si>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</si>
  <si>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</si>
  <si>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</si>
  <si>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</si>
  <si>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</si>
  <si>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</si>
  <si>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</si>
  <si>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</si>
  <si>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</si>
  <si>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</si>
  <si>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</si>
  <si>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</si>
  <si>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</si>
  <si>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</si>
  <si>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</si>
  <si>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</si>
  <si>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</si>
  <si>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</si>
  <si>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</si>
  <si>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</si>
  <si>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</si>
  <si>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</si>
  <si>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</si>
  <si>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</si>
  <si>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</si>
  <si>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</si>
  <si>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</si>
  <si>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</si>
  <si>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</si>
  <si>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</si>
  <si>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</si>
  <si>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</si>
  <si>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</si>
  <si>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</si>
  <si>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</si>
  <si>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</si>
  <si>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</si>
  <si>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</si>
  <si>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</si>
  <si>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</si>
  <si>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</si>
  <si>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</si>
  <si>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</si>
  <si>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</si>
  <si>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</si>
  <si>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</si>
  <si>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</si>
  <si>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</si>
  <si>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</si>
  <si>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</si>
  <si>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</si>
  <si>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</si>
  <si>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</si>
  <si>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</si>
  <si>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</si>
  <si>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</si>
  <si>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</si>
  <si>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</si>
  <si>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</si>
  <si>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</si>
  <si>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</si>
  <si>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</si>
  <si>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</si>
  <si>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</si>
  <si>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</si>
  <si>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</si>
  <si>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</si>
  <si>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</si>
  <si>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</si>
  <si>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</si>
  <si>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</si>
  <si>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</si>
  <si>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</si>
  <si>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</si>
  <si>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</si>
  <si>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</si>
  <si>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</si>
  <si>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</si>
  <si>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</si>
  <si>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</si>
  <si>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</si>
  <si>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</si>
  <si>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</si>
  <si>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</si>
  <si>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</si>
  <si>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</si>
  <si>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</si>
  <si>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</si>
  <si>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</si>
  <si>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</si>
  <si>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</si>
  <si>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</si>
  <si>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</si>
  <si>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</si>
  <si>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</si>
  <si>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</si>
  <si>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</si>
  <si>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</si>
  <si>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</si>
  <si>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</si>
  <si>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</si>
  <si>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</si>
  <si>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</si>
  <si>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</si>
  <si>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</si>
  <si>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</si>
  <si>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</si>
  <si>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</si>
  <si>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</si>
  <si>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</si>
  <si>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</si>
  <si>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</si>
  <si>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</si>
  <si>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</si>
  <si>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</si>
  <si>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</si>
  <si>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</si>
  <si>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</si>
  <si>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</si>
  <si>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</si>
  <si>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</si>
  <si>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</si>
  <si>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</si>
  <si>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</si>
  <si>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</si>
  <si>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</si>
  <si>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</si>
  <si>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</si>
  <si>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</si>
  <si>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</si>
  <si>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</si>
  <si>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</si>
  <si>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</si>
  <si>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</si>
  <si>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</si>
  <si>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</si>
  <si>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</si>
  <si>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</si>
  <si>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</si>
  <si>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</si>
  <si>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</si>
  <si>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</si>
  <si>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</si>
  <si>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</si>
  <si>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</si>
  <si>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</si>
  <si>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</si>
  <si>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</si>
  <si>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</si>
  <si>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</si>
  <si>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</si>
  <si>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</si>
  <si>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</si>
  <si>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</si>
  <si>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</si>
  <si>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</si>
  <si>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</si>
  <si>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</si>
  <si>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</si>
  <si>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</si>
  <si>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</si>
  <si>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</si>
  <si>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</si>
  <si>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</si>
  <si>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</si>
  <si>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</si>
  <si>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</si>
  <si>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</si>
  <si>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</si>
  <si>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</si>
  <si>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</si>
  <si>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</si>
  <si>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</si>
  <si>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</si>
  <si>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</si>
  <si>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</si>
  <si>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</si>
  <si>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</si>
  <si>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</si>
  <si>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</si>
  <si>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</si>
  <si>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</si>
  <si>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</si>
  <si>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</si>
  <si>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</si>
  <si>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</si>
  <si>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</si>
  <si>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</si>
  <si>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</si>
  <si>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</si>
  <si>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</si>
  <si>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</si>
  <si>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</si>
  <si>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</si>
  <si>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</si>
  <si>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</si>
  <si>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</si>
  <si>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</si>
  <si>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</si>
  <si>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</si>
  <si>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</si>
  <si>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</si>
  <si>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</si>
  <si>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</si>
  <si>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</si>
  <si>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</si>
  <si>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</si>
  <si>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</si>
  <si>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</si>
  <si>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</si>
  <si>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</si>
  <si>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</si>
  <si>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</si>
  <si>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</si>
  <si>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</si>
  <si>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</si>
  <si>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</si>
  <si>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</si>
  <si>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</si>
  <si>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</si>
  <si>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</si>
  <si>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</si>
  <si>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</si>
  <si>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</si>
  <si>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</si>
  <si>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</si>
  <si>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</si>
  <si>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</si>
  <si>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</si>
  <si>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</si>
  <si>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</si>
  <si>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</si>
  <si>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</si>
  <si>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</si>
  <si>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</si>
  <si>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</si>
  <si>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</si>
  <si>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</si>
  <si>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</si>
  <si>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</si>
  <si>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</si>
  <si>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</si>
  <si>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</si>
  <si>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</si>
  <si>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</si>
  <si>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</si>
  <si>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</si>
  <si>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</si>
  <si>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</si>
  <si>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</si>
  <si>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</si>
  <si>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</si>
  <si>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</si>
  <si>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</si>
  <si>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</si>
  <si>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</si>
  <si>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</si>
  <si>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</si>
  <si>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</si>
  <si>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</si>
  <si>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</si>
  <si>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</si>
  <si>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</si>
  <si>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</si>
  <si>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</si>
  <si>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</si>
  <si>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</si>
  <si>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</si>
  <si>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</si>
  <si>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</si>
  <si>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</si>
  <si>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</si>
  <si>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</si>
  <si>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</si>
  <si>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</si>
  <si>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</si>
  <si>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</si>
  <si>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</si>
  <si>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</si>
  <si>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</si>
  <si>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</si>
  <si>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</si>
  <si>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</si>
  <si>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</si>
  <si>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</si>
  <si>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</si>
  <si>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</si>
  <si>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</si>
  <si>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</si>
  <si>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</si>
  <si>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</si>
  <si>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</si>
  <si>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</si>
  <si>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</si>
  <si>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</si>
  <si>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</si>
  <si>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</si>
  <si>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</si>
  <si>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</si>
  <si>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</si>
  <si>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</si>
  <si>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</si>
  <si>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</si>
  <si>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</si>
  <si>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</si>
  <si>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</si>
  <si>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</si>
  <si>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</si>
  <si>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</si>
  <si>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</si>
  <si>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</si>
  <si>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</si>
  <si>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</si>
  <si>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</si>
  <si>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</si>
  <si>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</si>
  <si>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</si>
  <si>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</si>
  <si>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</si>
  <si>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</si>
  <si>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</si>
  <si>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</si>
  <si>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</si>
  <si>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</si>
  <si>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</si>
  <si>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</si>
  <si>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</si>
  <si>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</si>
  <si>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</si>
  <si>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</si>
  <si>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</si>
  <si>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</si>
  <si>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</si>
  <si>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</si>
  <si>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</si>
  <si>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</si>
  <si>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</si>
  <si>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</si>
  <si>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</si>
  <si>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</si>
  <si>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</si>
  <si>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</si>
  <si>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</si>
  <si>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</si>
  <si>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</si>
  <si>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</si>
  <si>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</si>
  <si>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</si>
  <si>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</si>
  <si>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</si>
  <si>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</si>
  <si>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</si>
  <si>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</si>
  <si>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</si>
  <si>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</si>
  <si>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</si>
  <si>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</si>
  <si>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</si>
  <si>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</si>
  <si>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</si>
  <si>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</si>
  <si>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</si>
  <si>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</si>
  <si>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</si>
  <si>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</si>
  <si>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</si>
  <si>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</si>
  <si>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</si>
  <si>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</si>
  <si>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</si>
  <si>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</si>
  <si>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</si>
  <si>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</si>
  <si>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</si>
  <si>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</si>
  <si>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</si>
  <si>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</si>
  <si>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</si>
  <si>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</si>
  <si>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</si>
  <si>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</si>
  <si>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</si>
  <si>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</si>
  <si>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</si>
  <si>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</si>
  <si>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</si>
  <si>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</si>
  <si>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</si>
  <si>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</si>
  <si>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</si>
  <si>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</si>
  <si>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</si>
  <si>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</si>
  <si>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</si>
  <si>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</si>
  <si>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</si>
  <si>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</si>
  <si>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</si>
  <si>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</si>
  <si>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</si>
  <si>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</si>
  <si>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</si>
  <si>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</si>
  <si>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</si>
  <si>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</si>
  <si>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</si>
  <si>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</si>
  <si>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</si>
  <si>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</si>
  <si>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</si>
  <si>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</si>
  <si>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</si>
  <si>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</si>
  <si>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</si>
  <si>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</si>
  <si>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</si>
  <si>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</si>
  <si>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</si>
  <si>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</si>
  <si>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</si>
  <si>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</si>
  <si>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</si>
  <si>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</si>
  <si>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</si>
  <si>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</si>
  <si>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</si>
  <si>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</si>
  <si>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</si>
  <si>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</si>
  <si>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</si>
  <si>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</si>
  <si>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</si>
  <si>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</si>
  <si>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</si>
  <si>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</si>
  <si>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</si>
  <si>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</si>
  <si>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</si>
  <si>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</si>
  <si>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</si>
  <si>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</si>
  <si>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</si>
  <si>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</si>
  <si>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</si>
  <si>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</si>
  <si>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</si>
  <si>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</si>
  <si>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</si>
  <si>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</si>
  <si>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</si>
  <si>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</si>
  <si>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</si>
  <si>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</si>
  <si>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</si>
  <si>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</si>
  <si>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</si>
  <si>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</si>
  <si>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</si>
  <si>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</si>
  <si>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</si>
  <si>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</si>
  <si>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</si>
  <si>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</si>
  <si>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</si>
  <si>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</si>
  <si>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</si>
  <si>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</si>
  <si>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</si>
  <si>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</si>
  <si>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</si>
  <si>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</si>
  <si>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</si>
  <si>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</si>
  <si>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</si>
  <si>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</si>
  <si>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</si>
  <si>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</si>
  <si>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</si>
  <si>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</si>
  <si>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</si>
  <si>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</si>
  <si>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</si>
  <si>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</si>
  <si>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</si>
  <si>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</si>
  <si>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</si>
  <si>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</si>
  <si>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</si>
  <si>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</si>
  <si>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</si>
  <si>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</si>
  <si>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</si>
  <si>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</si>
  <si>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</si>
  <si>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</si>
  <si>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</si>
  <si>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</si>
  <si>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</si>
  <si>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</si>
  <si>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</si>
  <si>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</si>
  <si>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</si>
  <si>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</si>
  <si>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</si>
  <si>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</si>
  <si>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</si>
  <si>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</si>
  <si>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</si>
  <si>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</si>
  <si>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</si>
  <si>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</si>
  <si>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</si>
  <si>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</si>
  <si>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</si>
  <si>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</si>
  <si>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</si>
  <si>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</si>
  <si>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</si>
  <si>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</si>
  <si>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</si>
  <si>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</si>
  <si>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</si>
  <si>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</si>
  <si>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</si>
  <si>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</si>
  <si>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</si>
  <si>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</si>
  <si>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</si>
  <si>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</si>
  <si>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</si>
  <si>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</si>
  <si>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</si>
  <si>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</si>
  <si>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</si>
  <si>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</si>
  <si>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</si>
  <si>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</si>
  <si>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</si>
  <si>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</si>
  <si>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</si>
  <si>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</si>
  <si>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</si>
  <si>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</si>
  <si>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</si>
  <si>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</si>
  <si>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</si>
  <si>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</si>
  <si>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</si>
  <si>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</si>
  <si>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</si>
  <si>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</si>
  <si>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</si>
  <si>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</si>
  <si>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</si>
  <si>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</si>
  <si>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</si>
  <si>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</si>
  <si>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</si>
  <si>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</si>
  <si>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</si>
  <si>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</si>
  <si>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</si>
  <si>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</si>
  <si>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</si>
  <si>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</si>
  <si>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</si>
  <si>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</si>
  <si>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</si>
  <si>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</si>
  <si>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</si>
  <si>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</si>
  <si>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</si>
  <si>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</si>
  <si>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</si>
  <si>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</si>
  <si>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</si>
  <si>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</si>
  <si>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</si>
  <si>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</si>
  <si>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</si>
  <si>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</si>
  <si>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</si>
  <si>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</si>
  <si>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</si>
  <si>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</si>
  <si>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</si>
  <si>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</si>
  <si>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</si>
  <si>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</si>
  <si>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</si>
  <si>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</si>
  <si>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</si>
  <si>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</si>
  <si>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</si>
  <si>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</si>
  <si>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</si>
  <si>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</si>
  <si>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</si>
  <si>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</si>
  <si>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</si>
  <si>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</si>
  <si>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</si>
  <si>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</si>
  <si>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</si>
  <si>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</si>
  <si>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</si>
  <si>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</si>
  <si>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</si>
  <si>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</si>
  <si>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</si>
  <si>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</si>
  <si>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</si>
  <si>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</si>
  <si>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</si>
  <si>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</si>
  <si>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</si>
  <si>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</si>
  <si>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</si>
  <si>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</si>
  <si>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</si>
  <si>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</si>
  <si>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</si>
  <si>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</si>
  <si>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</si>
  <si>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</si>
  <si>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</si>
  <si>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</si>
  <si>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</si>
  <si>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</si>
  <si>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</si>
  <si>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</si>
  <si>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</si>
  <si>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</si>
  <si>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</si>
  <si>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</si>
  <si>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</si>
  <si>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</si>
  <si>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</si>
  <si>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</si>
  <si>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</si>
  <si>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</si>
  <si>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</si>
  <si>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</si>
  <si>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</si>
  <si>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</si>
  <si>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</si>
  <si>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</si>
  <si>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</si>
  <si>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</si>
  <si>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</si>
  <si>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</si>
  <si>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</si>
  <si>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</si>
  <si>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</si>
  <si>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</si>
  <si>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</si>
  <si>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</si>
  <si>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</si>
  <si>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</si>
  <si>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</si>
  <si>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</si>
  <si>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</si>
  <si>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</si>
  <si>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</si>
  <si>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</si>
  <si>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</si>
  <si>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</si>
  <si>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</si>
  <si>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</si>
  <si>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</si>
  <si>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</si>
  <si>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</si>
  <si>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</si>
  <si>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</si>
  <si>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</si>
  <si>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</si>
  <si>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</si>
  <si>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</si>
  <si>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</si>
  <si>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</si>
  <si>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</si>
  <si>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</si>
  <si>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</si>
  <si>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Blacon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</si>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</sst>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DB90BBCA-D60B-4F9A-A839-7786627BB016}"/>
    <cellStyle name="Bad 2" xfId="7" xr:uid="{65CB4673-61BF-40E8-9824-9854088DE388}"/>
    <cellStyle name="Calculation 2" xfId="10" xr:uid="{E9636DA0-3187-4900-9EA2-E72ADF0C8630}"/>
    <cellStyle name="Normal" xfId="0" builtinId="0"/>
    <cellStyle name="Normal 10" xfId="8" xr:uid="{A826EB11-758C-4348-B194-F289DA50DEEB}"/>
    <cellStyle name="Normal 2" xfId="1" xr:uid="{7C0A211A-EFAF-4079-98F4-0D8798FC1D63}"/>
    <cellStyle name="Normal 2 2" xfId="2" xr:uid="{A8E7B85E-5EB0-48BA-8EE1-C11504E0D03A}"/>
    <cellStyle name="Normal 2 3" xfId="11" xr:uid="{6F168AB9-F6F8-48CF-8785-F2D00C50E3B8}"/>
    <cellStyle name="Normal 6" xfId="6" xr:uid="{068D120B-62E9-48E8-B9E8-7052E343D814}"/>
    <cellStyle name="Normal 7" xfId="4" xr:uid="{659AE5BF-205A-4A93-BEA3-BA44A7537F53}"/>
    <cellStyle name="Percent 2" xfId="3" xr:uid="{42962256-0DD5-43B4-BF28-5B5CBE04FEB5}"/>
    <cellStyle name="Percent 3" xfId="5" xr:uid="{B7DDE362-8C9C-4BA6-9B74-5AEA5B1E7575}"/>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306C-4976-96C8-23C5359CA712}"/>
              </c:ext>
            </c:extLst>
          </c:dPt>
          <c:dPt>
            <c:idx val="1"/>
            <c:bubble3D val="0"/>
            <c:spPr>
              <a:solidFill>
                <a:srgbClr val="F7EBD9"/>
              </a:solidFill>
            </c:spPr>
            <c:extLst>
              <c:ext xmlns:c16="http://schemas.microsoft.com/office/drawing/2014/chart" uri="{C3380CC4-5D6E-409C-BE32-E72D297353CC}">
                <c16:uniqueId val="{00000003-306C-4976-96C8-23C5359CA712}"/>
              </c:ext>
            </c:extLst>
          </c:dPt>
          <c:val>
            <c:numRef>
              <c:f>'Data - Overview'!$D$89:$D$90</c:f>
              <c:numCache>
                <c:formatCode>0%</c:formatCode>
                <c:ptCount val="2"/>
                <c:pt idx="0">
                  <c:v>0.27743023255813953</c:v>
                </c:pt>
                <c:pt idx="1">
                  <c:v>0.72256976744186052</c:v>
                </c:pt>
              </c:numCache>
            </c:numRef>
          </c:val>
          <c:extLst>
            <c:ext xmlns:c16="http://schemas.microsoft.com/office/drawing/2014/chart" uri="{C3380CC4-5D6E-409C-BE32-E72D297353CC}">
              <c16:uniqueId val="{00000004-306C-4976-96C8-23C5359CA71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8F96-4F24-9A39-9F7531640B8A}"/>
              </c:ext>
            </c:extLst>
          </c:dPt>
          <c:dPt>
            <c:idx val="1"/>
            <c:bubble3D val="0"/>
            <c:spPr>
              <a:solidFill>
                <a:srgbClr val="6C6F71"/>
              </a:solidFill>
            </c:spPr>
            <c:extLst>
              <c:ext xmlns:c16="http://schemas.microsoft.com/office/drawing/2014/chart" uri="{C3380CC4-5D6E-409C-BE32-E72D297353CC}">
                <c16:uniqueId val="{00000003-8F96-4F24-9A39-9F7531640B8A}"/>
              </c:ext>
            </c:extLst>
          </c:dPt>
          <c:dPt>
            <c:idx val="2"/>
            <c:bubble3D val="0"/>
            <c:spPr>
              <a:solidFill>
                <a:srgbClr val="7A19C1"/>
              </a:solidFill>
            </c:spPr>
            <c:extLst>
              <c:ext xmlns:c16="http://schemas.microsoft.com/office/drawing/2014/chart" uri="{C3380CC4-5D6E-409C-BE32-E72D297353CC}">
                <c16:uniqueId val="{00000005-8F96-4F24-9A39-9F7531640B8A}"/>
              </c:ext>
            </c:extLst>
          </c:dPt>
          <c:dPt>
            <c:idx val="3"/>
            <c:bubble3D val="0"/>
            <c:spPr>
              <a:solidFill>
                <a:srgbClr val="8CC119"/>
              </a:solidFill>
            </c:spPr>
            <c:extLst>
              <c:ext xmlns:c16="http://schemas.microsoft.com/office/drawing/2014/chart" uri="{C3380CC4-5D6E-409C-BE32-E72D297353CC}">
                <c16:uniqueId val="{00000007-8F96-4F24-9A39-9F7531640B8A}"/>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8F96-4F24-9A39-9F7531640B8A}"/>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8F96-4F24-9A39-9F7531640B8A}"/>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8F96-4F24-9A39-9F7531640B8A}"/>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8F96-4F24-9A39-9F7531640B8A}"/>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8F96-4F24-9A39-9F7531640B8A}"/>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96</c:v>
                </c:pt>
                <c:pt idx="1">
                  <c:v>1 
Index: 111</c:v>
                </c:pt>
                <c:pt idx="2">
                  <c:v>2 
Index: 104</c:v>
                </c:pt>
                <c:pt idx="3">
                  <c:v>3+ 
Index: 135</c:v>
                </c:pt>
              </c:strCache>
            </c:strRef>
          </c:cat>
          <c:val>
            <c:numRef>
              <c:f>'Data - Overview'!$D$128:$D$131</c:f>
              <c:numCache>
                <c:formatCode>0%</c:formatCode>
                <c:ptCount val="4"/>
                <c:pt idx="0">
                  <c:v>0.69685271317829467</c:v>
                </c:pt>
                <c:pt idx="1">
                  <c:v>0.13917829457364345</c:v>
                </c:pt>
                <c:pt idx="2">
                  <c:v>0.11065116279069769</c:v>
                </c:pt>
                <c:pt idx="3">
                  <c:v>5.3720930232558146E-2</c:v>
                </c:pt>
              </c:numCache>
            </c:numRef>
          </c:val>
          <c:extLst>
            <c:ext xmlns:c16="http://schemas.microsoft.com/office/drawing/2014/chart" uri="{C3380CC4-5D6E-409C-BE32-E72D297353CC}">
              <c16:uniqueId val="{00000009-8F96-4F24-9A39-9F7531640B8A}"/>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2865-4177-B107-4FAC792A2B3E}"/>
              </c:ext>
            </c:extLst>
          </c:dPt>
          <c:dPt>
            <c:idx val="1"/>
            <c:bubble3D val="0"/>
            <c:spPr>
              <a:solidFill>
                <a:srgbClr val="6C6F71"/>
              </a:solidFill>
            </c:spPr>
            <c:extLst>
              <c:ext xmlns:c16="http://schemas.microsoft.com/office/drawing/2014/chart" uri="{C3380CC4-5D6E-409C-BE32-E72D297353CC}">
                <c16:uniqueId val="{00000003-2865-4177-B107-4FAC792A2B3E}"/>
              </c:ext>
            </c:extLst>
          </c:dPt>
          <c:dPt>
            <c:idx val="2"/>
            <c:bubble3D val="0"/>
            <c:spPr>
              <a:solidFill>
                <a:srgbClr val="7A19C1"/>
              </a:solidFill>
            </c:spPr>
            <c:extLst>
              <c:ext xmlns:c16="http://schemas.microsoft.com/office/drawing/2014/chart" uri="{C3380CC4-5D6E-409C-BE32-E72D297353CC}">
                <c16:uniqueId val="{00000005-2865-4177-B107-4FAC792A2B3E}"/>
              </c:ext>
            </c:extLst>
          </c:dPt>
          <c:dPt>
            <c:idx val="3"/>
            <c:bubble3D val="0"/>
            <c:spPr>
              <a:solidFill>
                <a:srgbClr val="8CC119"/>
              </a:solidFill>
            </c:spPr>
            <c:extLst>
              <c:ext xmlns:c16="http://schemas.microsoft.com/office/drawing/2014/chart" uri="{C3380CC4-5D6E-409C-BE32-E72D297353CC}">
                <c16:uniqueId val="{00000007-2865-4177-B107-4FAC792A2B3E}"/>
              </c:ext>
            </c:extLst>
          </c:dPt>
          <c:dPt>
            <c:idx val="4"/>
            <c:bubble3D val="0"/>
            <c:spPr>
              <a:solidFill>
                <a:srgbClr val="EBC61C"/>
              </a:solidFill>
            </c:spPr>
            <c:extLst>
              <c:ext xmlns:c16="http://schemas.microsoft.com/office/drawing/2014/chart" uri="{C3380CC4-5D6E-409C-BE32-E72D297353CC}">
                <c16:uniqueId val="{00000009-2865-4177-B107-4FAC792A2B3E}"/>
              </c:ext>
            </c:extLst>
          </c:dPt>
          <c:dPt>
            <c:idx val="5"/>
            <c:bubble3D val="0"/>
            <c:spPr>
              <a:solidFill>
                <a:srgbClr val="1964C1"/>
              </a:solidFill>
            </c:spPr>
            <c:extLst>
              <c:ext xmlns:c16="http://schemas.microsoft.com/office/drawing/2014/chart" uri="{C3380CC4-5D6E-409C-BE32-E72D297353CC}">
                <c16:uniqueId val="{0000000B-2865-4177-B107-4FAC792A2B3E}"/>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2865-4177-B107-4FAC792A2B3E}"/>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2865-4177-B107-4FAC792A2B3E}"/>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2865-4177-B107-4FAC792A2B3E}"/>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2865-4177-B107-4FAC792A2B3E}"/>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2865-4177-B107-4FAC792A2B3E}"/>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2865-4177-B107-4FAC792A2B3E}"/>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145</c:v>
                </c:pt>
                <c:pt idx="1">
                  <c:v>20k - 40k 
Index: 116</c:v>
                </c:pt>
                <c:pt idx="2">
                  <c:v>40k - 60k 
Index: 94</c:v>
                </c:pt>
                <c:pt idx="3">
                  <c:v>60k - 80k 
Index: 86</c:v>
                </c:pt>
                <c:pt idx="4">
                  <c:v>80k - 100k 
Index: 54</c:v>
                </c:pt>
                <c:pt idx="5">
                  <c:v>100k+ 
Index: 34</c:v>
                </c:pt>
              </c:strCache>
            </c:strRef>
          </c:cat>
          <c:val>
            <c:numRef>
              <c:f>'Data - Overview'!$D$146:$D$151</c:f>
              <c:numCache>
                <c:formatCode>0%</c:formatCode>
                <c:ptCount val="6"/>
                <c:pt idx="0">
                  <c:v>0.24418604651162792</c:v>
                </c:pt>
                <c:pt idx="1">
                  <c:v>0.36691472868217062</c:v>
                </c:pt>
                <c:pt idx="2">
                  <c:v>0.19806589147286824</c:v>
                </c:pt>
                <c:pt idx="3">
                  <c:v>0.12006201550387598</c:v>
                </c:pt>
                <c:pt idx="4">
                  <c:v>3.9317829457364332E-2</c:v>
                </c:pt>
                <c:pt idx="5">
                  <c:v>3.1507751937984496E-2</c:v>
                </c:pt>
              </c:numCache>
            </c:numRef>
          </c:val>
          <c:extLst>
            <c:ext xmlns:c16="http://schemas.microsoft.com/office/drawing/2014/chart" uri="{C3380CC4-5D6E-409C-BE32-E72D297353CC}">
              <c16:uniqueId val="{0000000C-2865-4177-B107-4FAC792A2B3E}"/>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6.2244186046511621E-2</c:v>
                </c:pt>
                <c:pt idx="1">
                  <c:v>0.16689922480620153</c:v>
                </c:pt>
                <c:pt idx="2">
                  <c:v>7.7562015503875967E-2</c:v>
                </c:pt>
                <c:pt idx="3">
                  <c:v>0.13691860465116279</c:v>
                </c:pt>
                <c:pt idx="4">
                  <c:v>0.18242248062015509</c:v>
                </c:pt>
                <c:pt idx="5">
                  <c:v>0.18897286821705422</c:v>
                </c:pt>
                <c:pt idx="6">
                  <c:v>9.8391472868217061E-2</c:v>
                </c:pt>
                <c:pt idx="7">
                  <c:v>8.6201550387596887E-2</c:v>
                </c:pt>
              </c:numCache>
            </c:numRef>
          </c:val>
          <c:extLst>
            <c:ext xmlns:c16="http://schemas.microsoft.com/office/drawing/2014/chart" uri="{C3380CC4-5D6E-409C-BE32-E72D297353CC}">
              <c16:uniqueId val="{00000000-EA56-41C0-9236-0C0BF49E6C60}"/>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0.2310232558139535</c:v>
                </c:pt>
              </c:numCache>
            </c:numRef>
          </c:val>
          <c:extLst>
            <c:ext xmlns:c16="http://schemas.microsoft.com/office/drawing/2014/chart" uri="{C3380CC4-5D6E-409C-BE32-E72D297353CC}">
              <c16:uniqueId val="{00000000-8837-4B9F-BF44-3E3DE0DAA0A5}"/>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8837-4B9F-BF44-3E3DE0DAA0A5}"/>
              </c:ext>
            </c:extLst>
          </c:dPt>
          <c:val>
            <c:numRef>
              <c:f>'Data - Overview'!$D$116</c:f>
              <c:numCache>
                <c:formatCode>0%</c:formatCode>
                <c:ptCount val="1"/>
                <c:pt idx="0">
                  <c:v>0.16579069767441862</c:v>
                </c:pt>
              </c:numCache>
            </c:numRef>
          </c:val>
          <c:extLst>
            <c:ext xmlns:c16="http://schemas.microsoft.com/office/drawing/2014/chart" uri="{C3380CC4-5D6E-409C-BE32-E72D297353CC}">
              <c16:uniqueId val="{00000003-8837-4B9F-BF44-3E3DE0DAA0A5}"/>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4.5662790697674413E-2</c:v>
                </c:pt>
              </c:numCache>
            </c:numRef>
          </c:val>
          <c:extLst>
            <c:ext xmlns:c16="http://schemas.microsoft.com/office/drawing/2014/chart" uri="{C3380CC4-5D6E-409C-BE32-E72D297353CC}">
              <c16:uniqueId val="{00000004-8837-4B9F-BF44-3E3DE0DAA0A5}"/>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0.21638372093023259</c:v>
                </c:pt>
              </c:numCache>
            </c:numRef>
          </c:val>
          <c:extLst>
            <c:ext xmlns:c16="http://schemas.microsoft.com/office/drawing/2014/chart" uri="{C3380CC4-5D6E-409C-BE32-E72D297353CC}">
              <c16:uniqueId val="{00000005-8837-4B9F-BF44-3E3DE0DAA0A5}"/>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0.34126744186046509</c:v>
                </c:pt>
              </c:numCache>
            </c:numRef>
          </c:val>
          <c:extLst>
            <c:ext xmlns:c16="http://schemas.microsoft.com/office/drawing/2014/chart" uri="{C3380CC4-5D6E-409C-BE32-E72D297353CC}">
              <c16:uniqueId val="{00000006-8837-4B9F-BF44-3E3DE0DAA0A5}"/>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C0F4-422A-B6B0-645586952609}"/>
              </c:ext>
            </c:extLst>
          </c:dPt>
          <c:dPt>
            <c:idx val="1"/>
            <c:bubble3D val="0"/>
            <c:spPr>
              <a:solidFill>
                <a:srgbClr val="DBE6C4"/>
              </a:solidFill>
            </c:spPr>
            <c:extLst>
              <c:ext xmlns:c16="http://schemas.microsoft.com/office/drawing/2014/chart" uri="{C3380CC4-5D6E-409C-BE32-E72D297353CC}">
                <c16:uniqueId val="{00000003-C0F4-422A-B6B0-645586952609}"/>
              </c:ext>
            </c:extLst>
          </c:dPt>
          <c:val>
            <c:numRef>
              <c:f>'Data - Overview'!$A$89:$A$90</c:f>
              <c:numCache>
                <c:formatCode>0%</c:formatCode>
                <c:ptCount val="2"/>
                <c:pt idx="0">
                  <c:v>0.48029069767441857</c:v>
                </c:pt>
                <c:pt idx="1">
                  <c:v>0.51970930232558143</c:v>
                </c:pt>
              </c:numCache>
            </c:numRef>
          </c:val>
          <c:extLst>
            <c:ext xmlns:c16="http://schemas.microsoft.com/office/drawing/2014/chart" uri="{C3380CC4-5D6E-409C-BE32-E72D297353CC}">
              <c16:uniqueId val="{00000004-C0F4-422A-B6B0-64558695260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5559-42E1-802A-AAEBA52F15E7}"/>
              </c:ext>
            </c:extLst>
          </c:dPt>
          <c:dPt>
            <c:idx val="1"/>
            <c:bubble3D val="0"/>
            <c:spPr>
              <a:solidFill>
                <a:schemeClr val="accent2">
                  <a:lumMod val="20000"/>
                  <a:lumOff val="80000"/>
                </a:schemeClr>
              </a:solidFill>
            </c:spPr>
            <c:extLst>
              <c:ext xmlns:c16="http://schemas.microsoft.com/office/drawing/2014/chart" uri="{C3380CC4-5D6E-409C-BE32-E72D297353CC}">
                <c16:uniqueId val="{00000003-5559-42E1-802A-AAEBA52F15E7}"/>
              </c:ext>
            </c:extLst>
          </c:dPt>
          <c:val>
            <c:numRef>
              <c:f>'Data - Overview'!$A$89:$A$90</c:f>
              <c:numCache>
                <c:formatCode>0%</c:formatCode>
                <c:ptCount val="2"/>
                <c:pt idx="0">
                  <c:v>0.48029069767441857</c:v>
                </c:pt>
                <c:pt idx="1">
                  <c:v>0.51970930232558143</c:v>
                </c:pt>
              </c:numCache>
            </c:numRef>
          </c:val>
          <c:extLst>
            <c:ext xmlns:c16="http://schemas.microsoft.com/office/drawing/2014/chart" uri="{C3380CC4-5D6E-409C-BE32-E72D297353CC}">
              <c16:uniqueId val="{00000004-5559-42E1-802A-AAEBA52F15E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4B3B-427F-AEB1-242ECB99556E}"/>
              </c:ext>
            </c:extLst>
          </c:dPt>
          <c:dPt>
            <c:idx val="1"/>
            <c:bubble3D val="0"/>
            <c:spPr>
              <a:solidFill>
                <a:srgbClr val="F7EBD9"/>
              </a:solidFill>
            </c:spPr>
            <c:extLst>
              <c:ext xmlns:c16="http://schemas.microsoft.com/office/drawing/2014/chart" uri="{C3380CC4-5D6E-409C-BE32-E72D297353CC}">
                <c16:uniqueId val="{00000003-4B3B-427F-AEB1-242ECB99556E}"/>
              </c:ext>
            </c:extLst>
          </c:dPt>
          <c:val>
            <c:numRef>
              <c:f>'Data - Overview'!$E$89:$E$90</c:f>
              <c:numCache>
                <c:formatCode>0%</c:formatCode>
                <c:ptCount val="2"/>
                <c:pt idx="0">
                  <c:v>0.42242248062015503</c:v>
                </c:pt>
                <c:pt idx="1">
                  <c:v>0.57757751937984492</c:v>
                </c:pt>
              </c:numCache>
            </c:numRef>
          </c:val>
          <c:extLst>
            <c:ext xmlns:c16="http://schemas.microsoft.com/office/drawing/2014/chart" uri="{C3380CC4-5D6E-409C-BE32-E72D297353CC}">
              <c16:uniqueId val="{00000004-4B3B-427F-AEB1-242ECB99556E}"/>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7BA9-4E0F-91AE-4D57F7484C49}"/>
              </c:ext>
            </c:extLst>
          </c:dPt>
          <c:dPt>
            <c:idx val="1"/>
            <c:bubble3D val="0"/>
            <c:extLst>
              <c:ext xmlns:c16="http://schemas.microsoft.com/office/drawing/2014/chart" uri="{C3380CC4-5D6E-409C-BE32-E72D297353CC}">
                <c16:uniqueId val="{00000002-7BA9-4E0F-91AE-4D57F7484C49}"/>
              </c:ext>
            </c:extLst>
          </c:dPt>
          <c:val>
            <c:numRef>
              <c:f>'Data - Overview'!$C$89:$C$90</c:f>
              <c:numCache>
                <c:formatCode>0%</c:formatCode>
                <c:ptCount val="2"/>
                <c:pt idx="0">
                  <c:v>0.21934496124031008</c:v>
                </c:pt>
                <c:pt idx="1">
                  <c:v>0.78065503875968989</c:v>
                </c:pt>
              </c:numCache>
            </c:numRef>
          </c:val>
          <c:extLst>
            <c:ext xmlns:c16="http://schemas.microsoft.com/office/drawing/2014/chart" uri="{C3380CC4-5D6E-409C-BE32-E72D297353CC}">
              <c16:uniqueId val="{00000003-7BA9-4E0F-91AE-4D57F7484C4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0.2437325581395349</c:v>
                </c:pt>
              </c:numCache>
            </c:numRef>
          </c:val>
          <c:extLst>
            <c:ext xmlns:c16="http://schemas.microsoft.com/office/drawing/2014/chart" uri="{C3380CC4-5D6E-409C-BE32-E72D297353CC}">
              <c16:uniqueId val="{00000000-596A-41EC-BB80-3F067BDB005A}"/>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596A-41EC-BB80-3F067BDB005A}"/>
              </c:ext>
            </c:extLst>
          </c:dPt>
          <c:val>
            <c:numRef>
              <c:f>'Data - Overview'!$D$138</c:f>
              <c:numCache>
                <c:formatCode>0%</c:formatCode>
                <c:ptCount val="1"/>
                <c:pt idx="0">
                  <c:v>0.35131007751937976</c:v>
                </c:pt>
              </c:numCache>
            </c:numRef>
          </c:val>
          <c:extLst>
            <c:ext xmlns:c16="http://schemas.microsoft.com/office/drawing/2014/chart" uri="{C3380CC4-5D6E-409C-BE32-E72D297353CC}">
              <c16:uniqueId val="{00000003-596A-41EC-BB80-3F067BDB005A}"/>
            </c:ext>
          </c:extLst>
        </c:ser>
        <c:ser>
          <c:idx val="1"/>
          <c:order val="2"/>
          <c:spPr>
            <a:solidFill>
              <a:srgbClr val="1964C1"/>
            </a:solidFill>
          </c:spPr>
          <c:invertIfNegative val="0"/>
          <c:val>
            <c:numRef>
              <c:f>'Data - Overview'!$D$139</c:f>
              <c:numCache>
                <c:formatCode>0%</c:formatCode>
                <c:ptCount val="1"/>
                <c:pt idx="0">
                  <c:v>0.32543410852713178</c:v>
                </c:pt>
              </c:numCache>
            </c:numRef>
          </c:val>
          <c:extLst>
            <c:ext xmlns:c16="http://schemas.microsoft.com/office/drawing/2014/chart" uri="{C3380CC4-5D6E-409C-BE32-E72D297353CC}">
              <c16:uniqueId val="{00000004-596A-41EC-BB80-3F067BDB005A}"/>
            </c:ext>
          </c:extLst>
        </c:ser>
        <c:ser>
          <c:idx val="0"/>
          <c:order val="3"/>
          <c:spPr>
            <a:solidFill>
              <a:srgbClr val="7D38BA"/>
            </a:solidFill>
          </c:spPr>
          <c:invertIfNegative val="0"/>
          <c:val>
            <c:numRef>
              <c:f>'Data - Overview'!$D$140</c:f>
              <c:numCache>
                <c:formatCode>0%</c:formatCode>
                <c:ptCount val="1"/>
                <c:pt idx="0">
                  <c:v>7.9736434108527127E-2</c:v>
                </c:pt>
              </c:numCache>
            </c:numRef>
          </c:val>
          <c:extLst>
            <c:ext xmlns:c16="http://schemas.microsoft.com/office/drawing/2014/chart" uri="{C3380CC4-5D6E-409C-BE32-E72D297353CC}">
              <c16:uniqueId val="{00000005-596A-41EC-BB80-3F067BDB005A}"/>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B067-4639-B959-D7F6476049AC}"/>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B067-4639-B959-D7F6476049AC}"/>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B067-4639-B959-D7F6476049AC}"/>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B067-4639-B959-D7F6476049AC}"/>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B067-4639-B959-D7F6476049AC}"/>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B067-4639-B959-D7F6476049AC}"/>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B067-4639-B959-D7F6476049AC}"/>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B067-4639-B959-D7F6476049AC}"/>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B067-4639-B959-D7F6476049AC}"/>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B067-4639-B959-D7F6476049AC}"/>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B067-4639-B959-D7F6476049AC}"/>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B067-4639-B959-D7F6476049AC}"/>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B067-4639-B959-D7F6476049AC}"/>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B067-4639-B959-D7F6476049AC}"/>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B067-4639-B959-D7F6476049AC}"/>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B067-4639-B959-D7F6476049AC}"/>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B067-4639-B959-D7F6476049AC}"/>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B067-4639-B959-D7F6476049AC}"/>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B067-4639-B959-D7F6476049AC}"/>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B067-4639-B959-D7F6476049AC}"/>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B067-4639-B959-D7F6476049AC}"/>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B067-4639-B959-D7F6476049AC}"/>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B067-4639-B959-D7F6476049AC}"/>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B067-4639-B959-D7F6476049AC}"/>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B067-4639-B959-D7F6476049AC}"/>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{DF29386F-B937-4E63-8328-810CA9FF3A5B}</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B067-4639-B959-D7F6476049AC}"/>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{81CC2E21-2459-4EBB-A2E1-B8292F43BFFE}</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B067-4639-B959-D7F6476049AC}"/>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{0ABC4385-8A6C-4F2E-B963-23663E3B4DCC}</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B067-4639-B959-D7F6476049AC}"/>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{71831AA5-3C59-454B-80C6-3C1DA7B2F80D}</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B067-4639-B959-D7F6476049AC}"/>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{0D26D32A-034F-4710-A92D-E5C89B0B30C3}</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B067-4639-B959-D7F6476049AC}"/>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{47664D45-4FC4-4F5D-9600-FF0E272A9AA3}</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B067-4639-B959-D7F6476049AC}"/>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{E796FC7B-A161-4623-8E58-8CE8D18B02F9}</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B067-4639-B959-D7F6476049AC}"/>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{F786B15F-A98A-419A-8567-265C49985C8D}</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B067-4639-B959-D7F6476049AC}"/>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{BF617CB6-E56B-41BE-9571-5533F5C8CFB1}</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B067-4639-B959-D7F6476049AC}"/>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{F1336456-DFE5-4B48-B5C4-DB3732556B27}</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B067-4639-B959-D7F6476049AC}"/>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{537F1D24-A145-4E1A-93E1-07E197A553E0}</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B067-4639-B959-D7F6476049AC}"/>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{C6C18830-772B-4F7C-A2E3-D889D5FC6C85}</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B067-4639-B959-D7F6476049AC}"/>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{A96EA322-6449-4C16-AE6A-CD11185D297E}</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B067-4639-B959-D7F6476049AC}"/>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{1E2D2DA2-1FBB-47C5-A096-AD9F7D84BB9A}</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B067-4639-B959-D7F6476049AC}"/>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{5C87E1D0-ABDC-46F4-8735-73B6884CBBE9}</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B067-4639-B959-D7F6476049AC}"/>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{E3C18550-7B87-476D-8B23-A8A25C3D5564}</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B067-4639-B959-D7F6476049AC}"/>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{5F2B9502-26FE-480F-84E0-D13AA601E437}</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B067-4639-B959-D7F6476049AC}"/>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{E979EA30-6065-4C73-A16F-1871EFBB8052}</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B067-4639-B959-D7F6476049AC}"/>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{4E307EF2-12B6-4E35-8107-FDD1849BF17F}</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B067-4639-B959-D7F6476049AC}"/>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{740FD713-CBAB-41CA-B225-17F767767921}</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B067-4639-B959-D7F6476049AC}"/>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{79D22A38-C5D7-4AE6-8E7F-5027B8C83D7D}</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B067-4639-B959-D7F6476049AC}"/>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{689FE86C-AB16-4CB1-BCEC-2B94E5503587}</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B067-4639-B959-D7F6476049AC}"/>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{40E32CDE-6B0C-4F99-90F9-73580E29DE00}</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B067-4639-B959-D7F6476049AC}"/>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{6749EA3E-7492-4C0D-B0D2-1528072330B4}</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B067-4639-B959-D7F6476049AC}"/>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{A7BCA9DB-B8A8-455E-BF0F-DEEE1A821B47}</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B067-4639-B959-D7F6476049AC}"/>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4.230769230769231E-2</c:v>
                </c:pt>
                <c:pt idx="1">
                  <c:v>3.4615384615384617E-2</c:v>
                </c:pt>
                <c:pt idx="2">
                  <c:v>0.1</c:v>
                </c:pt>
                <c:pt idx="3">
                  <c:v>8.461538461538462E-2</c:v>
                </c:pt>
                <c:pt idx="4">
                  <c:v>3.0769230769230771E-2</c:v>
                </c:pt>
                <c:pt idx="5">
                  <c:v>0</c:v>
                </c:pt>
                <c:pt idx="6">
                  <c:v>0.1</c:v>
                </c:pt>
                <c:pt idx="7">
                  <c:v>0</c:v>
                </c:pt>
                <c:pt idx="8">
                  <c:v>1.9230769230769232E-2</c:v>
                </c:pt>
                <c:pt idx="9">
                  <c:v>6.1538461538461542E-2</c:v>
                </c:pt>
                <c:pt idx="10">
                  <c:v>2.3076923076923078E-2</c:v>
                </c:pt>
                <c:pt idx="11">
                  <c:v>3.8461538461538464E-2</c:v>
                </c:pt>
                <c:pt idx="12">
                  <c:v>3.8461538461538464E-3</c:v>
                </c:pt>
                <c:pt idx="13">
                  <c:v>0.05</c:v>
                </c:pt>
                <c:pt idx="14">
                  <c:v>1.9230769230769232E-2</c:v>
                </c:pt>
                <c:pt idx="15">
                  <c:v>3.0769230769230771E-2</c:v>
                </c:pt>
                <c:pt idx="16">
                  <c:v>9.6153846153846159E-2</c:v>
                </c:pt>
                <c:pt idx="17">
                  <c:v>0</c:v>
                </c:pt>
                <c:pt idx="18">
                  <c:v>0</c:v>
                </c:pt>
                <c:pt idx="19">
                  <c:v>7.6923076923076927E-3</c:v>
                </c:pt>
                <c:pt idx="20">
                  <c:v>0</c:v>
                </c:pt>
                <c:pt idx="21">
                  <c:v>0</c:v>
                </c:pt>
                <c:pt idx="22">
                  <c:v>7.6923076923076927E-3</c:v>
                </c:pt>
                <c:pt idx="23">
                  <c:v>0</c:v>
                </c:pt>
                <c:pt idx="24">
                  <c:v>0</c:v>
                </c:pt>
              </c:numCache>
            </c:numRef>
          </c:xVal>
          <c:yVal>
            <c:numRef>
              <c:f>'Customer View Chart'!$F$49:$F$73</c:f>
              <c:numCache>
                <c:formatCode>0</c:formatCode>
                <c:ptCount val="25"/>
                <c:pt idx="0">
                  <c:v>200</c:v>
                </c:pt>
                <c:pt idx="1">
                  <c:v>92.235602235602244</c:v>
                </c:pt>
                <c:pt idx="2">
                  <c:v>200</c:v>
                </c:pt>
                <c:pt idx="3">
                  <c:v>173.00006215169157</c:v>
                </c:pt>
                <c:pt idx="4">
                  <c:v>90.116334283000953</c:v>
                </c:pt>
                <c:pt idx="5">
                  <c:v>0</c:v>
                </c:pt>
                <c:pt idx="6">
                  <c:v>200</c:v>
                </c:pt>
                <c:pt idx="7">
                  <c:v>0</c:v>
                </c:pt>
                <c:pt idx="8">
                  <c:v>38.616178161211892</c:v>
                </c:pt>
                <c:pt idx="9">
                  <c:v>178.37459981789877</c:v>
                </c:pt>
                <c:pt idx="10">
                  <c:v>131.96697088222513</c:v>
                </c:pt>
                <c:pt idx="11">
                  <c:v>200</c:v>
                </c:pt>
                <c:pt idx="12">
                  <c:v>14.828690862210417</c:v>
                </c:pt>
                <c:pt idx="13">
                  <c:v>124.36762778505899</c:v>
                </c:pt>
                <c:pt idx="14">
                  <c:v>43.474824758326847</c:v>
                </c:pt>
                <c:pt idx="15">
                  <c:v>49.931923570230538</c:v>
                </c:pt>
                <c:pt idx="16">
                  <c:v>132.52402100441316</c:v>
                </c:pt>
                <c:pt idx="17">
                  <c:v>0</c:v>
                </c:pt>
                <c:pt idx="18">
                  <c:v>0</c:v>
                </c:pt>
                <c:pt idx="19">
                  <c:v>10.386941411487838</c:v>
                </c:pt>
                <c:pt idx="20">
                  <c:v>0</c:v>
                </c:pt>
                <c:pt idx="21">
                  <c:v>0</c:v>
                </c:pt>
                <c:pt idx="22">
                  <c:v>18.369104943499405</c:v>
                </c:pt>
                <c:pt idx="23">
                  <c:v>0</c:v>
                </c:pt>
                <c:pt idx="24">
                  <c:v>0</c:v>
                </c:pt>
              </c:numCache>
            </c:numRef>
          </c:yVal>
          <c:smooth val="0"/>
          <c:extLst>
            <c:ext xmlns:c16="http://schemas.microsoft.com/office/drawing/2014/chart" uri="{C3380CC4-5D6E-409C-BE32-E72D297353CC}">
              <c16:uniqueId val="{00000019-B067-4639-B959-D7F6476049AC}"/>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114.41895740669401</c:v>
                </c:pt>
                <c:pt idx="1">
                  <c:v>119.09983342204116</c:v>
                </c:pt>
                <c:pt idx="2">
                  <c:v>114.60564756064844</c:v>
                </c:pt>
                <c:pt idx="3">
                  <c:v>129.37390294089653</c:v>
                </c:pt>
                <c:pt idx="4">
                  <c:v>118.85264805149684</c:v>
                </c:pt>
                <c:pt idx="5">
                  <c:v>129.81710921767697</c:v>
                </c:pt>
                <c:pt idx="6">
                  <c:v>153.81662851018814</c:v>
                </c:pt>
                <c:pt idx="7">
                  <c:v>96.42589378805117</c:v>
                </c:pt>
                <c:pt idx="8">
                  <c:v>141.29859573405162</c:v>
                </c:pt>
                <c:pt idx="9">
                  <c:v>110.97202144219578</c:v>
                </c:pt>
                <c:pt idx="10">
                  <c:v>115.04914495333955</c:v>
                </c:pt>
                <c:pt idx="11">
                  <c:v>105.80512810683062</c:v>
                </c:pt>
                <c:pt idx="12">
                  <c:v>100.69014159741596</c:v>
                </c:pt>
                <c:pt idx="13">
                  <c:v>166.95539516912933</c:v>
                </c:pt>
                <c:pt idx="14">
                  <c:v>112.73882246600235</c:v>
                </c:pt>
                <c:pt idx="15">
                  <c:v>121.9872457033276</c:v>
                </c:pt>
                <c:pt idx="16">
                  <c:v>102.24022114996755</c:v>
                </c:pt>
                <c:pt idx="17">
                  <c:v>99.747730262440655</c:v>
                </c:pt>
                <c:pt idx="18">
                  <c:v>104.68721326293912</c:v>
                </c:pt>
                <c:pt idx="19">
                  <c:v>90.04615123488135</c:v>
                </c:pt>
                <c:pt idx="20">
                  <c:v>83.385386287449819</c:v>
                </c:pt>
                <c:pt idx="21">
                  <c:v>232.47411600829625</c:v>
                </c:pt>
                <c:pt idx="22">
                  <c:v>97.170005384048096</c:v>
                </c:pt>
                <c:pt idx="23">
                  <c:v>96.225176302297939</c:v>
                </c:pt>
                <c:pt idx="24">
                  <c:v>101.94604304278943</c:v>
                </c:pt>
                <c:pt idx="25">
                  <c:v>125.11449404156416</c:v>
                </c:pt>
                <c:pt idx="26">
                  <c:v>97.60864669479119</c:v>
                </c:pt>
                <c:pt idx="27">
                  <c:v>100.00000000000004</c:v>
                </c:pt>
                <c:pt idx="28">
                  <c:v>113.96976247047068</c:v>
                </c:pt>
                <c:pt idx="29">
                  <c:v>114.30255890966914</c:v>
                </c:pt>
                <c:pt idx="30">
                  <c:v>140.06580790858985</c:v>
                </c:pt>
                <c:pt idx="31">
                  <c:v>115.18408426712003</c:v>
                </c:pt>
                <c:pt idx="32">
                  <c:v>97.062520085901212</c:v>
                </c:pt>
                <c:pt idx="33">
                  <c:v>121.12189848976298</c:v>
                </c:pt>
                <c:pt idx="34">
                  <c:v>104.42044576850932</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8059-4D29-A8F0-90E92F7DF77A}"/>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D59B-4A89-8DB4-82CB359A7D18}"/>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C1C1-4FC9-B8B7-D55CAE9FB59C}"/>
              </c:ext>
            </c:extLst>
          </c:dPt>
          <c:dPt>
            <c:idx val="1"/>
            <c:invertIfNegative val="0"/>
            <c:bubble3D val="0"/>
            <c:spPr>
              <a:solidFill>
                <a:srgbClr val="89756E"/>
              </a:solidFill>
            </c:spPr>
            <c:extLst>
              <c:ext xmlns:c16="http://schemas.microsoft.com/office/drawing/2014/chart" uri="{C3380CC4-5D6E-409C-BE32-E72D297353CC}">
                <c16:uniqueId val="{00000003-C1C1-4FC9-B8B7-D55CAE9FB59C}"/>
              </c:ext>
            </c:extLst>
          </c:dPt>
          <c:dPt>
            <c:idx val="2"/>
            <c:invertIfNegative val="0"/>
            <c:bubble3D val="0"/>
            <c:spPr>
              <a:solidFill>
                <a:srgbClr val="30499F"/>
              </a:solidFill>
            </c:spPr>
            <c:extLst>
              <c:ext xmlns:c16="http://schemas.microsoft.com/office/drawing/2014/chart" uri="{C3380CC4-5D6E-409C-BE32-E72D297353CC}">
                <c16:uniqueId val="{00000005-C1C1-4FC9-B8B7-D55CAE9FB59C}"/>
              </c:ext>
            </c:extLst>
          </c:dPt>
          <c:dPt>
            <c:idx val="3"/>
            <c:invertIfNegative val="0"/>
            <c:bubble3D val="0"/>
            <c:spPr>
              <a:solidFill>
                <a:srgbClr val="C1C630"/>
              </a:solidFill>
            </c:spPr>
            <c:extLst>
              <c:ext xmlns:c16="http://schemas.microsoft.com/office/drawing/2014/chart" uri="{C3380CC4-5D6E-409C-BE32-E72D297353CC}">
                <c16:uniqueId val="{00000007-C1C1-4FC9-B8B7-D55CAE9FB59C}"/>
              </c:ext>
            </c:extLst>
          </c:dPt>
          <c:dPt>
            <c:idx val="4"/>
            <c:invertIfNegative val="0"/>
            <c:bubble3D val="0"/>
            <c:spPr>
              <a:solidFill>
                <a:srgbClr val="AB347D"/>
              </a:solidFill>
            </c:spPr>
            <c:extLst>
              <c:ext xmlns:c16="http://schemas.microsoft.com/office/drawing/2014/chart" uri="{C3380CC4-5D6E-409C-BE32-E72D297353CC}">
                <c16:uniqueId val="{00000009-C1C1-4FC9-B8B7-D55CAE9FB59C}"/>
              </c:ext>
            </c:extLst>
          </c:dPt>
          <c:val>
            <c:numRef>
              <c:f>'Wellbeing Acorn Group'!$K$13:$K$17</c:f>
              <c:numCache>
                <c:formatCode>0</c:formatCode>
                <c:ptCount val="5"/>
                <c:pt idx="0">
                  <c:v>273.40332746134271</c:v>
                </c:pt>
                <c:pt idx="1">
                  <c:v>144.90723066351072</c:v>
                </c:pt>
                <c:pt idx="2">
                  <c:v>89.571554494409312</c:v>
                </c:pt>
                <c:pt idx="3">
                  <c:v>3.7373046153846152</c:v>
                </c:pt>
                <c:pt idx="4">
                  <c:v>284.85553470919325</c:v>
                </c:pt>
              </c:numCache>
            </c:numRef>
          </c:val>
          <c:extLst>
            <c:ext xmlns:c16="http://schemas.microsoft.com/office/drawing/2014/chart" uri="{C3380CC4-5D6E-409C-BE32-E72D297353CC}">
              <c16:uniqueId val="{0000000A-C1C1-4FC9-B8B7-D55CAE9FB59C}"/>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6935-4574-B020-1D15998FBDB4}"/>
              </c:ext>
            </c:extLst>
          </c:dPt>
          <c:dPt>
            <c:idx val="1"/>
            <c:invertIfNegative val="0"/>
            <c:bubble3D val="0"/>
            <c:spPr>
              <a:solidFill>
                <a:srgbClr val="89756E"/>
              </a:solidFill>
            </c:spPr>
            <c:extLst>
              <c:ext xmlns:c16="http://schemas.microsoft.com/office/drawing/2014/chart" uri="{C3380CC4-5D6E-409C-BE32-E72D297353CC}">
                <c16:uniqueId val="{00000003-6935-4574-B020-1D15998FBDB4}"/>
              </c:ext>
            </c:extLst>
          </c:dPt>
          <c:dPt>
            <c:idx val="2"/>
            <c:invertIfNegative val="0"/>
            <c:bubble3D val="0"/>
            <c:spPr>
              <a:solidFill>
                <a:srgbClr val="30499F"/>
              </a:solidFill>
            </c:spPr>
            <c:extLst>
              <c:ext xmlns:c16="http://schemas.microsoft.com/office/drawing/2014/chart" uri="{C3380CC4-5D6E-409C-BE32-E72D297353CC}">
                <c16:uniqueId val="{00000005-6935-4574-B020-1D15998FBDB4}"/>
              </c:ext>
            </c:extLst>
          </c:dPt>
          <c:dPt>
            <c:idx val="3"/>
            <c:invertIfNegative val="0"/>
            <c:bubble3D val="0"/>
            <c:spPr>
              <a:solidFill>
                <a:srgbClr val="C1C630"/>
              </a:solidFill>
            </c:spPr>
            <c:extLst>
              <c:ext xmlns:c16="http://schemas.microsoft.com/office/drawing/2014/chart" uri="{C3380CC4-5D6E-409C-BE32-E72D297353CC}">
                <c16:uniqueId val="{00000007-6935-4574-B020-1D15998FBDB4}"/>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0.53076923076923077</c:v>
                </c:pt>
                <c:pt idx="1">
                  <c:v>0.25</c:v>
                </c:pt>
                <c:pt idx="2">
                  <c:v>0.19615384615384615</c:v>
                </c:pt>
                <c:pt idx="3">
                  <c:v>1.5384615384615385E-2</c:v>
                </c:pt>
              </c:numCache>
            </c:numRef>
          </c:val>
          <c:extLst>
            <c:ext xmlns:c16="http://schemas.microsoft.com/office/drawing/2014/chart" uri="{C3380CC4-5D6E-409C-BE32-E72D297353CC}">
              <c16:uniqueId val="{00000008-6935-4574-B020-1D15998FBDB4}"/>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6935-4574-B020-1D15998FBDB4}"/>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231.31049001412705</c:v>
                </c:pt>
                <c:pt idx="1">
                  <c:v>92.235602235602244</c:v>
                </c:pt>
                <c:pt idx="2">
                  <c:v>612.49032731273496</c:v>
                </c:pt>
                <c:pt idx="3">
                  <c:v>173.00006215169157</c:v>
                </c:pt>
                <c:pt idx="4">
                  <c:v>90.116334283000953</c:v>
                </c:pt>
              </c:numCache>
            </c:numRef>
          </c:val>
          <c:extLst>
            <c:ext xmlns:c16="http://schemas.microsoft.com/office/drawing/2014/chart" uri="{C3380CC4-5D6E-409C-BE32-E72D297353CC}">
              <c16:uniqueId val="{00000000-4058-4A6A-B95D-4CAB942801DE}"/>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640.66452036382964</c:v>
                </c:pt>
                <c:pt idx="2">
                  <c:v>0</c:v>
                </c:pt>
                <c:pt idx="3">
                  <c:v>38.616178161211892</c:v>
                </c:pt>
                <c:pt idx="4">
                  <c:v>178.37459981789877</c:v>
                </c:pt>
                <c:pt idx="5">
                  <c:v>131.96697088222513</c:v>
                </c:pt>
                <c:pt idx="6">
                  <c:v>215.56066672345744</c:v>
                </c:pt>
                <c:pt idx="7">
                  <c:v>14.828690862210417</c:v>
                </c:pt>
              </c:numCache>
            </c:numRef>
          </c:val>
          <c:extLst>
            <c:ext xmlns:c16="http://schemas.microsoft.com/office/drawing/2014/chart" uri="{C3380CC4-5D6E-409C-BE32-E72D297353CC}">
              <c16:uniqueId val="{00000000-59F0-4FF0-AB88-EE6DF0B15475}"/>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124.36762778505899</c:v>
                </c:pt>
                <c:pt idx="1">
                  <c:v>43.474824758326847</c:v>
                </c:pt>
                <c:pt idx="2">
                  <c:v>49.931923570230538</c:v>
                </c:pt>
                <c:pt idx="3">
                  <c:v>132.52402100441316</c:v>
                </c:pt>
                <c:pt idx="4">
                  <c:v>0</c:v>
                </c:pt>
              </c:numCache>
            </c:numRef>
          </c:val>
          <c:extLst>
            <c:ext xmlns:c16="http://schemas.microsoft.com/office/drawing/2014/chart" uri="{C3380CC4-5D6E-409C-BE32-E72D297353CC}">
              <c16:uniqueId val="{00000000-B319-4FBE-8D58-B9DE57283E3D}"/>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0</c:v>
                </c:pt>
                <c:pt idx="1">
                  <c:v>10.386941411487838</c:v>
                </c:pt>
                <c:pt idx="2">
                  <c:v>0</c:v>
                </c:pt>
                <c:pt idx="3">
                  <c:v>0</c:v>
                </c:pt>
                <c:pt idx="4">
                  <c:v>18.369104943499405</c:v>
                </c:pt>
                <c:pt idx="5">
                  <c:v>0</c:v>
                </c:pt>
                <c:pt idx="6">
                  <c:v>0</c:v>
                </c:pt>
              </c:numCache>
            </c:numRef>
          </c:val>
          <c:extLst>
            <c:ext xmlns:c16="http://schemas.microsoft.com/office/drawing/2014/chart" uri="{C3380CC4-5D6E-409C-BE32-E72D297353CC}">
              <c16:uniqueId val="{00000000-ABC2-4B2C-ABFE-3453CCF046BC}"/>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344.51554345359659</c:v>
                </c:pt>
                <c:pt idx="2">
                  <c:v>0</c:v>
                </c:pt>
              </c:numCache>
            </c:numRef>
          </c:val>
          <c:extLst>
            <c:ext xmlns:c16="http://schemas.microsoft.com/office/drawing/2014/chart" uri="{C3380CC4-5D6E-409C-BE32-E72D297353CC}">
              <c16:uniqueId val="{00000000-E1BF-4CA4-B91F-88777E9708E2}"/>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640.66452036382964</c:v>
                </c:pt>
                <c:pt idx="1">
                  <c:v>612.49032731273496</c:v>
                </c:pt>
                <c:pt idx="2">
                  <c:v>344.51554345359659</c:v>
                </c:pt>
                <c:pt idx="3">
                  <c:v>231.31049001412705</c:v>
                </c:pt>
                <c:pt idx="4">
                  <c:v>215.56066672345744</c:v>
                </c:pt>
                <c:pt idx="5">
                  <c:v>178.37459981789877</c:v>
                </c:pt>
                <c:pt idx="6">
                  <c:v>173.00006215169157</c:v>
                </c:pt>
                <c:pt idx="7">
                  <c:v>132.52402100441316</c:v>
                </c:pt>
                <c:pt idx="8">
                  <c:v>131.96697088222513</c:v>
                </c:pt>
                <c:pt idx="9">
                  <c:v>124.36762778505899</c:v>
                </c:pt>
                <c:pt idx="10">
                  <c:v>92.235602235602244</c:v>
                </c:pt>
                <c:pt idx="11">
                  <c:v>90.116334283000953</c:v>
                </c:pt>
                <c:pt idx="12">
                  <c:v>49.931923570230538</c:v>
                </c:pt>
                <c:pt idx="13">
                  <c:v>43.474824758326847</c:v>
                </c:pt>
                <c:pt idx="14">
                  <c:v>38.616178161211892</c:v>
                </c:pt>
                <c:pt idx="15">
                  <c:v>18.369104943499405</c:v>
                </c:pt>
                <c:pt idx="16">
                  <c:v>14.828690862210417</c:v>
                </c:pt>
                <c:pt idx="17">
                  <c:v>10.386941411487838</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BCD0-4B0A-9E8D-496F346E2DA9}"/>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83AEC898-A033-4C10-91E5-7485EF8D1DD4}"/>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3F946754-1237-49AF-AFCE-09D307813597}"/>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2F2B7405-F3EB-4F87-A1BC-80D429EC8B6E}"/>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3396A7B5-3DB5-4547-B306-81088C4DA138}"/>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389AC377-0A51-401A-B045-8B6A1E1A24BC}"/>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F3C690FC-9FE9-41F0-92EA-54D6A43C6EF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BF02D263-305F-46B6-8F62-3B9D8249BC3A}"/>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B5AF97C-B5AD-46C8-A444-B45192A17A4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7C52068D-F50F-4757-9ED2-5AF59FA0FF26}"/>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F2231280-E958-41C4-A080-3D595A2CE3EC}"/>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470F718B-8FD3-4956-AD26-88E8AAA42F2E}"/>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81A467F1-584F-44D8-834B-E47D3FC2D7C6}"/>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B8015224-25F9-42B8-8D93-F35A64DCB947}"/>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605ACC2A-650F-4659-AE58-B07FDA4E9B3A}"/>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4E5C2870-8023-4555-B52D-F2F4DB5B2D9D}"/>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E27CEA04-A9E8-4DFB-A82E-2FD02A6EA7AF}"/>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E358B3A9-D181-46B2-AE3B-E832926BF2F4}"/>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E46AF814-C070-4444-9C66-DFA93F6B743D}"/>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07294A50-D7C1-4C3D-A9D0-F5608D7513BA}"/>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34329DA1-7249-4CFC-8835-2CE7017DB975}"/>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652878AF-0A69-4219-B03E-79562299905B}"/>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FEC4479B-E70F-4C25-AAD4-BF93656509D6}"/>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219E3E1A-1CEB-4BDE-A0B3-51D2552A5AA1}"/>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DFF924B1-BDFA-4156-8395-52538502013B}"/>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CA660180-FF61-4413-9BF1-9C6494860190}"/>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CBD61129-7DDA-4669-8274-54C97AA78BC8}"/>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4A8C349D-3963-4985-AD19-56695D72BD7B}"/>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38915189-62AD-43A6-B397-4945D33FF19B}"/>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CD929EF3-8882-4A94-BFE2-21C60399192B}"/>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1258A6CD-317C-4831-ABBB-136DCB84DD72}"/>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33E97A83-53F4-4E0D-9B67-48A63CA99052}"/>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D48FC4A8-1D4D-4437-A85C-0C0F0E15FC69}"/>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77E010A9-DF44-477B-9AF3-69893E634819}"/>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0914BC06-D8B0-4614-AE85-A1D93909A26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A23ECBFA-BA92-44F2-9441-05919C3FFD1A}"/>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3F5B2C07-2CEB-4433-A703-2BF7BFEB1313}"/>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B05905BD-9608-4999-BBA3-75C3BE4865E5}"/>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76F6C4D9-7040-48B5-B47C-5D619B816978}"/>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09CCB3C5-E6B4-4DB6-8B80-BB3ECF67209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5CBF9974-438B-494B-9E05-44533E02C95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28496DEC-8808-4E1A-B032-2329EA2DA69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596E6BC0-C14A-4202-9991-226336BDBA6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2171B878-10F2-49A3-B6CE-24B512E96D2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75AAEF99-8DC6-48E4-A265-AE7188998690}"/>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75E371B1-A8DB-43B5-A395-23E8C34D2F3E}"/>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A5EEF156-473C-44B7-8CFB-3E97B37821B8}"/>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2364BBA8-9C47-40BC-AC26-B49DB7E97FB8}"/>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1D05B64A-2BBB-407B-B3CD-0136D4A4EA5B}"/>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7C57C248-9CEA-40EF-A33A-2A973DB940A8}"/>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AB95B02-8341-4D26-9A8E-62E0100A6F3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5A50160A-D7AD-4E47-8343-42702CA4BF00}"/>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4EA2AC17-3131-4FFA-A7D7-AEAA215F929D}"/>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B8967BBB-A834-48DA-9FF7-5486761D180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FAD6420-59BD-48BE-8AF8-CF894DF2D1D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89E6A647-AC21-44BF-8AAC-78FAE30E5BBE}"/>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7F27D43B-0513-4FDB-936C-B9C791CB175A}"/>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D425A8B8-85FE-4A0D-93B5-21F0147887FB}"/>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95DEED29-2671-4F31-B179-08B87E5B3431}"/>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EEFC176F-8C72-42FE-B373-0B7980FD6579}"/>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1F2F4CF3-284B-4363-9EF3-5BE88E1FCB4A}"/>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EC3CC4B9-64FA-47DF-9D4E-28A507E1F00B}"/>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7274B5B-C8BD-43C5-A900-059450FE4F49}"/>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FB6782D-8926-4744-B84E-1D623419AB3B}"/>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7993CC6-BE69-4FA6-9409-9CDF8D05ED0B}"/>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3B77B35-D525-4EEC-BC93-C03CD17FA0DB}"/>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FB700E2-E950-4F94-AB8F-0945BD09FA8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D906A8CF-CA1F-498C-B620-7C6125DF83CB}"/>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A8BDB7D-BC62-41B1-8314-5DC1E04920D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6286C4A-D65E-437F-A0D9-CCD4D35ACBCD}"/>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CFD07490-5F54-4980-847A-2661C7FD2FFB}"/>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69AAA1AB-16C0-4DB7-B26A-5A874E91966C}"/>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Blacon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90654272-AF22-47F9-8B2F-1379965342DF}"/>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7661E0A0-2C36-4DDF-8690-FCF0FA85F5F7}"/>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D8F0B540-4AEF-4745-A0FB-921A0FC33ACC}"/>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3C5BA366-C355-4160-A9F2-A58BDB54F13D}"/>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DFE3088A-8746-4320-8628-FA6B85C64116}"/>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CD42D25C-18B0-4892-BE27-A9A75B441FE3}"/>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6945090B-8489-46DA-963D-E209D62EEEE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B2398F66-C127-4787-9DB1-D8F27AF87626}"/>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9331853B-F3F4-4809-8FCA-AF7C53ED1E59}"/>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6364D58B-9404-4A23-8B3C-D0291341DF5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6F9AB34B-BCB1-4EB5-9E10-18BC7BCF143B}"/>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0A36BBEB-134D-4D52-92C0-51ED92303CE6}"/>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0435B693-8515-4433-B236-3066EB29333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D7D68382-4763-4B42-9158-8C758F56DC6E}"/>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82EA015B-1683-4C16-BCD5-32FDD0CD815D}"/>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107F544F-31E7-4A28-8C5A-16F50B55A1B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2CB36275-17AB-4885-89AC-916957CF928A}"/>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3F17D7AA-DB59-487F-9DD0-D77AB5E668BF}"/>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AE85F862-CC8D-4205-8360-E80FBEE80844}"/>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E14150BC-896A-4A81-8850-BF62C54AFE93}"/>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68881F1C-BFCC-40AE-BB4F-F326E1D5E81C}"/>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15%</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B7D298DB-C56A-4C63-8F72-B01E721D59B2}"/>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A791824A-1934-4974-BE6A-29C451CA19F0}"/>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55796CF5-10AF-43F2-AE9E-15FD6C8F0A23}"/>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20%</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010D5D83-03CB-4077-88E0-390A9A6892D8}"/>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115</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280EE603-862A-4474-9937-C9D3BC1A01A4}"/>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114</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AEC8BDFE-EA8E-43AA-A543-98868505A90A}"/>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141</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A988930C-8477-4848-B7D1-18BB3BF8A463}"/>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154</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DF88A403-8CFD-4F85-A9C4-B8994F6720FC}"/>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116</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ADAB0CB9-108A-4EFC-9179-06B32AE0B5D2}"/>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ECAA0979-8801-4A9E-9903-19831A40FA56}"/>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4F9DAEF6-7559-4B09-B07A-DB3615534EB3}"/>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6FEB514C-D51D-4AA3-BFB9-396FCE174D40}"/>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A9E777A9-3687-4FA7-A83D-090144A47606}"/>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0AC09A3B-90F4-453C-9906-81B2F89BDC15}"/>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DD0F252F-9EB7-4B1E-8A18-A8DFDEB30C89}"/>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B6FD306F-B36B-48D7-BE90-B02C6C4DF70B}"/>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E7282D32-3924-4290-BDF9-AF8B1CA72973}"/>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3A7FAAB6-AB20-45EB-BA27-FCD6464B7BD5}"/>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B2D1DAE2-C288-4643-9E90-C20A9CC602E5}"/>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EACA9E36-00CE-4665-9EE0-D4D112F3F23B}"/>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D96FBE2E-8949-4F2C-9AE4-C0F4CFA53B8D}"/>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FA9E5F62-3204-4B03-8DE0-DAADECCB95D5}"/>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2E228E5B-2910-4357-BDE5-EA7F6CA62DC2}"/>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F18622AA-9CAA-4375-8D21-8D97926833CE}"/>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C5164BDF-6984-4F89-8780-07B5DD58CF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230F5E97-038E-4E1B-A229-69623AE9A679}"/>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8FA5BA04-1248-4243-A44C-B9A7D313BD8B}"/>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76851534-5490-4137-81A7-E44B39831143}"/>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8F2E8556-C4B5-42AB-8BF0-385F75FC928D}"/>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B1F1A17E-2825-4101-AF8C-BF24929D7EF6}"/>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19%</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BBE3771F-EE7B-43A5-B019-1E808DA741EC}"/>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106</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C05DB3DC-FED4-417D-8E73-8329C614A16F}"/>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DEC8010B-FDFD-44FE-A7BD-8824FF9629A3}"/>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3%</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1F382C2F-41E5-4D1D-8868-DE6A083706C0}"/>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130</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4A4A70B9-59FD-4035-AB1B-9C94730F16BD}"/>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54F23C4C-402B-4E08-93CA-6B7D7925CFC5}"/>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26%</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7BE35AF5-BD73-4077-83F9-B3EB9E0F0ED4}"/>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118</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BE50FB5C-3BE2-4C7B-BFFA-710C302FBAC8}"/>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4DFC8417-63A6-4AC7-9179-206C4FA07C31}"/>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8%</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9ECCCEE0-7FB9-4108-B82D-38586BFDB389}"/>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122</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3F5E07D4-8BB9-42BC-BDAF-54D10988DEAF}"/>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DB1A3CB8-E30F-4921-9949-4EFCE0658B5A}"/>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DDC64F6F-C417-4634-9708-0368BF27A540}"/>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111</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2599D0D0-5B77-490F-9EBC-E336169EBC85}"/>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7BDE3733-CF34-4175-8D85-46D32DD08A07}"/>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6%</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9F66B1C0-56AA-4856-97F6-BCB32CB1B34B}"/>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114</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D7EEB724-B56B-4F2A-81F5-979249AE0BEC}"/>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B78E8DF1-CA3C-4052-BBEB-81EDC9F349E9}"/>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21F669F2-ADE4-4EC3-9D2C-F94665428B0F}"/>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140</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C7C5F4A2-AD5C-4FBC-B96D-7481B175820E}"/>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7ADE8659-F2B4-4C29-ADFD-173092658D5C}"/>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30%</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102A74D8-0EAF-4956-BFFE-4D5F02837BA4}"/>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138</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9383D4E6-1532-4D48-A48C-893D7A56E715}"/>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3A8A7621-09A1-40AB-8257-CE64FEE3706E}"/>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F7BC5986-73F0-44B1-8047-3AD0BD83E22B}"/>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114</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9AA763C4-E273-46D0-9386-94195FE00799}"/>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7D52D59A-6A32-4AD3-9BB1-0A5D1FB5A0BE}"/>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13%</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9721A66B-D96D-4605-A629-B68ADA0FA1CD}"/>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133</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C64EBE08-7A0D-407E-9C12-03D68E8DA723}"/>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8E35D7A9-C600-4CA8-940E-699B0D8F68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E1E0F6FB-AD51-4B9B-9640-15B57847CB56}"/>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C15B5713-1003-4FC8-AD7D-22E0DFD423B5}"/>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48%</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55943A43-55BB-43E8-90E8-C2255B9257BC}"/>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130</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BDD6D7B8-7F52-4847-856C-27E4FD4130D7}"/>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D7A44CBA-CAB9-45E8-824A-405426987E4D}"/>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50%</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3EA13AD6-E42F-47F8-9CA9-DA3F2B4F029C}"/>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128</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7D4A1865-D34B-4BDF-B4BC-5400C1F1C893}"/>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890E05E8-67C4-47B8-B266-76897DB5DC69}"/>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22%</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26BAA965-0A33-4B2A-95E2-1E0F10D9CCA0}"/>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161</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E7380357-1F67-4122-A9E4-FE2C96E7523D}"/>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558EDD23-4F5F-4EC6-B63D-C207F5A947CF}"/>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157ABD2C-C92C-488C-9B10-9CD1F7F12F39}"/>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66186D25-F17A-4A2D-8AEB-E3FA9F2DD373}"/>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659EC9AE-A854-4C4E-8E81-14F7826CF9F7}"/>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ABDB6F2F-16A3-4449-B365-8A56AE403D82}"/>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40.7</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5777C03F-8FF9-4C7F-8C4C-A3B5FE9F1316}"/>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F187DC1B-1ABA-4A89-8296-6DF172F61639}"/>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03FB7937-18C8-46D8-82F1-CF2955E7A483}"/>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92C08EAD-E299-4753-9425-090704C62142}"/>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2FB3659A-503E-4A34-A042-FB33EBFAC7DB}"/>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B71A5BCD-88EB-4FCD-A1DA-1F95A6B29215}"/>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1F5273E1-5500-4BB2-A269-6197ECE57B17}"/>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703AFC15-E5DE-4A7E-B81B-8C157A64C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3028799D-AC21-4AAA-9D8F-3DB22D231902}"/>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96222134-8FB9-48A1-9355-12D73287B56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ACBD8F78-80C1-44AF-9AAB-993163F4ED0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4E71DA80-8E3C-486D-A0EC-F5B57D7CB032}"/>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D4961AD4-E6CD-46C1-9E68-DE0C472387AD}"/>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1402CCF3-931B-4408-A140-02A34BF4C952}"/>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2AB6031C-715A-46F8-90C4-EB4E95934BC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DB5EDCDA-A8D6-42C8-978A-A85C37C1B94E}"/>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5A2E3FB9-5428-4C88-B28D-024C7534C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3DBDF9C2-66AF-47F6-9102-FAC46EBB86D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68DA8B4F-6B61-4813-92D5-2B1BA93BA2D2}"/>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05447732-F4C0-4FE0-9658-62BF44D27F2D}"/>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38F6C4FC-1DAD-4787-AF94-3015FC3BEB6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0BB84C3B-A3D0-4113-AC8A-4273C6F405F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59446470-D083-4DA6-8C2E-664E108199F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54AB05C7-4AEC-4F26-9CE9-D02294D796E5}"/>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2412483C-64C9-49E5-8D9A-A8C035F5694C}"/>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A533D812-E7AF-4DC2-98D1-0D550B0169EE}"/>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884A4048-1E60-4FC4-AA01-8734B514746B}"/>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0995C2B8-14E2-4A68-96DF-7B56BD08FE97}"/>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119</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3C05C15C-ECD8-4CEB-9744-7128BB8E0B80}"/>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108</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B37E534A-FD43-4994-AE8C-CFE2C8EA97CA}"/>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106</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DAFE3EE3-503B-458E-8238-DE67EADF16E8}"/>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115</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5DC5E4BB-ECC3-40B4-975E-0CB83C5273A9}"/>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F0A24E9C-DC3D-47D6-AFBC-A2F83E121503}"/>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90</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CC7D898C-4C96-457E-B7D9-FFF8552678E5}"/>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87</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14A4BA98-279F-4334-8A52-6A4CB618C2D6}"/>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90</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B6C79D58-A023-4E82-833B-0123C7C79AB4}"/>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DE0B0F5C-0966-40F5-BCE7-A3A89CEC1932}"/>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2280EDD8-7CA2-4781-BBDA-925AA2594993}"/>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23%</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C7A707AB-6E41-4A8F-88A6-91D48477A361}"/>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17%</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B1369905-A411-41A1-A686-86E27AD23DA1}"/>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5%</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B6A45334-0FE6-4EC6-9C63-124E19CD9CE4}"/>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22%</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4D2B716A-2AE3-4005-A69C-CB15D263F9F4}"/>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34%</a:t>
            </a:fld>
            <a:endParaRPr lang="en-GB" sz="4800" b="1">
              <a:solidFill>
                <a:srgbClr val="92D050"/>
              </a:solidFill>
            </a:endParaRPr>
          </a:p>
        </xdr:txBody>
      </xdr:sp>
      <xdr:pic>
        <xdr:nvPicPr>
          <xdr:cNvPr id="151" name="Picture 150">
            <a:extLst>
              <a:ext uri="{FF2B5EF4-FFF2-40B4-BE49-F238E27FC236}">
                <a16:creationId xmlns:a16="http://schemas.microsoft.com/office/drawing/2014/main" id="{F3489E6A-4F68-4842-90D9-698D0E037F2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2017EFFC-5054-4C29-A527-7B189C79F31B}"/>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36719BAC-97A3-480A-B55A-52A0B504896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C945DC36-8E22-435F-90AA-28482DA07B12}"/>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3D52E573-9C4F-40E3-A090-5C46E5840C6D}"/>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F99F26A9-715D-4691-86F4-F639EF28EB50}"/>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00351D77-F601-454B-8A81-5CCD7E7AD59C}"/>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66132B99-3E97-4987-A3FC-5991B40B120C}"/>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EC02125F-67DE-4B58-9363-EF92A7F8815F}"/>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76</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D5A197CC-D050-41E4-91ED-4932D6E32041}"/>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89</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DECE16C2-2476-47DE-86DE-DD6418B1D4BA}"/>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148</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B23F8BC9-A21A-402D-B8EF-2B5067E7B870}"/>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129</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ACE1E55A-C599-477D-8EB6-54FCE23E37EC}"/>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109</a:t>
            </a:fld>
            <a:endParaRPr lang="en-GB" sz="500" b="1">
              <a:solidFill>
                <a:schemeClr val="bg1"/>
              </a:solidFill>
            </a:endParaRPr>
          </a:p>
        </xdr:txBody>
      </xdr:sp>
      <xdr:pic>
        <xdr:nvPicPr>
          <xdr:cNvPr id="164" name="Picture 163">
            <a:extLst>
              <a:ext uri="{FF2B5EF4-FFF2-40B4-BE49-F238E27FC236}">
                <a16:creationId xmlns:a16="http://schemas.microsoft.com/office/drawing/2014/main" id="{90BDE322-18BB-4D74-87B7-F66C9B256CA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F8282512-4DFE-4254-A9A5-E21F9FBBDD0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06AAFCEB-2A1E-4A2F-834E-08443520B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422AA665-1400-4077-801A-6030DEC49761}"/>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85CDCC56-50B2-401C-8F5A-44EE1144F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A48A664F-62FC-407A-B80D-A6A1E95BABC6}"/>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FA2F21C8-82C5-4E65-85DE-ACFB4EE3FCB5}"/>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FE4B494B-C704-4BB8-9790-70156275A626}"/>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2760D5A8-8117-47FC-BF18-312EC79DE881}"/>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CEA0D16B-D8CC-4D65-9C71-5FD27D3A0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5A5C7155-83AC-4E14-9D4C-AD48842D7523}"/>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572D0577-D4F3-4246-8815-3412A40C0879}"/>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F7C7451F-161E-4AA2-B928-55F71B98B505}"/>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28%</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08E09334-ECB3-4263-ABB7-EE15881C788F}"/>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42%</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102E0BB2-A3E4-470D-9B06-E9348785DCF0}"/>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93</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46EBB25C-5372-430B-82F6-47FB01B35343}"/>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101</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B0C94329-F17E-4C9C-A4BE-46FB92AF3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7D184E67-B12A-4DEE-A537-7B1D7856B27C}"/>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BB8B0576-E882-4B56-A787-211EC99E7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46EF7C41-43E1-410C-BCEC-B0827A3D92E1}"/>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24%</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E0A7570B-B6B0-43B9-B76F-85E8F3294F93}"/>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46AE2C5B-9D56-4309-8C3B-E55E665E0B3F}"/>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ADEF9C41-BC9D-49C8-A479-8BB6BAFF1ACF}"/>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35%</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CC361A62-5FF4-4654-8E8C-4A3C9209F6F3}"/>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33%</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8D8C472D-1727-41AF-886A-8CCAE677DE4B}"/>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ABD38320-6897-4407-B551-6B1DB21FF28E}"/>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F6786267-CD73-4D3E-8B09-F965B4673553}"/>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128</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03511854-3419-401F-90FD-098AC8007564}"/>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90</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A0F54E90-D5E2-49D6-9558-94B35CA8F902}"/>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95</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3973BE30-9149-4B63-BE1A-D91A76972157}"/>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100</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7D61AE2A-F570-4207-BF94-BB1AA9E592DD}"/>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9CB0C7EB-7872-4662-922C-A04CD3EE2500}"/>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1A0F6310-9D7F-46D0-8564-90997C1FBD20}"/>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15547ACC-D926-46EC-83E8-78F5757079AF}"/>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9DCE4D25-1FC9-482E-BD73-AC4116DA93E7}"/>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3A2ED8B5-72A1-451C-B3BA-5D95FD6EBA09}"/>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EF71A07A-93BF-4440-9D3B-88B09E95D50B}"/>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CE8BFB1D-2EAB-400E-BD40-2249C5D4DE1B}"/>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6773FBB0-78E4-4FBE-A415-1D2F3567D558}"/>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05808DD6-690A-493C-96A9-36869B8C865E}"/>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9627B798-8E08-4542-A21B-49A3FB867245}"/>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4BAD7A63-E774-49D6-A4AF-9062C232A9AB}"/>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33178E01-8D3F-4C32-9FE7-2F51089453BA}"/>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4F43262B-9E78-40A1-82CC-2B5C9EAD454A}"/>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9FA321C4-C1F9-45F8-B999-C41D6814692B}"/>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497B34D0-5E55-441F-8F0C-017D8216E23C}"/>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9C1BC7AD-6570-4800-9CB8-39987CC762A9}"/>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4729DD58-92AB-43A6-8489-009E4CE4D9A7}"/>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EADA29AF-9B45-4559-8C97-FD873484787A}"/>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91D520B-919D-4EB6-A097-8365D42D0838}"/>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91CA896-A0D3-44D3-9A30-9EFF929066D4}"/>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09556A9-B825-4940-AE94-6145C80ACF5D}"/>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9FBFBC3-CF5B-4DA8-98AE-8E1050C3C23A}"/>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2D2EE5E-5DA1-48CD-A473-A59AF55B7485}"/>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B4C822DA-8483-4D3E-B65B-79F30CDB3428}"/>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AB43F72-5CB2-4A36-829F-3F9472ADF93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C267E57-DAFE-48B2-A6B7-813017BD97D7}"/>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DA2E2A4C-E8F5-40A7-9C22-A882BDF35823}"/>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06AC8C51-12D2-45BA-8AC4-2D371C4D129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DB1D26B-0B12-4C13-B364-85364C8B20F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CA1BEEC2-3106-4D08-B18D-F3CAD0F61E76}"/>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C2B9E35D-0406-4F9B-984C-41945B86BCB5}"/>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Blacon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4E67C7B9-6882-405A-9138-0633C34A4769}"/>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DEB56EFB-9F6F-44F0-BAA7-74D134FB8CE3}"/>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63D50688-9F2C-49E7-B26A-71A5EAB93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EC939420-8562-46E3-97E6-CEB7EC38B7AA}"/>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AA4CDF94-2976-4034-A7FE-AE7AD030269E}"/>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CAE387F7-052B-45A1-9801-438D47B45D4A}"/>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A41C72AF-4030-4DC1-8A67-A5B7E08580B4}"/>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BC4C3F11-E0E3-48E8-89D4-EEC2BA8EE546}"/>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F4B6CDFE-0FEB-4DC7-BA38-6FA1D15A6EA8}"/>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E2F336FE-FE59-46EC-9AEA-5ECB4B3949CB}"/>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4358FB2D-0026-40DF-957E-0CCFD04316F9}"/>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1BACA83F-5A84-4B4D-AFE9-9925B8B7A624}"/>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776600D4-3408-471B-9589-E63165643719}"/>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E65EE6E-D3FD-47EA-B6D4-38E03E9C9110}"/>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2C774BD-6E06-4998-ABAF-B555BD67DD1A}"/>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A183207-A231-45F8-A321-9F9973361101}"/>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964A095-951B-47B9-BD0F-70C4ED01C07D}"/>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60212D3-AC9F-474D-8674-007429640623}"/>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29E2E10-B022-48B9-B3AA-1ED4CAF80544}"/>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CADB83F-C6EA-43C2-A1AB-6947AB4ADF3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CC61EB3D-9245-490B-BB6A-EE0CE411FFAB}"/>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317B7D7D-D8E0-46D9-B719-59F300D1EA68}"/>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085A800F-D22A-4A37-A19E-FD6DCC876E1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3D4D4FD-0856-48D1-9BAF-28A8555E188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184026F2-EA29-42E2-8E5E-1E894F196945}"/>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A23D9F0A-4801-4975-ABDF-7328827BCFD6}"/>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Blacon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7F73FEB4-D508-48D8-8AA6-229943914A74}"/>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E4B0DB61-0C4B-434E-BDDB-93830BCF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582D58C8-9249-430B-97AB-3BD22CA61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A042A084-EDBF-48D4-AB37-8CCFF18BC0ED}"/>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C0CD1A5-B07B-45D1-A5AD-335B1AAD17AA}"/>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B082312-99C3-4760-A79B-93D5F0D03137}"/>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6CF045F-7746-478E-AB94-215A70716633}"/>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2307F9D-00E1-43FC-9609-8D4617CA7423}"/>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AD06983-138B-430C-B873-9E5DD401823B}"/>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A89CF74-5816-4FAD-8E52-2696494BA308}"/>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1C65155-69ED-4811-990D-18DBA8A398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88DEB11A-BEDB-4709-A65F-18DB4CDD04CF}"/>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55930DD8-D93A-4D59-A644-732779A4E940}"/>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C2FFCC66-8866-4203-8D40-9AC863AA25B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DBE81DE-3A0F-4551-9BA0-BB6D03EF556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63FBC19C-D78A-4567-9386-4E6F51A46B4D}"/>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B877104B-FE99-413C-BC84-AA540B4FFA2B}"/>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Blacon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728792F6-DF04-4D59-82B0-A4A9D8833CD1}"/>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DDA01EA4-7E0B-4C99-BE70-AD9239DCF5BA}"/>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491CBBAE-1F1F-44AF-A891-9C91AB9B1D10}"/>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A65934C2-BF60-4752-B989-C0D490EDF9A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7994E011-D1FB-4F3A-B66D-7BE5CB0F9E30}"/>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CEEC8889-1714-4F34-9EEA-7AB2562798DF}"/>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F75E8A83-0EA0-4663-B1EB-47069C6DFB8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F6E303AD-DFFE-48BA-9F3D-1090A2D32CE8}"/>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B1253722-A52F-4FE8-8674-82AE24171B08}"/>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AD51588A-D60D-44F2-87E9-C321804258A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8EED1709-87B3-48E6-9F8E-CECAFC573697}"/>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22CF27DC-75C3-4D32-BA20-CD25385C447B}"/>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CCC6B517-3DDB-4EB7-B2EE-2F7F3397811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E8DFC41A-57ED-419E-9ECE-43594DB99F1C}"/>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8B371D30-BA0B-4C1B-A601-2D02392EA21D}"/>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F631945F-0D0B-4684-9490-19D979944F8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F4F8F5B2-DAD6-4C43-9CD9-6A776D4C8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FC09C68A-FB8E-4501-8667-686BF98981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129B4178-883B-4B02-9B10-EF7802CB082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EA2F9F64-681A-42F4-9899-5ACA79801514}"/>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566B498-26C6-4F79-94A5-1E1FEB788838}"/>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8F3882A-19A2-4EE9-962D-891FE77C8591}"/>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AEAB017-B602-4812-BE82-243EBA7A4D31}"/>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54BCAC7-B6FB-4746-BB97-AA3CE6C4534B}"/>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90DF31D-55CA-47D3-BAC2-5C2D01F4905D}"/>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9924E5C-667F-4BED-A7B9-203AD5FC1D20}"/>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CF67FF0-93F6-475C-81C4-F3AB6E61E2E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A92EF70A-5533-4717-A3F7-CA82903A552C}"/>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62685D55-8942-49B0-A1DB-1141D6F68958}"/>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6B15F10F-B261-40E3-93B6-331B775F6D6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52DFECE-8263-4BC1-9FB7-99640B99706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D3E774CB-CE3A-4230-8C25-58C09AB7CFD5}"/>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F1A80C41-7267-451B-BE6B-1EBC929A3EEB}"/>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Blacon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81FD05E2-A932-4F3D-8DD2-CA9E3E426CD2}"/>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354819CD-817A-4341-A403-769349DC78D8}"/>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20EE2A00-474A-4ACD-AF9D-11443E35F68B}"/>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CC4A2713-A3EE-45E6-86C9-FD0A9A8BE61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7AF16F64-5096-4FCE-9CDC-DD914F24248D}"/>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984B7796-7DD6-4096-8773-3164BE33F6C2}"/>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07C83BDB-26D5-47AF-8556-C8BD4A4AFB0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C90DF6E8-B84B-4017-AAE2-AE373C384570}"/>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B5CF4D4C-C8AA-4EDC-8C7A-F2A5C58FDDC5}"/>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C97F9416-4035-400B-B037-652499683FD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4B3FAB1F-0357-4DA3-B0FB-C2AA9113FCAA}"/>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99E45BFC-E309-4A7E-AD58-AEB55C1CEF6D}"/>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0E5FA420-C826-4686-A2EC-861DF64E4F2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1A22A129-4E0B-41DF-A307-99D280095B16}"/>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D36077B3-0C07-4920-9BA6-68D342D3481D}"/>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53AA862B-0614-461F-A4E3-4BF087D2863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DAD390D5-99D3-4854-AA54-84B83A946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36E5FA1A-0B30-496D-A94A-F74700BC9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C27C4A82-D40A-43A0-B5DB-622E88753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A8B02DC6-D9E8-4271-B332-AB7DFFBCB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A99875AA-8238-437F-84AF-EF83009EC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5FFE6D43-A139-4C78-9638-3B0363E1E4D1}"/>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4A0956A0-1853-4DEB-9F28-4E2D6E91EF0C}"/>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22B39ECE-00CA-4E7D-A365-6C8EC156C65E}"/>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92EA69D5-448A-45BD-80B3-D7EF19BE5E0A}"/>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27319D7E-EC2E-47A1-A4F5-67D520EB58F7}"/>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D1A16255-7F91-4F65-8C94-AB87D1FD2821}"/>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F183701E-4CDE-48E5-A11D-47140BAC33E8}"/>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CA1B5EE7-2CE5-470B-B7A1-7C81EF683F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8098F4EC-1802-4166-BD06-F9B67A5DE4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E686FAC8-CFEC-4101-9D26-EBEB37B5C8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0CAB0541-0EB5-4802-8DF5-E0CE12AB7ECD}"/>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5354E8C9-4211-47FC-A6AA-9466F54707DE}"/>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AF1BF91-961E-4D17-B5A0-F9BD3BFD0CD7}"/>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84A30BC-7000-486A-B6A8-FDB510A69401}"/>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E4867A8-8AAB-4008-BF39-1FB4EADCD7A4}"/>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B2E1FDE-17A2-4E97-9C3D-6AB391E14C80}"/>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DE35360-C70D-4052-B469-D83980CC0A47}"/>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0B14F0E-44EF-42FA-96F3-2519D2FFAB35}"/>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06259C1-46E3-4A59-B326-4E38DE7C65D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3E16AAD9-9FBA-4DA1-9BF1-6B2FA5D1D53E}"/>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1959D397-03FF-47AB-BF98-C04D1AE0D7B1}"/>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295E3705-BCC5-4C14-9C21-993F17BC79D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2CE9BF4-AABD-4B32-8321-CCB01AA3F2E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D939D86B-C21B-4C98-89FC-43AFE9820C90}"/>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13A828AF-6E9C-411C-9AAB-D6B68B65AF68}"/>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Blacon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396C9BD5-C574-4EDB-958E-66B2C7501787}"/>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816480A3-CC8C-4ED0-A575-1D0E26747BCA}"/>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374DF2A6-FAA1-4FFE-B6ED-0597031039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BE9F46E8-37AB-46E4-8110-D1418F4AE9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0EA2D000-550C-4310-8B0E-4FAED9B6E7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738850F3-CE79-40B0-B526-E22918329227}"/>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3CD13943-529F-45C2-A2C4-D597C6ABCEC5}"/>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A6B48F62-1959-4258-A9A6-899E6D5E4067}"/>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90C8854D-0227-48D2-BF04-46BC8F2573F2}"/>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935DDEE2-B70A-45C7-944A-A2A4E64D46E8}"/>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0327EEC6-A037-49D1-B261-F6D573EFA69B}"/>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ECC7430E-268B-4FFD-80CF-CCB9ED14B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CF992928-8347-4E35-8592-2EE037A915D7}"/>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8EEF914F0CF6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0.48029069767441857</v>
          </cell>
          <cell r="C89">
            <v>0.21934496124031008</v>
          </cell>
          <cell r="D89">
            <v>0.27743023255813953</v>
          </cell>
          <cell r="E89">
            <v>0.42242248062015503</v>
          </cell>
        </row>
        <row r="90">
          <cell r="A90">
            <v>0.51970930232558143</v>
          </cell>
          <cell r="C90">
            <v>0.78065503875968989</v>
          </cell>
          <cell r="D90">
            <v>0.72256976744186052</v>
          </cell>
          <cell r="E90">
            <v>0.57757751937984492</v>
          </cell>
        </row>
        <row r="96">
          <cell r="C96" t="str">
            <v>0-4</v>
          </cell>
          <cell r="E96">
            <v>6.2244186046511621E-2</v>
          </cell>
        </row>
        <row r="97">
          <cell r="C97" t="str">
            <v>5-17</v>
          </cell>
          <cell r="E97">
            <v>0.16689922480620153</v>
          </cell>
        </row>
        <row r="98">
          <cell r="C98" t="str">
            <v>18-24</v>
          </cell>
          <cell r="E98">
            <v>7.7562015503875967E-2</v>
          </cell>
        </row>
        <row r="99">
          <cell r="C99" t="str">
            <v>25-34</v>
          </cell>
          <cell r="E99">
            <v>0.13691860465116279</v>
          </cell>
        </row>
        <row r="100">
          <cell r="C100" t="str">
            <v>35-49</v>
          </cell>
          <cell r="E100">
            <v>0.18242248062015509</v>
          </cell>
        </row>
        <row r="101">
          <cell r="C101" t="str">
            <v>50-64</v>
          </cell>
          <cell r="E101">
            <v>0.18897286821705422</v>
          </cell>
        </row>
        <row r="102">
          <cell r="C102" t="str">
            <v>65-74</v>
          </cell>
          <cell r="E102">
            <v>9.8391472868217061E-2</v>
          </cell>
        </row>
        <row r="103">
          <cell r="C103" t="str">
            <v>75 plus</v>
          </cell>
          <cell r="E103">
            <v>8.6201550387596887E-2</v>
          </cell>
        </row>
        <row r="115">
          <cell r="C115" t="str">
            <v>Couple - no children</v>
          </cell>
          <cell r="D115">
            <v>0.2310232558139535</v>
          </cell>
        </row>
        <row r="116">
          <cell r="C116" t="str">
            <v>Couple with children</v>
          </cell>
          <cell r="D116">
            <v>0.16579069767441862</v>
          </cell>
        </row>
        <row r="117">
          <cell r="C117" t="str">
            <v>Lone parent</v>
          </cell>
          <cell r="D117">
            <v>4.5662790697674413E-2</v>
          </cell>
        </row>
        <row r="118">
          <cell r="C118" t="str">
            <v>Single person - no children</v>
          </cell>
          <cell r="D118">
            <v>0.21638372093023259</v>
          </cell>
        </row>
        <row r="119">
          <cell r="C119" t="str">
            <v>Other: two or more adults</v>
          </cell>
          <cell r="D119">
            <v>0.34126744186046509</v>
          </cell>
        </row>
        <row r="128">
          <cell r="D128">
            <v>0.69685271317829467</v>
          </cell>
          <cell r="L128" t="str">
            <v>0 
Index: 96</v>
          </cell>
        </row>
        <row r="129">
          <cell r="D129">
            <v>0.13917829457364345</v>
          </cell>
          <cell r="L129" t="str">
            <v>1 
Index: 111</v>
          </cell>
        </row>
        <row r="130">
          <cell r="D130">
            <v>0.11065116279069769</v>
          </cell>
          <cell r="L130" t="str">
            <v>2 
Index: 104</v>
          </cell>
        </row>
        <row r="131">
          <cell r="D131">
            <v>5.3720930232558146E-2</v>
          </cell>
          <cell r="L131" t="str">
            <v>3+ 
Index: 135</v>
          </cell>
        </row>
        <row r="137">
          <cell r="D137">
            <v>0.2437325581395349</v>
          </cell>
        </row>
        <row r="138">
          <cell r="D138">
            <v>0.35131007751937976</v>
          </cell>
        </row>
        <row r="139">
          <cell r="D139">
            <v>0.32543410852713178</v>
          </cell>
        </row>
        <row r="140">
          <cell r="D140">
            <v>7.9736434108527127E-2</v>
          </cell>
        </row>
        <row r="146">
          <cell r="D146">
            <v>0.24418604651162792</v>
          </cell>
          <cell r="L146" t="str">
            <v>&lt;20k 
Index: 145</v>
          </cell>
        </row>
        <row r="147">
          <cell r="D147">
            <v>0.36691472868217062</v>
          </cell>
          <cell r="L147" t="str">
            <v>20k - 40k 
Index: 116</v>
          </cell>
        </row>
        <row r="148">
          <cell r="D148">
            <v>0.19806589147286824</v>
          </cell>
          <cell r="L148" t="str">
            <v>40k - 60k 
Index: 94</v>
          </cell>
        </row>
        <row r="149">
          <cell r="D149">
            <v>0.12006201550387598</v>
          </cell>
          <cell r="L149" t="str">
            <v>60k - 80k 
Index: 86</v>
          </cell>
        </row>
        <row r="150">
          <cell r="D150">
            <v>3.9317829457364332E-2</v>
          </cell>
          <cell r="L150" t="str">
            <v>80k - 100k 
Index: 54</v>
          </cell>
        </row>
        <row r="151">
          <cell r="D151">
            <v>3.1507751937984496E-2</v>
          </cell>
          <cell r="L151" t="str">
            <v>100k+ 
Index: 34</v>
          </cell>
        </row>
      </sheetData>
      <sheetData sheetId="4"/>
      <sheetData sheetId="5"/>
      <sheetData sheetId="6">
        <row r="48">
          <cell r="F48" t="str">
            <v>Capped Index</v>
          </cell>
        </row>
        <row r="49">
          <cell r="E49">
            <v>4.230769230769231E-2</v>
          </cell>
          <cell r="F49">
            <v>200</v>
          </cell>
          <cell r="G49">
            <v>1.1000000000000001</v>
          </cell>
        </row>
        <row r="50">
          <cell r="E50">
            <v>3.4615384615384617E-2</v>
          </cell>
          <cell r="F50">
            <v>92.235602235602244</v>
          </cell>
          <cell r="G50">
            <v>1.2</v>
          </cell>
        </row>
        <row r="51">
          <cell r="E51">
            <v>0.1</v>
          </cell>
          <cell r="F51">
            <v>200</v>
          </cell>
          <cell r="G51">
            <v>1.3</v>
          </cell>
        </row>
        <row r="52">
          <cell r="E52">
            <v>8.461538461538462E-2</v>
          </cell>
          <cell r="F52">
            <v>173.00006215169157</v>
          </cell>
          <cell r="G52">
            <v>1.4</v>
          </cell>
        </row>
        <row r="53">
          <cell r="E53">
            <v>3.0769230769230771E-2</v>
          </cell>
          <cell r="F53">
            <v>90.116334283000953</v>
          </cell>
          <cell r="G53">
            <v>1.5</v>
          </cell>
        </row>
        <row r="54">
          <cell r="E54">
            <v>0</v>
          </cell>
          <cell r="F54">
            <v>0</v>
          </cell>
          <cell r="G54">
            <v>2.6</v>
          </cell>
        </row>
        <row r="55">
          <cell r="E55">
            <v>0.1</v>
          </cell>
          <cell r="F55">
            <v>200</v>
          </cell>
          <cell r="G55">
            <v>2.7</v>
          </cell>
        </row>
        <row r="56">
          <cell r="E56">
            <v>0</v>
          </cell>
          <cell r="F56">
            <v>0</v>
          </cell>
          <cell r="G56">
            <v>2.8</v>
          </cell>
        </row>
        <row r="57">
          <cell r="E57">
            <v>1.9230769230769232E-2</v>
          </cell>
          <cell r="F57">
            <v>38.616178161211892</v>
          </cell>
          <cell r="G57">
            <v>2.9</v>
          </cell>
        </row>
        <row r="58">
          <cell r="E58">
            <v>6.1538461538461542E-2</v>
          </cell>
          <cell r="F58">
            <v>178.37459981789877</v>
          </cell>
          <cell r="G58">
            <v>2.1</v>
          </cell>
        </row>
        <row r="59">
          <cell r="E59">
            <v>2.3076923076923078E-2</v>
          </cell>
          <cell r="F59">
            <v>131.96697088222513</v>
          </cell>
          <cell r="G59">
            <v>2.11</v>
          </cell>
        </row>
        <row r="60">
          <cell r="E60">
            <v>3.8461538461538464E-2</v>
          </cell>
          <cell r="F60">
            <v>200</v>
          </cell>
          <cell r="G60">
            <v>2.12</v>
          </cell>
        </row>
        <row r="61">
          <cell r="E61">
            <v>3.8461538461538464E-3</v>
          </cell>
          <cell r="F61">
            <v>14.828690862210417</v>
          </cell>
          <cell r="G61">
            <v>2.13</v>
          </cell>
        </row>
        <row r="62">
          <cell r="E62">
            <v>0.05</v>
          </cell>
          <cell r="F62">
            <v>124.36762778505899</v>
          </cell>
          <cell r="G62">
            <v>3.14</v>
          </cell>
        </row>
        <row r="63">
          <cell r="E63">
            <v>1.9230769230769232E-2</v>
          </cell>
          <cell r="F63">
            <v>43.474824758326847</v>
          </cell>
          <cell r="G63">
            <v>3.15</v>
          </cell>
        </row>
        <row r="64">
          <cell r="E64">
            <v>3.0769230769230771E-2</v>
          </cell>
          <cell r="F64">
            <v>49.931923570230538</v>
          </cell>
          <cell r="G64">
            <v>3.16</v>
          </cell>
        </row>
        <row r="65">
          <cell r="E65">
            <v>9.6153846153846159E-2</v>
          </cell>
          <cell r="F65">
            <v>132.52402100441316</v>
          </cell>
          <cell r="G65">
            <v>3.17</v>
          </cell>
        </row>
        <row r="66">
          <cell r="E66">
            <v>0</v>
          </cell>
          <cell r="F66">
            <v>0</v>
          </cell>
          <cell r="G66">
            <v>3.18</v>
          </cell>
        </row>
        <row r="67">
          <cell r="E67">
            <v>0</v>
          </cell>
          <cell r="F67">
            <v>0</v>
          </cell>
          <cell r="G67">
            <v>4.1900000000000004</v>
          </cell>
        </row>
        <row r="68">
          <cell r="E68">
            <v>7.6923076923076927E-3</v>
          </cell>
          <cell r="F68">
            <v>10.386941411487838</v>
          </cell>
          <cell r="G68">
            <v>4.2</v>
          </cell>
        </row>
        <row r="69">
          <cell r="E69">
            <v>0</v>
          </cell>
          <cell r="F69">
            <v>0</v>
          </cell>
          <cell r="G69">
            <v>4.21</v>
          </cell>
        </row>
        <row r="70">
          <cell r="E70">
            <v>0</v>
          </cell>
          <cell r="F70">
            <v>0</v>
          </cell>
          <cell r="G70">
            <v>4.22</v>
          </cell>
        </row>
        <row r="71">
          <cell r="E71">
            <v>7.6923076923076927E-3</v>
          </cell>
          <cell r="F71">
            <v>18.369104943499405</v>
          </cell>
          <cell r="G71">
            <v>4.2300000000000004</v>
          </cell>
        </row>
        <row r="72">
          <cell r="E72">
            <v>0</v>
          </cell>
          <cell r="F72">
            <v>0</v>
          </cell>
          <cell r="G72">
            <v>4.24</v>
          </cell>
        </row>
        <row r="73">
          <cell r="E73">
            <v>0</v>
          </cell>
          <cell r="F73">
            <v>0</v>
          </cell>
          <cell r="G73">
            <v>4.25</v>
          </cell>
        </row>
      </sheetData>
      <sheetData sheetId="7">
        <row r="19">
          <cell r="A19">
            <v>114.41895740669401</v>
          </cell>
        </row>
        <row r="20">
          <cell r="A20">
            <v>119.09983342204116</v>
          </cell>
        </row>
        <row r="21">
          <cell r="A21">
            <v>114.60564756064844</v>
          </cell>
        </row>
        <row r="22">
          <cell r="A22">
            <v>129.37390294089653</v>
          </cell>
        </row>
        <row r="23">
          <cell r="A23">
            <v>118.85264805149684</v>
          </cell>
        </row>
        <row r="24">
          <cell r="A24">
            <v>129.81710921767697</v>
          </cell>
        </row>
        <row r="25">
          <cell r="A25">
            <v>153.81662851018814</v>
          </cell>
        </row>
        <row r="26">
          <cell r="A26">
            <v>96.42589378805117</v>
          </cell>
        </row>
        <row r="27">
          <cell r="A27">
            <v>141.29859573405162</v>
          </cell>
        </row>
        <row r="28">
          <cell r="A28">
            <v>110.97202144219578</v>
          </cell>
        </row>
        <row r="29">
          <cell r="A29">
            <v>115.04914495333955</v>
          </cell>
        </row>
        <row r="30">
          <cell r="A30">
            <v>105.80512810683062</v>
          </cell>
        </row>
        <row r="31">
          <cell r="A31">
            <v>100.69014159741596</v>
          </cell>
        </row>
        <row r="32">
          <cell r="A32">
            <v>166.95539516912933</v>
          </cell>
        </row>
        <row r="33">
          <cell r="A33">
            <v>112.73882246600235</v>
          </cell>
        </row>
        <row r="34">
          <cell r="A34">
            <v>121.9872457033276</v>
          </cell>
        </row>
        <row r="35">
          <cell r="A35">
            <v>102.24022114996755</v>
          </cell>
        </row>
        <row r="36">
          <cell r="A36">
            <v>99.747730262440655</v>
          </cell>
        </row>
        <row r="37">
          <cell r="A37">
            <v>104.68721326293912</v>
          </cell>
        </row>
        <row r="38">
          <cell r="A38">
            <v>90.04615123488135</v>
          </cell>
        </row>
        <row r="39">
          <cell r="A39">
            <v>83.385386287449819</v>
          </cell>
        </row>
        <row r="40">
          <cell r="A40">
            <v>232.47411600829625</v>
          </cell>
        </row>
        <row r="41">
          <cell r="A41">
            <v>97.170005384048096</v>
          </cell>
        </row>
        <row r="42">
          <cell r="A42">
            <v>96.225176302297939</v>
          </cell>
        </row>
        <row r="43">
          <cell r="A43">
            <v>101.94604304278943</v>
          </cell>
        </row>
        <row r="44">
          <cell r="A44">
            <v>125.11449404156416</v>
          </cell>
        </row>
        <row r="45">
          <cell r="A45">
            <v>97.60864669479119</v>
          </cell>
        </row>
        <row r="46">
          <cell r="A46">
            <v>100.00000000000004</v>
          </cell>
        </row>
        <row r="47">
          <cell r="A47">
            <v>113.96976247047068</v>
          </cell>
        </row>
        <row r="48">
          <cell r="A48">
            <v>114.30255890966914</v>
          </cell>
        </row>
        <row r="49">
          <cell r="A49">
            <v>140.06580790858985</v>
          </cell>
        </row>
        <row r="50">
          <cell r="A50">
            <v>115.18408426712003</v>
          </cell>
        </row>
        <row r="51">
          <cell r="A51">
            <v>97.062520085901212</v>
          </cell>
        </row>
        <row r="52">
          <cell r="A52">
            <v>121.12189848976298</v>
          </cell>
        </row>
        <row r="53">
          <cell r="A53">
            <v>104.42044576850932</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273.40332746134271</v>
          </cell>
        </row>
        <row r="14">
          <cell r="K14">
            <v>144.90723066351072</v>
          </cell>
        </row>
        <row r="15">
          <cell r="K15">
            <v>89.571554494409312</v>
          </cell>
        </row>
        <row r="16">
          <cell r="K16">
            <v>3.7373046153846152</v>
          </cell>
        </row>
        <row r="17">
          <cell r="K17">
            <v>284.85553470919325</v>
          </cell>
        </row>
        <row r="24">
          <cell r="A24" t="str">
            <v>Health Challenges</v>
          </cell>
          <cell r="B24">
            <v>0.53076923076923077</v>
          </cell>
          <cell r="C24">
            <v>0.19413415180335644</v>
          </cell>
        </row>
        <row r="25">
          <cell r="A25" t="str">
            <v>At Risk</v>
          </cell>
          <cell r="B25">
            <v>0.25</v>
          </cell>
          <cell r="C25">
            <v>0.17252417208946966</v>
          </cell>
        </row>
        <row r="26">
          <cell r="A26" t="str">
            <v>Caution</v>
          </cell>
          <cell r="B26">
            <v>0.19615384615384615</v>
          </cell>
          <cell r="C26">
            <v>0.2189912269146666</v>
          </cell>
        </row>
        <row r="27">
          <cell r="A27" t="str">
            <v>Healthy</v>
          </cell>
          <cell r="B27">
            <v>1.5384615384615385E-2</v>
          </cell>
          <cell r="C27">
            <v>0.41165002502832154</v>
          </cell>
        </row>
      </sheetData>
      <sheetData sheetId="9">
        <row r="14">
          <cell r="K14">
            <v>231.31049001412705</v>
          </cell>
        </row>
        <row r="15">
          <cell r="K15">
            <v>92.235602235602244</v>
          </cell>
        </row>
        <row r="16">
          <cell r="K16">
            <v>612.49032731273496</v>
          </cell>
        </row>
        <row r="17">
          <cell r="K17">
            <v>173.00006215169157</v>
          </cell>
        </row>
        <row r="18">
          <cell r="K18">
            <v>90.116334283000953</v>
          </cell>
        </row>
        <row r="21">
          <cell r="K21">
            <v>0</v>
          </cell>
        </row>
        <row r="22">
          <cell r="K22">
            <v>640.66452036382964</v>
          </cell>
        </row>
        <row r="23">
          <cell r="K23">
            <v>0</v>
          </cell>
        </row>
        <row r="24">
          <cell r="K24">
            <v>38.616178161211892</v>
          </cell>
        </row>
        <row r="25">
          <cell r="K25">
            <v>178.37459981789877</v>
          </cell>
        </row>
        <row r="26">
          <cell r="K26">
            <v>131.96697088222513</v>
          </cell>
        </row>
        <row r="27">
          <cell r="K27">
            <v>215.56066672345744</v>
          </cell>
        </row>
        <row r="28">
          <cell r="K28">
            <v>14.828690862210417</v>
          </cell>
        </row>
        <row r="31">
          <cell r="K31">
            <v>124.36762778505899</v>
          </cell>
        </row>
        <row r="32">
          <cell r="K32">
            <v>43.474824758326847</v>
          </cell>
        </row>
        <row r="33">
          <cell r="K33">
            <v>49.931923570230538</v>
          </cell>
        </row>
        <row r="34">
          <cell r="K34">
            <v>132.52402100441316</v>
          </cell>
        </row>
        <row r="35">
          <cell r="K35">
            <v>0</v>
          </cell>
        </row>
        <row r="38">
          <cell r="K38">
            <v>0</v>
          </cell>
        </row>
        <row r="39">
          <cell r="K39">
            <v>10.386941411487838</v>
          </cell>
        </row>
        <row r="40">
          <cell r="K40">
            <v>0</v>
          </cell>
        </row>
        <row r="41">
          <cell r="K41">
            <v>0</v>
          </cell>
        </row>
        <row r="42">
          <cell r="K42">
            <v>18.369104943499405</v>
          </cell>
        </row>
        <row r="43">
          <cell r="K43">
            <v>0</v>
          </cell>
        </row>
        <row r="44">
          <cell r="K44">
            <v>0</v>
          </cell>
        </row>
        <row r="47">
          <cell r="K47">
            <v>0</v>
          </cell>
        </row>
        <row r="48">
          <cell r="K48">
            <v>344.51554345359659</v>
          </cell>
        </row>
        <row r="49">
          <cell r="K49">
            <v>0</v>
          </cell>
        </row>
      </sheetData>
      <sheetData sheetId="10">
        <row r="13">
          <cell r="V13">
            <v>640.66452036382964</v>
          </cell>
        </row>
        <row r="14">
          <cell r="V14">
            <v>612.49032731273496</v>
          </cell>
        </row>
        <row r="15">
          <cell r="V15">
            <v>344.51554345359659</v>
          </cell>
        </row>
        <row r="16">
          <cell r="V16">
            <v>231.31049001412705</v>
          </cell>
        </row>
        <row r="17">
          <cell r="V17">
            <v>215.56066672345744</v>
          </cell>
        </row>
        <row r="18">
          <cell r="V18">
            <v>178.37459981789877</v>
          </cell>
        </row>
        <row r="19">
          <cell r="V19">
            <v>173.00006215169157</v>
          </cell>
        </row>
        <row r="20">
          <cell r="V20">
            <v>132.52402100441316</v>
          </cell>
        </row>
        <row r="21">
          <cell r="V21">
            <v>131.96697088222513</v>
          </cell>
        </row>
        <row r="22">
          <cell r="V22">
            <v>124.36762778505899</v>
          </cell>
        </row>
        <row r="23">
          <cell r="V23">
            <v>92.235602235602244</v>
          </cell>
        </row>
        <row r="24">
          <cell r="V24">
            <v>90.116334283000953</v>
          </cell>
        </row>
        <row r="25">
          <cell r="V25">
            <v>49.931923570230538</v>
          </cell>
        </row>
        <row r="26">
          <cell r="V26">
            <v>43.474824758326847</v>
          </cell>
        </row>
        <row r="27">
          <cell r="V27">
            <v>38.616178161211892</v>
          </cell>
        </row>
        <row r="28">
          <cell r="V28">
            <v>18.369104943499405</v>
          </cell>
        </row>
        <row r="29">
          <cell r="V29">
            <v>14.828690862210417</v>
          </cell>
        </row>
        <row r="30">
          <cell r="V30">
            <v>10.386941411487838</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E53F0-6D58-42D1-BBA0-B56AB146D40D}">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02869-333D-42C8-A2DA-64E4A1360AB1}">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5C5CE-BE5F-408A-9D8F-39849CF41A5A}">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Emphysema are about 54%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Stroke are 30%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30% Feels downhearted / depressed in the past 4 weeks. This is 40%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22% are likely to be current cigarette smokers.  This is 61%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6% smoke 20+ cigarettes per day, which is 85%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12% are likely to say they never eat fruit and 50% never do moderate intensity sports, which are 54% above and 28%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18%, 32% above the base average, with white bread being eaten by about 39%, which is 32%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36.7%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Lone parent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D2DAF-089F-4E68-9C5F-51DE54C2BF52}">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Emphysema are about 54% above the base average.</v>
      </c>
    </row>
    <row r="5" spans="1:2">
      <c r="A5" s="1" t="s">
        <v>49</v>
      </c>
      <c r="B5" s="1" t="str">
        <f>"• Incidents of "&amp;A55&amp;" are "&amp;TEXT(B55,"0%")&amp;" "&amp;C55&amp;" in this profile than in the base."</f>
        <v>• Incidents of Stroke are 30% above in this profile than in the base.</v>
      </c>
    </row>
    <row r="6" spans="1:2">
      <c r="A6" s="55" t="s">
        <v>50</v>
      </c>
      <c r="B6" s="54" t="str">
        <f>"• Approximately "&amp;TEXT(B68,"0%")&amp;" "&amp;A68&amp;". This is "&amp;TEXT(C68,"0%")&amp;" "&amp;D68&amp;" the base."</f>
        <v>• Approximately 30% Feels downhearted / depressed in the past 4 weeks. This is 40%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22% are likely to be current cigarette smokers.  This is 61% above the base average.</v>
      </c>
    </row>
    <row r="10" spans="1:2">
      <c r="A10" s="1" t="s">
        <v>51</v>
      </c>
      <c r="B10" s="48" t="str">
        <f>"• Circa "&amp;TEXT(D81,"0%")&amp;" smoke 20+ cigarettes per day, which is "&amp;TEXT(ABS(I81/100),"0%")&amp;" "&amp;J81&amp;" the base."</f>
        <v>• Circa 6% smoke 20+ cigarettes per day, which is 85%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12% are likely to say they never eat fruit and 50% never do moderate intensity sports, which are 54% above and 28%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18%, 32% above the base average, with white bread being eaten by about 39%, which is 32%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36.7% of the profile are likely to be living in households with an income of 20k - 40k.</v>
      </c>
    </row>
    <row r="18" spans="1:14" ht="15" thickBot="1">
      <c r="A18" s="58" t="s">
        <v>54</v>
      </c>
      <c r="B18" s="59" t="str">
        <f>IF(B122&gt;0,"• Households containing "&amp;A122&amp;" occur more in this profile than in the base.","")</f>
        <v>• Households containing Lone parent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2.1616279069767437E-2</v>
      </c>
      <c r="E27" s="63">
        <f>RANK('Data - Overview'!$D27,'Data - Overview'!$D$27:$D$31)</f>
        <v>3</v>
      </c>
      <c r="F27" s="62">
        <f>INDEX('Data - Knowledge'!$G:$G,MATCH('Data - Overview'!$A27,'Data - Knowledge'!$A:$A,0))</f>
        <v>1.8861443157352491E-2</v>
      </c>
      <c r="G27" s="64">
        <f>INDEX('Data - Knowledge'!$J:$J,MATCH('Data - Overview'!$A27,'Data - Knowledge'!$A:$A,0))</f>
        <v>114.60564756064844</v>
      </c>
      <c r="H27" s="64">
        <f>RANK('Data - Overview'!$G27,'Data - Overview'!$G$27:$G$31)</f>
        <v>4</v>
      </c>
      <c r="I27" s="65">
        <f>G27-100</f>
        <v>14.605647560648436</v>
      </c>
      <c r="J27" s="65" t="str">
        <f>IF(I27&gt;0,"above","below")</f>
        <v>above</v>
      </c>
      <c r="K27" s="66" t="str">
        <f>"" &amp;TEXT('Data - Overview'!$C27,"0")&amp;" "</f>
        <v xml:space="preserve">Coronary heart disease </v>
      </c>
      <c r="L27" s="67" t="str">
        <f>"Index: "&amp;TEXT('Data - Overview'!$G27,"0")&amp;""</f>
        <v>Index: 115</v>
      </c>
      <c r="M27" s="61" t="str">
        <f>'Data - Overview'!$K27&amp;CHAR(10)&amp;'Data - Overview'!$L27</f>
        <v>Coronary heart disease 
Index: 115</v>
      </c>
      <c r="N27" s="61">
        <v>1</v>
      </c>
    </row>
    <row r="28" spans="1:14">
      <c r="A28" s="1" t="s">
        <v>71</v>
      </c>
      <c r="B28" s="1" t="str">
        <f>INDEX('Data - Knowledge'!$D:$D,MATCH('Data - Overview'!$A28,'Data - Knowledge'!$A:$A,0))</f>
        <v>Asthma</v>
      </c>
      <c r="C28" s="1" t="s">
        <v>72</v>
      </c>
      <c r="D28" s="68">
        <f>INDEX('Data - Knowledge'!$E:$E,MATCH('Data - Overview'!$A28,'Data - Knowledge'!$A:$A,0))</f>
        <v>0.14927519379844964</v>
      </c>
      <c r="E28" s="69">
        <f>RANK('Data - Overview'!$D28,'Data - Overview'!$D$27:$D$31)</f>
        <v>2</v>
      </c>
      <c r="F28" s="68">
        <f>INDEX('Data - Knowledge'!$G:$G,MATCH('Data - Overview'!$A28,'Data - Knowledge'!$A:$A,0))</f>
        <v>0.13046368991797541</v>
      </c>
      <c r="G28" s="70">
        <f>INDEX('Data - Knowledge'!$J:$J,MATCH('Data - Overview'!$A28,'Data - Knowledge'!$A:$A,0))</f>
        <v>114.41895740669401</v>
      </c>
      <c r="H28" s="70">
        <f>RANK('Data - Overview'!$G28,'Data - Overview'!$G$27:$G$31)</f>
        <v>5</v>
      </c>
      <c r="I28" s="71">
        <f>G28-100</f>
        <v>14.418957406694005</v>
      </c>
      <c r="J28" s="71" t="str">
        <f>IF(I28&gt;0,"above","below")</f>
        <v>above</v>
      </c>
      <c r="K28" s="1" t="str">
        <f>"" &amp;TEXT('Data - Overview'!$C28,"0")&amp;" "</f>
        <v xml:space="preserve">Asthma </v>
      </c>
      <c r="L28" s="1" t="str">
        <f>"Index: "&amp;TEXT('Data - Overview'!$G28,"0")&amp;""</f>
        <v>Index: 114</v>
      </c>
      <c r="M28" s="1" t="str">
        <f>'Data - Overview'!$K28&amp;CHAR(10)&amp;'Data - Overview'!$L28</f>
        <v>Asthma 
Index: 114</v>
      </c>
      <c r="N28" s="1">
        <v>2</v>
      </c>
    </row>
    <row r="29" spans="1:14">
      <c r="A29" s="72" t="s">
        <v>73</v>
      </c>
      <c r="B29" s="72" t="str">
        <f>INDEX('Data - Knowledge'!$D:$D,MATCH('Data - Overview'!$A29,'Data - Knowledge'!$A:$A,0))</f>
        <v>Chronic bronchitis</v>
      </c>
      <c r="C29" s="72" t="s">
        <v>74</v>
      </c>
      <c r="D29" s="73">
        <f>INDEX('Data - Knowledge'!$E:$E,MATCH('Data - Overview'!$A29,'Data - Knowledge'!$A:$A,0))</f>
        <v>1.2887596899224803E-2</v>
      </c>
      <c r="E29" s="74">
        <f>RANK('Data - Overview'!$D29,'Data - Overview'!$D$27:$D$31)</f>
        <v>4</v>
      </c>
      <c r="F29" s="73">
        <f>INDEX('Data - Knowledge'!$G:$G,MATCH('Data - Overview'!$A29,'Data - Knowledge'!$A:$A,0))</f>
        <v>9.1208244726518652E-3</v>
      </c>
      <c r="G29" s="75">
        <f>INDEX('Data - Knowledge'!$J:$J,MATCH('Data - Overview'!$A29,'Data - Knowledge'!$A:$A,0))</f>
        <v>141.29859573405162</v>
      </c>
      <c r="H29" s="75">
        <f>RANK('Data - Overview'!$G29,'Data - Overview'!$G$27:$G$31)</f>
        <v>2</v>
      </c>
      <c r="I29" s="75">
        <f>G29-100</f>
        <v>41.298595734051617</v>
      </c>
      <c r="J29" s="75" t="str">
        <f>IF(I29&gt;0,"above","below")</f>
        <v>above</v>
      </c>
      <c r="K29" s="55" t="str">
        <f>"" &amp;TEXT('Data - Overview'!$C29,"0")&amp;" "</f>
        <v xml:space="preserve">Chronic bronchitis </v>
      </c>
      <c r="L29" s="72" t="str">
        <f>"Index: "&amp;TEXT('Data - Overview'!$G29,"0")&amp;""</f>
        <v>Index: 141</v>
      </c>
      <c r="M29" s="72" t="str">
        <f>'Data - Overview'!$K29&amp;CHAR(10)&amp;'Data - Overview'!$L29</f>
        <v>Chronic bronchitis 
Index: 141</v>
      </c>
      <c r="N29" s="72">
        <v>3</v>
      </c>
    </row>
    <row r="30" spans="1:14">
      <c r="A30" s="1" t="s">
        <v>75</v>
      </c>
      <c r="B30" s="1" t="str">
        <f>INDEX('Data - Knowledge'!$D:$D,MATCH('Data - Overview'!$A30,'Data - Knowledge'!$A:$A,0))</f>
        <v>Emphysema</v>
      </c>
      <c r="C30" s="1" t="s">
        <v>76</v>
      </c>
      <c r="D30" s="68">
        <f>INDEX('Data - Knowledge'!$E:$E,MATCH('Data - Overview'!$A30,'Data - Knowledge'!$A:$A,0))</f>
        <v>7.945736434108527E-3</v>
      </c>
      <c r="E30" s="69">
        <f>RANK('Data - Overview'!$D30,'Data - Overview'!$D$27:$D$31)</f>
        <v>5</v>
      </c>
      <c r="F30" s="68">
        <f>INDEX('Data - Knowledge'!$G:$G,MATCH('Data - Overview'!$A30,'Data - Knowledge'!$A:$A,0))</f>
        <v>5.1657200597022817E-3</v>
      </c>
      <c r="G30" s="70">
        <f>INDEX('Data - Knowledge'!$J:$J,MATCH('Data - Overview'!$A30,'Data - Knowledge'!$A:$A,0))</f>
        <v>153.81662851018814</v>
      </c>
      <c r="H30" s="70">
        <f>RANK('Data - Overview'!$G30,'Data - Overview'!$G$27:$G$31)</f>
        <v>1</v>
      </c>
      <c r="I30" s="71">
        <f>G30-100</f>
        <v>53.816628510188139</v>
      </c>
      <c r="J30" s="71" t="str">
        <f>IF(I30&gt;0,"above","below")</f>
        <v>above</v>
      </c>
      <c r="K30" s="1" t="str">
        <f>"" &amp;TEXT('Data - Overview'!$C30,"0")&amp;" "</f>
        <v xml:space="preserve">Emphysema </v>
      </c>
      <c r="L30" s="1" t="str">
        <f>"Index: "&amp;TEXT('Data - Overview'!$G30,"0")&amp;""</f>
        <v>Index: 154</v>
      </c>
      <c r="M30" s="1" t="str">
        <f>'Data - Overview'!$K30&amp;CHAR(10)&amp;'Data - Overview'!$L30</f>
        <v>Emphysema 
Index: 154</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0.20217054263565887</v>
      </c>
      <c r="E31" s="79">
        <f>RANK('Data - Overview'!$D31,'Data - Overview'!$D$27:$D$31)</f>
        <v>1</v>
      </c>
      <c r="F31" s="78">
        <f>INDEX('Data - Knowledge'!$G:$G,MATCH('Data - Overview'!$A31,'Data - Knowledge'!$A:$A,0))</f>
        <v>0.17390801622000024</v>
      </c>
      <c r="G31" s="80">
        <f>INDEX('Data - Knowledge'!$J:$J,MATCH('Data - Overview'!$A31,'Data - Knowledge'!$A:$A,0))</f>
        <v>116.25142246456626</v>
      </c>
      <c r="H31" s="81">
        <f>RANK('Data - Overview'!$G31,'Data - Overview'!$G$27:$G$31)</f>
        <v>3</v>
      </c>
      <c r="I31" s="80">
        <f>G31-100</f>
        <v>16.251422464566261</v>
      </c>
      <c r="J31" s="80" t="str">
        <f>IF(I31&gt;0,"above","below")</f>
        <v>above</v>
      </c>
      <c r="K31" s="77" t="str">
        <f>"" &amp;TEXT('Data - Overview'!$C31,"0")&amp;" "</f>
        <v xml:space="preserve">Cholesterol (taking medication for) </v>
      </c>
      <c r="L31" s="57" t="str">
        <f>"Index: "&amp;TEXT('Data - Overview'!$G31,"0")&amp;""</f>
        <v>Index: 116</v>
      </c>
      <c r="M31" s="57" t="str">
        <f>'Data - Overview'!$K31&amp;CHAR(10)&amp;'Data - Overview'!$L31</f>
        <v>Cholesterol (taking medication for) 
Index: 116</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Emphysema</v>
      </c>
      <c r="B34" s="82">
        <f>ABS(INDEX(I27:I31,MATCH(1,H27:H31,0))/100)</f>
        <v>0.53816628510188136</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0.18678294573643409</v>
      </c>
      <c r="E40" s="63">
        <f>RANK('Data - Overview'!$D40,'Data - Overview'!$D$40:$D$44)</f>
        <v>2</v>
      </c>
      <c r="F40" s="62">
        <f>INDEX('Data - Knowledge'!$G:$G,MATCH('Data - Overview'!$A40,'Data - Knowledge'!$A:$A,0))</f>
        <v>0.17653487035887408</v>
      </c>
      <c r="G40" s="64">
        <f>INDEX('Data - Knowledge'!$J:$J,MATCH('Data - Overview'!$A40,'Data - Knowledge'!$A:$A,0))</f>
        <v>105.80512810683062</v>
      </c>
      <c r="H40" s="64">
        <f>RANK('Data - Overview'!$G40,'Data - Overview'!$G$40:$G$44)</f>
        <v>5</v>
      </c>
      <c r="I40" s="64">
        <f>'Data - Overview'!$G40-100</f>
        <v>5.8051281068306224</v>
      </c>
      <c r="J40" s="64" t="str">
        <f>IF(I27&gt;0,"above","below")</f>
        <v>above</v>
      </c>
      <c r="K40" s="61" t="str">
        <f>"" &amp;TEXT('Data - Overview'!$C40,"0")&amp;" "</f>
        <v xml:space="preserve">High blood pressure </v>
      </c>
      <c r="L40" s="61" t="str">
        <f>"Index: "&amp;TEXT('Data - Overview'!$G40,"0")&amp;""</f>
        <v>Index: 106</v>
      </c>
      <c r="M40" s="72" t="str">
        <f>'Data - Overview'!$K40&amp;CHAR(10)&amp;'Data - Overview'!$L40</f>
        <v>High blood pressure 
Index: 106</v>
      </c>
      <c r="N40" s="61">
        <v>1</v>
      </c>
    </row>
    <row r="41" spans="1:14">
      <c r="A41" s="1" t="s">
        <v>85</v>
      </c>
      <c r="B41" s="1" t="str">
        <f>INDEX('Data - Knowledge'!$D:$D,MATCH('Data - Overview'!$A41,'Data - Knowledge'!$A:$A,0))</f>
        <v>Stroke</v>
      </c>
      <c r="C41" s="1" t="s">
        <v>86</v>
      </c>
      <c r="D41" s="68">
        <f>INDEX('Data - Knowledge'!$E:$E,MATCH('Data - Overview'!$A41,'Data - Knowledge'!$A:$A,0))</f>
        <v>2.5895348837209307E-2</v>
      </c>
      <c r="E41" s="69">
        <f>RANK('Data - Overview'!$D41,'Data - Overview'!$D$40:$D$44)</f>
        <v>4</v>
      </c>
      <c r="F41" s="68">
        <f>INDEX('Data - Knowledge'!$G:$G,MATCH('Data - Overview'!$A41,'Data - Knowledge'!$A:$A,0))</f>
        <v>1.9947562376996131E-2</v>
      </c>
      <c r="G41" s="70">
        <f>INDEX('Data - Knowledge'!$J:$J,MATCH('Data - Overview'!$A41,'Data - Knowledge'!$A:$A,0))</f>
        <v>129.81710921767697</v>
      </c>
      <c r="H41" s="70">
        <f>RANK('Data - Overview'!$G41,'Data - Overview'!$G$40:$G$44)</f>
        <v>1</v>
      </c>
      <c r="I41" s="70">
        <f>'Data - Overview'!$G41-100</f>
        <v>29.817109217676972</v>
      </c>
      <c r="J41" s="70" t="str">
        <f>IF(I28&gt;0,"above","below")</f>
        <v>above</v>
      </c>
      <c r="K41" s="1" t="str">
        <f>"" &amp;TEXT('Data - Overview'!$C41,"0")&amp;" "</f>
        <v xml:space="preserve">Stroke </v>
      </c>
      <c r="L41" s="1" t="str">
        <f>"Index: "&amp;TEXT('Data - Overview'!$G41,"0")&amp;""</f>
        <v>Index: 130</v>
      </c>
      <c r="M41" s="1" t="str">
        <f>'Data - Overview'!$K41&amp;CHAR(10)&amp;'Data - Overview'!$L41</f>
        <v>Stroke 
Index: 130</v>
      </c>
      <c r="N41" s="1">
        <v>2</v>
      </c>
    </row>
    <row r="42" spans="1:14">
      <c r="A42" s="55" t="s">
        <v>87</v>
      </c>
      <c r="B42" s="72" t="str">
        <f>INDEX('Data - Knowledge'!$D:$D,MATCH('Data - Overview'!$A42,'Data - Knowledge'!$A:$A,0))</f>
        <v>BMI &gt; 30</v>
      </c>
      <c r="C42" s="72" t="s">
        <v>88</v>
      </c>
      <c r="D42" s="84">
        <f>INDEX('Data - Knowledge'!$E:$E,MATCH('Data - Overview'!$A42,'Data - Knowledge'!$A:$A,0))</f>
        <v>0.25654263565891472</v>
      </c>
      <c r="E42" s="85">
        <f>RANK('Data - Overview'!$D42,'Data - Overview'!$D$40:$D$44)</f>
        <v>1</v>
      </c>
      <c r="F42" s="84">
        <f>INDEX('Data - Knowledge'!$G:$G,MATCH('Data - Overview'!$A42,'Data - Knowledge'!$A:$A,0))</f>
        <v>0.21804121702835863</v>
      </c>
      <c r="G42" s="75">
        <f>INDEX('Data - Knowledge'!$J:$J,MATCH('Data - Overview'!$A42,'Data - Knowledge'!$A:$A,0))</f>
        <v>117.65786265334803</v>
      </c>
      <c r="H42" s="75">
        <f>RANK('Data - Overview'!$G42,'Data - Overview'!$G$40:$G$44)</f>
        <v>3</v>
      </c>
      <c r="I42" s="75">
        <f>'Data - Overview'!$G42-100</f>
        <v>17.657862653348033</v>
      </c>
      <c r="J42" s="75" t="str">
        <f>IF(I29&gt;0,"above","below")</f>
        <v>above</v>
      </c>
      <c r="K42" s="72" t="str">
        <f>"" &amp;TEXT('Data - Overview'!$C42,"0")&amp;" "</f>
        <v xml:space="preserve">BMI &gt; 30 </v>
      </c>
      <c r="L42" s="72" t="str">
        <f>"Index: "&amp;TEXT('Data - Overview'!$G42,"0")&amp;""</f>
        <v>Index: 118</v>
      </c>
      <c r="M42" s="72" t="str">
        <f>'Data - Overview'!$K42&amp;CHAR(10)&amp;'Data - Overview'!$L42</f>
        <v>BMI &gt; 30 
Index: 118</v>
      </c>
      <c r="N42" s="72">
        <v>3</v>
      </c>
    </row>
    <row r="43" spans="1:14">
      <c r="A43" s="86"/>
      <c r="B43" s="1" t="s">
        <v>89</v>
      </c>
      <c r="C43" s="1" t="s">
        <v>89</v>
      </c>
      <c r="D43" s="68">
        <f>SUM(D49:D51)</f>
        <v>8.3515503875968997E-2</v>
      </c>
      <c r="E43" s="69">
        <f>RANK('Data - Overview'!$D43,'Data - Overview'!$D$40:$D$44)</f>
        <v>3</v>
      </c>
      <c r="F43" s="68">
        <f>SUM(E49:E51)</f>
        <v>6.8436117238373256E-2</v>
      </c>
      <c r="G43" s="70">
        <f>D43/F43*100</f>
        <v>122.03425215529393</v>
      </c>
      <c r="H43" s="70">
        <f>RANK('Data - Overview'!$G43,'Data - Overview'!$G$40:$G$44)</f>
        <v>2</v>
      </c>
      <c r="I43" s="70">
        <f>'Data - Overview'!$G43-100</f>
        <v>22.034252155293927</v>
      </c>
      <c r="J43" s="70" t="str">
        <f>IF(I30&gt;0,"above","below")</f>
        <v>above</v>
      </c>
      <c r="K43" s="1" t="str">
        <f>"" &amp;TEXT('Data - Overview'!$C43,"0")&amp;" "</f>
        <v xml:space="preserve">Diabetes </v>
      </c>
      <c r="L43" s="1" t="str">
        <f>"Index: "&amp;TEXT('Data - Overview'!$G43,"0")&amp;""</f>
        <v>Index: 122</v>
      </c>
      <c r="M43" s="1" t="str">
        <f>'Data - Overview'!$K43&amp;CHAR(10)&amp;'Data - Overview'!$L43</f>
        <v>Diabetes 
Index: 122</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1.6031007751937981E-2</v>
      </c>
      <c r="E44" s="89">
        <f>RANK('Data - Overview'!$D44,'Data - Overview'!$D$40:$D$44)</f>
        <v>5</v>
      </c>
      <c r="F44" s="88">
        <f>INDEX('Data - Knowledge'!$G:$G,MATCH('Data - Overview'!$A44,'Data - Knowledge'!$A:$A,0))</f>
        <v>1.4445990569152939E-2</v>
      </c>
      <c r="G44" s="80">
        <f>INDEX('Data - Knowledge'!$J:$J,MATCH('Data - Overview'!$A44,'Data - Knowledge'!$A:$A,0))</f>
        <v>110.97202144219578</v>
      </c>
      <c r="H44" s="80">
        <f>RANK('Data - Overview'!$G44,'Data - Overview'!$G$40:$G$44)</f>
        <v>4</v>
      </c>
      <c r="I44" s="80">
        <f>'Data - Overview'!$G44-100</f>
        <v>10.972021442195782</v>
      </c>
      <c r="J44" s="80" t="str">
        <f>IF(I31&gt;0,"above","below")</f>
        <v>above</v>
      </c>
      <c r="K44" s="57" t="str">
        <f>"" &amp;TEXT('Data - Overview'!$C44,"0")&amp;" "</f>
        <v xml:space="preserve">Any kind of liver condition </v>
      </c>
      <c r="L44" s="57" t="str">
        <f>"Index: "&amp;TEXT('Data - Overview'!$G44,"0")&amp;""</f>
        <v>Index: 111</v>
      </c>
      <c r="M44" s="58" t="str">
        <f>'Data - Overview'!$K44&amp;CHAR(10)&amp;'Data - Overview'!$L44</f>
        <v>Any kind of liver condition 
Index: 111</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8.1705426356589155E-3</v>
      </c>
      <c r="E49" s="84">
        <f>INDEX('Data - Knowledge'!$G:$G,MATCH('Data - Overview'!$A49,'Data - Knowledge'!$A:$A,0))</f>
        <v>8.0145755458399942E-3</v>
      </c>
      <c r="F49" s="75">
        <f>INDEX('Data - Knowledge'!$J:$J,MATCH('Data - Overview'!$A49,'Data - Knowledge'!$A:$A,0))</f>
        <v>101.94604304278943</v>
      </c>
    </row>
    <row r="50" spans="1:14">
      <c r="A50" s="1" t="s">
        <v>95</v>
      </c>
      <c r="B50" s="1" t="str">
        <f>INDEX('Data - Knowledge'!$D:$D,MATCH('Data - Overview'!$A50,'Data - Knowledge'!$A:$A,0))</f>
        <v>Type 2 diabetes</v>
      </c>
      <c r="C50" s="1" t="s">
        <v>96</v>
      </c>
      <c r="D50" s="68">
        <f>INDEX('Data - Knowledge'!$E:$E,MATCH('Data - Overview'!$A50,'Data - Knowledge'!$A:$A,0))</f>
        <v>7.4344961240310078E-2</v>
      </c>
      <c r="E50" s="68">
        <f>INDEX('Data - Knowledge'!$G:$G,MATCH('Data - Overview'!$A50,'Data - Knowledge'!$A:$A,0))</f>
        <v>5.9421541692533254E-2</v>
      </c>
      <c r="F50" s="70">
        <f>INDEX('Data - Knowledge'!$J:$J,MATCH('Data - Overview'!$A50,'Data - Knowledge'!$A:$A,0))</f>
        <v>125.11449404156416</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9.999999999999998E-4</v>
      </c>
      <c r="F51" s="93">
        <f>INDEX('Data - Knowledge'!$J:$J,MATCH('Data - Overview'!$A51,'Data - Knowledge'!$A:$A,0))</f>
        <v>100.00000000000004</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Stroke</v>
      </c>
      <c r="B55" s="95">
        <f>ABS(INDEX('Data - Overview'!$I$40:$I$44,MATCH(1,'Data - Overview'!$H$40:$H$44,0))/100)</f>
        <v>0.29817109217676974</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5.5244186046511622E-2</v>
      </c>
      <c r="E61" s="63">
        <f>RANK('Data - Overview'!$D61,'Data - Overview'!$D$61:$D$65)</f>
        <v>5</v>
      </c>
      <c r="F61" s="62">
        <f>INDEX('Data - Knowledge'!$G:$G,MATCH('Data - Overview'!$A61,'Data - Knowledge'!$A:$A,0))</f>
        <v>4.8331539182924078E-2</v>
      </c>
      <c r="G61" s="64">
        <f>INDEX('Data - Knowledge'!$J:$J,MATCH('Data - Overview'!$A61,'Data - Knowledge'!$A:$A,0))</f>
        <v>114.30255890966914</v>
      </c>
      <c r="H61" s="64">
        <f>RANK('Data - Overview'!$G61,'Data - Overview'!$G$61:$G$65)</f>
        <v>4</v>
      </c>
      <c r="I61" s="64">
        <f>'Data - Overview'!$G61-100</f>
        <v>14.302558909669145</v>
      </c>
      <c r="J61" s="64" t="str">
        <f>IF(I61&gt;0,"above","below")</f>
        <v>above</v>
      </c>
      <c r="K61" s="61" t="str">
        <f>"" &amp;TEXT('Data - Overview'!$C61,"0")&amp;" "</f>
        <v xml:space="preserve">Has Depression </v>
      </c>
      <c r="L61" s="61" t="str">
        <f>"Index: "&amp;TEXT('Data - Overview'!$G61,"0")&amp;""</f>
        <v>Index: 114</v>
      </c>
      <c r="M61" s="61" t="str">
        <f>'Data - Overview'!$K61&amp;CHAR(10)&amp;'Data - Overview'!$L61</f>
        <v>Has Depression 
Index: 114</v>
      </c>
      <c r="N61" s="61">
        <v>1</v>
      </c>
    </row>
    <row r="62" spans="1:14">
      <c r="A62" s="86" t="s">
        <v>104</v>
      </c>
      <c r="B62" s="1" t="str">
        <f>INDEX('Data - Knowledge'!$D:$D,MATCH('Data - Overview'!$A62,'Data - Knowledge'!$A:$A,0))</f>
        <v>Poor general health</v>
      </c>
      <c r="C62" s="48" t="s">
        <v>105</v>
      </c>
      <c r="D62" s="68">
        <f>INDEX('Data - Knowledge'!$E:$E,MATCH('Data - Overview'!$A62,'Data - Knowledge'!$A:$A,0))</f>
        <v>0.30031007751937999</v>
      </c>
      <c r="E62" s="69">
        <f>RANK('Data - Overview'!$D62,'Data - Overview'!$D$61:$D$65)</f>
        <v>1</v>
      </c>
      <c r="F62" s="68">
        <f>INDEX('Data - Knowledge'!$G:$G,MATCH('Data - Overview'!$A62,'Data - Knowledge'!$A:$A,0))</f>
        <v>0.21753300136047227</v>
      </c>
      <c r="G62" s="70">
        <f>INDEX('Data - Knowledge'!$J:$J,MATCH('Data - Overview'!$A62,'Data - Knowledge'!$A:$A,0))</f>
        <v>138.05265207633414</v>
      </c>
      <c r="H62" s="70">
        <f>RANK('Data - Overview'!$G62,'Data - Overview'!$G$61:$G$65)</f>
        <v>2</v>
      </c>
      <c r="I62" s="70">
        <f>'Data - Overview'!$G62-100</f>
        <v>38.052652076334141</v>
      </c>
      <c r="J62" s="70" t="str">
        <f>IF(I62&gt;0,"above","below")</f>
        <v>above</v>
      </c>
      <c r="K62" s="1" t="str">
        <f>"" &amp;TEXT('Data - Overview'!$C62,"0")&amp;" "</f>
        <v xml:space="preserve">Poor general health </v>
      </c>
      <c r="L62" s="1" t="str">
        <f>"Index: "&amp;TEXT('Data - Overview'!$G62,"0")&amp;""</f>
        <v>Index: 138</v>
      </c>
      <c r="M62" s="1" t="str">
        <f>'Data - Overview'!$K62&amp;CHAR(10)&amp;'Data - Overview'!$L62</f>
        <v>Poor general health 
Index: 138</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0.12144961240310079</v>
      </c>
      <c r="E63" s="85">
        <f>RANK('Data - Overview'!$D63,'Data - Overview'!$D$61:$D$65)</f>
        <v>4</v>
      </c>
      <c r="F63" s="84">
        <f>INDEX('Data - Knowledge'!$G:$G,MATCH('Data - Overview'!$A63,'Data - Knowledge'!$A:$A,0))</f>
        <v>8.6933284021714755E-2</v>
      </c>
      <c r="G63" s="75">
        <f>INDEX('Data - Knowledge'!$J:$J,MATCH('Data - Overview'!$A63,'Data - Knowledge'!$A:$A,0))</f>
        <v>139.7043879910994</v>
      </c>
      <c r="H63" s="75">
        <f>RANK('Data - Overview'!$G63,'Data - Overview'!$G$61:$G$65)</f>
        <v>1</v>
      </c>
      <c r="I63" s="75">
        <f>'Data - Overview'!$G63-100</f>
        <v>39.704387991099395</v>
      </c>
      <c r="J63" s="75" t="str">
        <f>IF(I63&gt;0,"above","below")</f>
        <v>above</v>
      </c>
      <c r="K63" s="72" t="str">
        <f>"" &amp;TEXT('Data - Overview'!$C63,"0")&amp;" "</f>
        <v xml:space="preserve">Feels downhearted / depressed in the past 4 weeks </v>
      </c>
      <c r="L63" s="72" t="str">
        <f>"Index: "&amp;TEXT('Data - Overview'!$G63,"0")&amp;""</f>
        <v>Index: 140</v>
      </c>
      <c r="M63" s="72" t="str">
        <f>'Data - Overview'!$K63&amp;CHAR(10)&amp;'Data - Overview'!$L63</f>
        <v>Feels downhearted / depressed in the past 4 weeks 
Index: 140</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0.17043798449612405</v>
      </c>
      <c r="E64" s="69">
        <f>RANK('Data - Overview'!$D64,'Data - Overview'!$D$61:$D$65)</f>
        <v>2</v>
      </c>
      <c r="F64" s="68">
        <f>INDEX('Data - Knowledge'!$G:$G,MATCH('Data - Overview'!$A64,'Data - Knowledge'!$A:$A,0))</f>
        <v>0.14972517137988878</v>
      </c>
      <c r="G64" s="70">
        <f>INDEX('Data - Knowledge'!$J:$J,MATCH('Data - Overview'!$A64,'Data - Knowledge'!$A:$A,0))</f>
        <v>113.83388840055618</v>
      </c>
      <c r="H64" s="70">
        <f>RANK('Data - Overview'!$G64,'Data - Overview'!$G$61:$G$65)</f>
        <v>5</v>
      </c>
      <c r="I64" s="70">
        <f>'Data - Overview'!$G64-100</f>
        <v>13.833888400556177</v>
      </c>
      <c r="J64" s="70" t="str">
        <f>IF(I64&gt;0,"above","below")</f>
        <v>above</v>
      </c>
      <c r="K64" s="1" t="str">
        <f>"" &amp;TEXT('Data - Overview'!$C64,"0")&amp;" "</f>
        <v xml:space="preserve">Does not enjoy general happiness </v>
      </c>
      <c r="L64" s="1" t="str">
        <f>"Index: "&amp;TEXT('Data - Overview'!$G64,"0")&amp;""</f>
        <v>Index: 114</v>
      </c>
      <c r="M64" s="1" t="str">
        <f>'Data - Overview'!$K64&amp;CHAR(10)&amp;'Data - Overview'!$L64</f>
        <v>Does not enjoy general happiness 
Index: 114</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0.12818604651162788</v>
      </c>
      <c r="E65" s="89">
        <f>RANK('Data - Overview'!$D65,'Data - Overview'!$D$61:$D$65)</f>
        <v>3</v>
      </c>
      <c r="F65" s="88">
        <f>INDEX('Data - Knowledge'!$G:$G,MATCH('Data - Overview'!$A65,'Data - Knowledge'!$A:$A,0))</f>
        <v>9.6739951657002457E-2</v>
      </c>
      <c r="G65" s="80">
        <f>INDEX('Data - Knowledge'!$J:$J,MATCH('Data - Overview'!$A65,'Data - Knowledge'!$A:$A,0))</f>
        <v>132.50579963707187</v>
      </c>
      <c r="H65" s="80">
        <f>RANK('Data - Overview'!$G65,'Data - Overview'!$G$61:$G$65)</f>
        <v>3</v>
      </c>
      <c r="I65" s="80">
        <f>'Data - Overview'!$G65-100</f>
        <v>32.505799637071874</v>
      </c>
      <c r="J65" s="80" t="str">
        <f>IF(I65&gt;0,"above","below")</f>
        <v>above</v>
      </c>
      <c r="K65" s="57" t="str">
        <f>"" &amp;TEXT('Data - Overview'!$C65,"0")&amp;" "</f>
        <v xml:space="preserve">Does not feel a sense of self-worth </v>
      </c>
      <c r="L65" s="57" t="str">
        <f>"Index: "&amp;TEXT('Data - Overview'!$G65,"0")&amp;""</f>
        <v>Index: 133</v>
      </c>
      <c r="M65" s="57" t="str">
        <f>'Data - Overview'!$K65&amp;CHAR(10)&amp;'Data - Overview'!$L65</f>
        <v>Does not feel a sense of self-worth 
Index: 133</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0.30031007751937999</v>
      </c>
      <c r="C68" s="102">
        <f>ABS(INDEX('Data - Overview'!$I$61:$I$65,MATCH(1,'Data - Overview'!$H$61:$H$65,0))/100)</f>
        <v>0.39704387991099394</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0.48029069767441857</v>
      </c>
      <c r="E74" s="63">
        <f>RANK('Data - Overview'!$D74,'Data - Overview'!$D$74:$D$83)</f>
        <v>3</v>
      </c>
      <c r="F74" s="62">
        <f>INDEX('Data - Knowledge'!$G:$G,MATCH('Data - Overview'!$A74,'Data - Knowledge'!$A:$A,0))</f>
        <v>0.37014716216037724</v>
      </c>
      <c r="G74" s="64">
        <f>INDEX('Data - Knowledge'!$J:$J,MATCH('Data - Overview'!$A74,'Data - Knowledge'!$A:$A,0))</f>
        <v>129.75668781875419</v>
      </c>
      <c r="H74" s="64">
        <f>RANK('Data - Overview'!$G74,'Data - Overview'!$G$74:$G$83)</f>
        <v>6</v>
      </c>
      <c r="I74" s="64">
        <f>'Data - Overview'!$G74-100</f>
        <v>29.756687818754187</v>
      </c>
      <c r="J74" s="64" t="str">
        <f t="shared" ref="J74:J83" si="0">IF(I74&gt;0,"above","below")</f>
        <v>above</v>
      </c>
      <c r="K74" s="61" t="str">
        <f>"" &amp;TEXT('Data - Overview'!$C74,"0")&amp;" "</f>
        <v xml:space="preserve">Eats fruit 3 or less days per week </v>
      </c>
      <c r="L74" s="61" t="str">
        <f>"Index: "&amp;TEXT('Data - Overview'!$G74,"0")&amp;""</f>
        <v>Index: 130</v>
      </c>
      <c r="M74" s="61" t="str">
        <f>'Data - Overview'!$K74&amp;CHAR(10)&amp;'Data - Overview'!$L74</f>
        <v>Eats fruit 3 or less days per week 
Index: 130</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0.49904263565891466</v>
      </c>
      <c r="E75" s="69">
        <f>RANK('Data - Overview'!$D75,'Data - Overview'!$D$74:$D$83)</f>
        <v>2</v>
      </c>
      <c r="F75" s="68">
        <f>INDEX('Data - Knowledge'!$G:$G,MATCH('Data - Overview'!$A75,'Data - Knowledge'!$A:$A,0))</f>
        <v>0.38837125705002062</v>
      </c>
      <c r="G75" s="70">
        <f>INDEX('Data - Knowledge'!$J:$J,MATCH('Data - Overview'!$A75,'Data - Knowledge'!$A:$A,0))</f>
        <v>128.49628457304706</v>
      </c>
      <c r="H75" s="70">
        <f>RANK('Data - Overview'!$G75,'Data - Overview'!$G$74:$G$83)</f>
        <v>7</v>
      </c>
      <c r="I75" s="70">
        <f>'Data - Overview'!$G75-100</f>
        <v>28.496284573047063</v>
      </c>
      <c r="J75" s="70" t="str">
        <f t="shared" si="0"/>
        <v>above</v>
      </c>
      <c r="K75" s="1" t="str">
        <f>"" &amp;TEXT('Data - Overview'!$C75,"0")&amp;" "</f>
        <v xml:space="preserve">Never does moderate intensity sports </v>
      </c>
      <c r="L75" s="1" t="str">
        <f>"Index: "&amp;TEXT('Data - Overview'!$G75,"0")&amp;""</f>
        <v>Index: 128</v>
      </c>
      <c r="M75" s="1" t="str">
        <f>'Data - Overview'!$K75&amp;CHAR(10)&amp;'Data - Overview'!$L75</f>
        <v>Never does moderate intensity sports 
Index: 128</v>
      </c>
      <c r="N75" s="1">
        <v>2</v>
      </c>
    </row>
    <row r="76" spans="1:14">
      <c r="A76" s="56" t="s">
        <v>118</v>
      </c>
      <c r="B76" s="72" t="str">
        <f>INDEX('Data - Knowledge'!$D:$D,MATCH('Data - Overview'!$A76,'Data - Knowledge'!$A:$A,0))</f>
        <v>Current cigarette smoker</v>
      </c>
      <c r="C76" s="72" t="s">
        <v>119</v>
      </c>
      <c r="D76" s="103">
        <f>INDEX('Data - Knowledge'!$E:$E,MATCH('Data - Overview'!$A76,'Data - Knowledge'!$A:$A,0))</f>
        <v>0.21934496124031008</v>
      </c>
      <c r="E76" s="104">
        <f>RANK('Data - Overview'!$D76,'Data - Overview'!$D$74:$D$83)</f>
        <v>7</v>
      </c>
      <c r="F76" s="84">
        <f>INDEX('Data - Knowledge'!$G:$G,MATCH('Data - Overview'!$A76,'Data - Knowledge'!$A:$A,0))</f>
        <v>0.13619121240539428</v>
      </c>
      <c r="G76" s="75">
        <f>INDEX('Data - Knowledge'!$J:$J,MATCH('Data - Overview'!$A76,'Data - Knowledge'!$A:$A,0))</f>
        <v>161.05661838694539</v>
      </c>
      <c r="H76" s="75">
        <f>RANK('Data - Overview'!$G76,'Data - Overview'!$G$74:$G$83)</f>
        <v>2</v>
      </c>
      <c r="I76" s="75">
        <f>'Data - Overview'!$G76-100</f>
        <v>61.056618386945388</v>
      </c>
      <c r="J76" s="75" t="str">
        <f t="shared" si="0"/>
        <v>above</v>
      </c>
      <c r="K76" s="72" t="str">
        <f>"" &amp;TEXT('Data - Overview'!$C76,"0")&amp;" "</f>
        <v xml:space="preserve">Current cigarette smoker </v>
      </c>
      <c r="L76" s="72" t="str">
        <f>"Index: "&amp;TEXT('Data - Overview'!$G76,"0")&amp;""</f>
        <v>Index: 161</v>
      </c>
      <c r="M76" s="72" t="str">
        <f>'Data - Overview'!$K76&amp;CHAR(10)&amp;'Data - Overview'!$L76</f>
        <v>Current cigarette smoker 
Index: 161</v>
      </c>
      <c r="N76" s="72">
        <v>3</v>
      </c>
    </row>
    <row r="77" spans="1:14">
      <c r="A77" s="86" t="s">
        <v>120</v>
      </c>
      <c r="B77" s="1" t="str">
        <f>INDEX('Data - Knowledge'!$D:$D,MATCH('Data - Overview'!$A77,'Data - Knowledge'!$A:$A,0))</f>
        <v>Never eats fruit</v>
      </c>
      <c r="C77" s="1" t="s">
        <v>121</v>
      </c>
      <c r="D77" s="105">
        <f>INDEX('Data - Knowledge'!$E:$E,MATCH('Data - Overview'!$A77,'Data - Knowledge'!$A:$A,0))</f>
        <v>0.1212984496124031</v>
      </c>
      <c r="E77" s="106">
        <f>RANK('Data - Overview'!$D77,'Data - Overview'!$D$74:$D$83)</f>
        <v>9</v>
      </c>
      <c r="F77" s="68">
        <f>INDEX('Data - Knowledge'!$G:$G,MATCH('Data - Overview'!$A77,'Data - Knowledge'!$A:$A,0))</f>
        <v>7.860336287627627E-2</v>
      </c>
      <c r="G77" s="70">
        <f>INDEX('Data - Knowledge'!$J:$J,MATCH('Data - Overview'!$A77,'Data - Knowledge'!$A:$A,0))</f>
        <v>154.31712483259784</v>
      </c>
      <c r="H77" s="70">
        <f>RANK('Data - Overview'!$G77,'Data - Overview'!$G$74:$G$83)</f>
        <v>3</v>
      </c>
      <c r="I77" s="70">
        <f>'Data - Overview'!$G77-100</f>
        <v>54.317124832597841</v>
      </c>
      <c r="J77" s="70" t="str">
        <f t="shared" si="0"/>
        <v>above</v>
      </c>
      <c r="K77" s="1" t="str">
        <f>"" &amp;TEXT('Data - Overview'!$C77,"0")&amp;" "</f>
        <v xml:space="preserve">Never eats fruit </v>
      </c>
      <c r="L77" s="1" t="str">
        <f>"Index: "&amp;TEXT('Data - Overview'!$G77,"0")&amp;""</f>
        <v>Index: 154</v>
      </c>
      <c r="M77" s="1" t="str">
        <f>'Data - Overview'!$K77&amp;CHAR(10)&amp;'Data - Overview'!$L77</f>
        <v>Never eats fruit 
Index: 154</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0.17695348837209307</v>
      </c>
      <c r="E78" s="104">
        <f>RANK('Data - Overview'!$D78,'Data - Overview'!$D$74:$D$83)</f>
        <v>8</v>
      </c>
      <c r="F78" s="84">
        <f>INDEX('Data - Knowledge'!$G:$G,MATCH('Data - Overview'!$A78,'Data - Knowledge'!$A:$A,0))</f>
        <v>0.13392666657861022</v>
      </c>
      <c r="G78" s="75">
        <f>INDEX('Data - Knowledge'!$J:$J,MATCH('Data - Overview'!$A78,'Data - Knowledge'!$A:$A,0))</f>
        <v>132.12715054639818</v>
      </c>
      <c r="H78" s="75">
        <f>RANK('Data - Overview'!$G78,'Data - Overview'!$G$74:$G$83)</f>
        <v>4</v>
      </c>
      <c r="I78" s="75">
        <f>'Data - Overview'!$G78-100</f>
        <v>32.127150546398184</v>
      </c>
      <c r="J78" s="75" t="str">
        <f t="shared" si="0"/>
        <v>above</v>
      </c>
      <c r="K78" s="72" t="str">
        <f>"" &amp;TEXT('Data - Overview'!$C78,"0")&amp;" "</f>
        <v xml:space="preserve">Drinks whole fat milk </v>
      </c>
      <c r="L78" s="72" t="str">
        <f>"Index: "&amp;TEXT('Data - Overview'!$G78,"0")&amp;""</f>
        <v>Index: 132</v>
      </c>
      <c r="M78" s="72" t="str">
        <f>'Data - Overview'!$K78&amp;CHAR(10)&amp;'Data - Overview'!$L78</f>
        <v>Drinks whole fat milk 
Index: 132</v>
      </c>
      <c r="N78" s="72">
        <v>5</v>
      </c>
    </row>
    <row r="79" spans="1:14">
      <c r="A79" s="86" t="s">
        <v>124</v>
      </c>
      <c r="B79" s="1" t="str">
        <f>INDEX('Data - Knowledge'!$D:$D,MATCH('Data - Overview'!$A79,'Data - Knowledge'!$A:$A,0))</f>
        <v>Usually eats white bread</v>
      </c>
      <c r="C79" s="1" t="s">
        <v>125</v>
      </c>
      <c r="D79" s="105">
        <f>INDEX('Data - Knowledge'!$E:$E,MATCH('Data - Overview'!$A79,'Data - Knowledge'!$A:$A,0))</f>
        <v>0.39491472868217053</v>
      </c>
      <c r="E79" s="106">
        <f>RANK('Data - Overview'!$D79,'Data - Overview'!$D$74:$D$83)</f>
        <v>5</v>
      </c>
      <c r="F79" s="68">
        <f>INDEX('Data - Knowledge'!$G:$G,MATCH('Data - Overview'!$A79,'Data - Knowledge'!$A:$A,0))</f>
        <v>0.30027916099803198</v>
      </c>
      <c r="G79" s="70">
        <f>INDEX('Data - Knowledge'!$J:$J,MATCH('Data - Overview'!$A79,'Data - Knowledge'!$A:$A,0))</f>
        <v>131.51586256255686</v>
      </c>
      <c r="H79" s="70">
        <f>RANK('Data - Overview'!$G79,'Data - Overview'!$G$74:$G$83)</f>
        <v>5</v>
      </c>
      <c r="I79" s="70">
        <f>'Data - Overview'!$G79-100</f>
        <v>31.515862562556862</v>
      </c>
      <c r="J79" s="70" t="str">
        <f t="shared" si="0"/>
        <v>above</v>
      </c>
      <c r="K79" s="1" t="str">
        <f>"" &amp;TEXT('Data - Overview'!$C79,"0")&amp;" "</f>
        <v xml:space="preserve">Eats white bread </v>
      </c>
      <c r="L79" s="1" t="str">
        <f>"Index: "&amp;TEXT('Data - Overview'!$G79,"0")&amp;""</f>
        <v>Index: 132</v>
      </c>
      <c r="M79" s="1" t="str">
        <f>'Data - Overview'!$K79&amp;CHAR(10)&amp;'Data - Overview'!$L79</f>
        <v>Eats white bread 
Index: 132</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0.51655038759689931</v>
      </c>
      <c r="E80" s="104">
        <f>RANK('Data - Overview'!$D80,'Data - Overview'!$D$74:$D$83)</f>
        <v>1</v>
      </c>
      <c r="F80" s="84">
        <f>INDEX('Data - Knowledge'!$G:$G,MATCH('Data - Overview'!$A80,'Data - Knowledge'!$A:$A,0))</f>
        <v>0.40960850757505707</v>
      </c>
      <c r="G80" s="75">
        <f>INDEX('Data - Knowledge'!$J:$J,MATCH('Data - Overview'!$A80,'Data - Knowledge'!$A:$A,0))</f>
        <v>126.10831514583376</v>
      </c>
      <c r="H80" s="75">
        <f>RANK('Data - Overview'!$G80,'Data - Overview'!$G$74:$G$83)</f>
        <v>8</v>
      </c>
      <c r="I80" s="75">
        <f>'Data - Overview'!$G80-100</f>
        <v>26.108315145833757</v>
      </c>
      <c r="J80" s="75" t="str">
        <f t="shared" si="0"/>
        <v>above</v>
      </c>
      <c r="K80" s="72" t="str">
        <f>"" &amp;TEXT('Data - Overview'!$C80,"0")&amp;" "</f>
        <v xml:space="preserve">Never does mild intensity sports </v>
      </c>
      <c r="L80" s="72" t="str">
        <f>"Index: "&amp;TEXT('Data - Overview'!$G80,"0")&amp;""</f>
        <v>Index: 126</v>
      </c>
      <c r="M80" s="72" t="str">
        <f>'Data - Overview'!$K80&amp;CHAR(10)&amp;'Data - Overview'!$L80</f>
        <v>Never does mild intensity sports 
Index: 126</v>
      </c>
      <c r="N80" s="72">
        <v>7</v>
      </c>
    </row>
    <row r="81" spans="1:14">
      <c r="A81" s="86" t="s">
        <v>128</v>
      </c>
      <c r="B81" s="1" t="str">
        <f>INDEX('Data - Knowledge'!$D:$D,MATCH('Data - Overview'!$A81,'Data - Knowledge'!$A:$A,0))</f>
        <v>Smokes 20+ per day</v>
      </c>
      <c r="C81" s="1" t="s">
        <v>129</v>
      </c>
      <c r="D81" s="105">
        <f>INDEX('Data - Knowledge'!$E:$E,MATCH('Data - Overview'!$A81,'Data - Knowledge'!$A:$A,0))</f>
        <v>5.728294573643411E-2</v>
      </c>
      <c r="E81" s="106">
        <f>RANK('Data - Overview'!$D81,'Data - Overview'!$D$74:$D$83)</f>
        <v>10</v>
      </c>
      <c r="F81" s="68">
        <f>INDEX('Data - Knowledge'!$G:$G,MATCH('Data - Overview'!$A81,'Data - Knowledge'!$A:$A,0))</f>
        <v>3.100067363193279E-2</v>
      </c>
      <c r="G81" s="70">
        <f>INDEX('Data - Knowledge'!$J:$J,MATCH('Data - Overview'!$A81,'Data - Knowledge'!$A:$A,0))</f>
        <v>184.77968064999982</v>
      </c>
      <c r="H81" s="70">
        <f>RANK('Data - Overview'!$G81,'Data - Overview'!$G$74:$G$83)</f>
        <v>1</v>
      </c>
      <c r="I81" s="70">
        <f>'Data - Overview'!$G81-100</f>
        <v>84.779680649999818</v>
      </c>
      <c r="J81" s="70" t="str">
        <f t="shared" si="0"/>
        <v>above</v>
      </c>
      <c r="K81" s="1" t="str">
        <f>"" &amp;TEXT('Data - Overview'!$C81,"0")&amp;" "</f>
        <v xml:space="preserve">Smokes 20+ per day </v>
      </c>
      <c r="L81" s="1" t="str">
        <f>"Index: "&amp;TEXT('Data - Overview'!$G81,"0")&amp;""</f>
        <v>Index: 185</v>
      </c>
      <c r="M81" s="1" t="str">
        <f>'Data - Overview'!$K81&amp;CHAR(10)&amp;'Data - Overview'!$L81</f>
        <v>Smokes 20+ per day 
Index: 185</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0.27743023255813953</v>
      </c>
      <c r="E82" s="104">
        <f>RANK('Data - Overview'!$D82,'Data - Overview'!$D$74:$D$83)</f>
        <v>6</v>
      </c>
      <c r="F82" s="84">
        <f>INDEX('Data - Knowledge'!$G:$G,MATCH('Data - Overview'!$A82,'Data - Knowledge'!$A:$A,0))</f>
        <v>0.29959698318561867</v>
      </c>
      <c r="G82" s="75">
        <f>INDEX('Data - Knowledge'!$J:$J,MATCH('Data - Overview'!$A82,'Data - Knowledge'!$A:$A,0))</f>
        <v>92.601143579024139</v>
      </c>
      <c r="H82" s="75">
        <f>RANK('Data - Overview'!$G82,'Data - Overview'!$G$74:$G$83)</f>
        <v>10</v>
      </c>
      <c r="I82" s="75">
        <f>'Data - Overview'!$G82-100</f>
        <v>-7.3988564209758607</v>
      </c>
      <c r="J82" s="75" t="str">
        <f t="shared" si="0"/>
        <v>below</v>
      </c>
      <c r="K82" s="72" t="str">
        <f>"" &amp;TEXT('Data - Overview'!$C82,"0")&amp;" "</f>
        <v xml:space="preserve">&gt; 3 units per day (Women) </v>
      </c>
      <c r="L82" s="72" t="str">
        <f>"Index: "&amp;TEXT('Data - Overview'!$G82,"0")&amp;""</f>
        <v>Index: 93</v>
      </c>
      <c r="M82" s="72" t="str">
        <f>'Data - Overview'!$K82&amp;CHAR(10)&amp;'Data - Overview'!$L82</f>
        <v>&gt; 3 units per day (Women) 
Index: 93</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0.42242248062015503</v>
      </c>
      <c r="E83" s="110">
        <f>RANK('Data - Overview'!$D83,'Data - Overview'!$D$74:$D$83)</f>
        <v>4</v>
      </c>
      <c r="F83" s="111">
        <f>INDEX('Data - Knowledge'!$G:$G,MATCH('Data - Overview'!$A83,'Data - Knowledge'!$A:$A,0))</f>
        <v>0.41974617945026349</v>
      </c>
      <c r="G83" s="112">
        <f>INDEX('Data - Knowledge'!$J:$J,MATCH('Data - Overview'!$A83,'Data - Knowledge'!$A:$A,0))</f>
        <v>100.63759988796006</v>
      </c>
      <c r="H83" s="112">
        <f>RANK('Data - Overview'!$G83,'Data - Overview'!$G$74:$G$83)</f>
        <v>9</v>
      </c>
      <c r="I83" s="112">
        <f>'Data - Overview'!$G83-100</f>
        <v>0.63759988796006439</v>
      </c>
      <c r="J83" s="112" t="str">
        <f t="shared" si="0"/>
        <v>above</v>
      </c>
      <c r="K83" s="108" t="str">
        <f>"" &amp;TEXT('Data - Overview'!$C83,"0")&amp;" "</f>
        <v xml:space="preserve">&gt; 4 units per day (Men) </v>
      </c>
      <c r="L83" s="108" t="str">
        <f>"Index: "&amp;TEXT('Data - Overview'!$G83,"0")&amp;""</f>
        <v>Index: 101</v>
      </c>
      <c r="M83" s="108" t="str">
        <f>'Data - Overview'!$K83&amp;CHAR(10)&amp;'Data - Overview'!$L83</f>
        <v>&gt; 4 units per day (Men) 
Index: 101</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0.48029069767441857</v>
      </c>
      <c r="B89" s="62">
        <f>D75</f>
        <v>0.49904263565891466</v>
      </c>
      <c r="C89" s="62">
        <f>D76</f>
        <v>0.21934496124031008</v>
      </c>
      <c r="D89" s="62">
        <f>D82</f>
        <v>0.27743023255813953</v>
      </c>
      <c r="E89" s="62">
        <f>D83</f>
        <v>0.42242248062015503</v>
      </c>
      <c r="F89" s="68"/>
      <c r="G89" s="69"/>
      <c r="H89" s="68"/>
      <c r="I89" s="70"/>
      <c r="J89" s="70"/>
    </row>
    <row r="90" spans="1:14" ht="15" thickBot="1">
      <c r="A90" s="113">
        <f>1-A89</f>
        <v>0.51970930232558143</v>
      </c>
      <c r="B90" s="113">
        <f>1-B89</f>
        <v>0.5009573643410854</v>
      </c>
      <c r="C90" s="113">
        <f>1-C89</f>
        <v>0.78065503875968989</v>
      </c>
      <c r="D90" s="113">
        <f>1-D89</f>
        <v>0.72256976744186052</v>
      </c>
      <c r="E90" s="113">
        <f>1-E89</f>
        <v>0.57757751937984492</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6.2244186046511621E-2</v>
      </c>
      <c r="F96" s="63">
        <f>RANK('Data - Overview'!$E96,'Data - Overview'!$E$96:$E$103)</f>
        <v>8</v>
      </c>
      <c r="G96" s="62">
        <f>INDEX('Data - Knowledge'!$G:$G,MATCH('Data - Overview'!$A96,'Data - Knowledge'!$A:$A,0))</f>
        <v>5.244063453486375E-2</v>
      </c>
      <c r="H96" s="64">
        <f>INDEX('Data - Knowledge'!$J:$J,MATCH('Data - Overview'!$A96,'Data - Knowledge'!$A:$A,0))</f>
        <v>118.69457072478831</v>
      </c>
      <c r="I96" s="64">
        <f>RANK('Data - Overview'!$H96,'Data - Overview'!$H$96:$H$103)</f>
        <v>1</v>
      </c>
      <c r="J96" s="64">
        <f>'Data - Overview'!$H96-100</f>
        <v>18.694570724788306</v>
      </c>
      <c r="K96" s="61" t="str">
        <f>"" &amp;TEXT('Data - Overview'!$B96,"0")&amp;" "</f>
        <v xml:space="preserve">Age 0-4 </v>
      </c>
      <c r="L96" s="61" t="str">
        <f>"Index: "&amp;TEXT('Data - Overview'!$H96,"0")&amp;""</f>
        <v>Index: 119</v>
      </c>
      <c r="M96" s="61" t="str">
        <f>'Data - Overview'!$K96&amp;CHAR(10)&amp;'Data - Overview'!$L96</f>
        <v>Age 0-4 
Index: 119</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0.16689922480620153</v>
      </c>
      <c r="F97" s="69">
        <f>RANK('Data - Overview'!$E97,'Data - Overview'!$E$96:$E$103)</f>
        <v>3</v>
      </c>
      <c r="G97" s="68">
        <f>INDEX('Data - Knowledge'!$G:$G,MATCH('Data - Overview'!$A97,'Data - Knowledge'!$A:$A,0))</f>
        <v>0.15387029283176373</v>
      </c>
      <c r="H97" s="70">
        <f>INDEX('Data - Knowledge'!$J:$J,MATCH('Data - Overview'!$A97,'Data - Knowledge'!$A:$A,0))</f>
        <v>108.46747720736658</v>
      </c>
      <c r="I97" s="70">
        <f>RANK('Data - Overview'!$H97,'Data - Overview'!$H$96:$H$103)</f>
        <v>3</v>
      </c>
      <c r="J97" s="70">
        <f>'Data - Overview'!$H97-100</f>
        <v>8.4674772073665849</v>
      </c>
      <c r="K97" s="1" t="str">
        <f>"" &amp;TEXT('Data - Overview'!$B97,"0")&amp;" "</f>
        <v xml:space="preserve">Age 5-17 </v>
      </c>
      <c r="L97" s="1" t="str">
        <f>"Index: "&amp;TEXT('Data - Overview'!$H97,"0")&amp;""</f>
        <v>Index: 108</v>
      </c>
      <c r="M97" s="1" t="str">
        <f>'Data - Overview'!$K97&amp;CHAR(10)&amp;'Data - Overview'!$L97</f>
        <v>Age 5-17 
Index: 108</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7.7562015503875967E-2</v>
      </c>
      <c r="F98" s="85">
        <f>RANK('Data - Overview'!$E98,'Data - Overview'!$E$96:$E$103)</f>
        <v>7</v>
      </c>
      <c r="G98" s="84">
        <f>INDEX('Data - Knowledge'!$G:$G,MATCH('Data - Overview'!$A98,'Data - Knowledge'!$A:$A,0))</f>
        <v>7.2868919150959596E-2</v>
      </c>
      <c r="H98" s="75">
        <f>INDEX('Data - Knowledge'!$J:$J,MATCH('Data - Overview'!$A98,'Data - Knowledge'!$A:$A,0))</f>
        <v>106.44046379114513</v>
      </c>
      <c r="I98" s="75">
        <f>RANK('Data - Overview'!$H98,'Data - Overview'!$H$96:$H$103)</f>
        <v>4</v>
      </c>
      <c r="J98" s="75">
        <f>'Data - Overview'!$H98-100</f>
        <v>6.4404637911451346</v>
      </c>
      <c r="K98" s="72" t="str">
        <f>"" &amp;TEXT('Data - Overview'!$B98,"0")&amp;" "</f>
        <v xml:space="preserve">Age 18-24 </v>
      </c>
      <c r="L98" s="72" t="str">
        <f>"Index: "&amp;TEXT('Data - Overview'!$H98,"0")&amp;""</f>
        <v>Index: 106</v>
      </c>
      <c r="M98" s="72" t="str">
        <f>'Data - Overview'!$K98&amp;CHAR(10)&amp;'Data - Overview'!$L98</f>
        <v>Age 18-24 
Index: 106</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0.13691860465116279</v>
      </c>
      <c r="F99" s="69">
        <f>RANK('Data - Overview'!$E99,'Data - Overview'!$E$96:$E$103)</f>
        <v>4</v>
      </c>
      <c r="G99" s="68">
        <f>INDEX('Data - Knowledge'!$G:$G,MATCH('Data - Overview'!$A99,'Data - Knowledge'!$A:$A,0))</f>
        <v>0.11896888745063336</v>
      </c>
      <c r="H99" s="70">
        <f>INDEX('Data - Knowledge'!$J:$J,MATCH('Data - Overview'!$A99,'Data - Knowledge'!$A:$A,0))</f>
        <v>115.0877406565458</v>
      </c>
      <c r="I99" s="70">
        <f>RANK('Data - Overview'!$H99,'Data - Overview'!$H$96:$H$103)</f>
        <v>2</v>
      </c>
      <c r="J99" s="70">
        <f>'Data - Overview'!$H99-100</f>
        <v>15.087740656545805</v>
      </c>
      <c r="K99" s="1" t="str">
        <f>"" &amp;TEXT('Data - Overview'!$B99,"0")&amp;" "</f>
        <v xml:space="preserve">Age 25-34 </v>
      </c>
      <c r="L99" s="1" t="str">
        <f>"Index: "&amp;TEXT('Data - Overview'!$H99,"0")&amp;""</f>
        <v>Index: 115</v>
      </c>
      <c r="M99" s="1" t="str">
        <f>'Data - Overview'!$K99&amp;CHAR(10)&amp;'Data - Overview'!$L99</f>
        <v>Age 25-34 
Index: 115</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0.18242248062015509</v>
      </c>
      <c r="F100" s="85">
        <f>RANK('Data - Overview'!$E100,'Data - Overview'!$E$96:$E$103)</f>
        <v>2</v>
      </c>
      <c r="G100" s="84">
        <f>INDEX('Data - Knowledge'!$G:$G,MATCH('Data - Overview'!$A100,'Data - Knowledge'!$A:$A,0))</f>
        <v>0.18424111400229828</v>
      </c>
      <c r="H100" s="75">
        <f>INDEX('Data - Knowledge'!$J:$J,MATCH('Data - Overview'!$A100,'Data - Knowledge'!$A:$A,0))</f>
        <v>99.012905782733966</v>
      </c>
      <c r="I100" s="75">
        <f>RANK('Data - Overview'!$H100,'Data - Overview'!$H$96:$H$103)</f>
        <v>5</v>
      </c>
      <c r="J100" s="75">
        <f>'Data - Overview'!$H100-100</f>
        <v>-0.98709421726603352</v>
      </c>
      <c r="K100" s="72" t="str">
        <f>"" &amp;TEXT('Data - Overview'!$B100,"0")&amp;" "</f>
        <v xml:space="preserve">Age 35-49 </v>
      </c>
      <c r="L100" s="72" t="str">
        <f>"Index: "&amp;TEXT('Data - Overview'!$H100,"0")&amp;""</f>
        <v>Index: 99</v>
      </c>
      <c r="M100" s="72" t="str">
        <f>'Data - Overview'!$K100&amp;CHAR(10)&amp;'Data - Overview'!$L100</f>
        <v>Age 35-49 
Index: 99</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0.18897286821705422</v>
      </c>
      <c r="F101" s="69">
        <f>RANK('Data - Overview'!$E101,'Data - Overview'!$E$96:$E$103)</f>
        <v>1</v>
      </c>
      <c r="G101" s="68">
        <f>INDEX('Data - Knowledge'!$G:$G,MATCH('Data - Overview'!$A101,'Data - Knowledge'!$A:$A,0))</f>
        <v>0.20902672073333423</v>
      </c>
      <c r="H101" s="70">
        <f>INDEX('Data - Knowledge'!$J:$J,MATCH('Data - Overview'!$A101,'Data - Knowledge'!$A:$A,0))</f>
        <v>90.406081841630339</v>
      </c>
      <c r="I101" s="70">
        <f>RANK('Data - Overview'!$H101,'Data - Overview'!$H$96:$H$103)</f>
        <v>6</v>
      </c>
      <c r="J101" s="70">
        <f>'Data - Overview'!$H101-100</f>
        <v>-9.5939181583696609</v>
      </c>
      <c r="K101" s="1" t="str">
        <f>"" &amp;TEXT('Data - Overview'!$B101,"0")&amp;" "</f>
        <v xml:space="preserve">Age 50-64 </v>
      </c>
      <c r="L101" s="1" t="str">
        <f>"Index: "&amp;TEXT('Data - Overview'!$H101,"0")&amp;""</f>
        <v>Index: 90</v>
      </c>
      <c r="M101" s="1" t="str">
        <f>'Data - Overview'!$K101&amp;CHAR(10)&amp;'Data - Overview'!$L101</f>
        <v>Age 50-64 
Index: 90</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9.8391472868217061E-2</v>
      </c>
      <c r="F102" s="85">
        <f>RANK('Data - Overview'!$E102,'Data - Overview'!$E$96:$E$103)</f>
        <v>5</v>
      </c>
      <c r="G102" s="84">
        <f>INDEX('Data - Knowledge'!$G:$G,MATCH('Data - Overview'!$A102,'Data - Knowledge'!$A:$A,0))</f>
        <v>0.11312736266494076</v>
      </c>
      <c r="H102" s="75">
        <f>INDEX('Data - Knowledge'!$J:$J,MATCH('Data - Overview'!$A102,'Data - Knowledge'!$A:$A,0))</f>
        <v>86.974071126922425</v>
      </c>
      <c r="I102" s="75">
        <f>RANK('Data - Overview'!$H102,'Data - Overview'!$H$96:$H$103)</f>
        <v>8</v>
      </c>
      <c r="J102" s="75">
        <f>'Data - Overview'!$H102-100</f>
        <v>-13.025928873077575</v>
      </c>
      <c r="K102" s="72" t="str">
        <f>"" &amp;TEXT('Data - Overview'!$B102,"0")&amp;" "</f>
        <v xml:space="preserve">Aged 65-74 </v>
      </c>
      <c r="L102" s="72" t="str">
        <f>"Index: "&amp;TEXT('Data - Overview'!$H102,"0")&amp;""</f>
        <v>Index: 87</v>
      </c>
      <c r="M102" s="72" t="str">
        <f>'Data - Overview'!$K102&amp;CHAR(10)&amp;'Data - Overview'!$L102</f>
        <v>Aged 65-74 
Index: 87</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8.6201550387596887E-2</v>
      </c>
      <c r="F103" s="115">
        <f>RANK('Data - Overview'!$E103,'Data - Overview'!$E$96:$E$103)</f>
        <v>6</v>
      </c>
      <c r="G103" s="111">
        <f>INDEX('Data - Knowledge'!$G:$G,MATCH('Data - Overview'!$A103,'Data - Knowledge'!$A:$A,0))</f>
        <v>9.553313344516505E-2</v>
      </c>
      <c r="H103" s="112">
        <f>INDEX('Data - Knowledge'!$J:$J,MATCH('Data - Overview'!$A103,'Data - Knowledge'!$A:$A,0))</f>
        <v>90.232097785294158</v>
      </c>
      <c r="I103" s="112">
        <f>RANK('Data - Overview'!$H103,'Data - Overview'!$H$96:$H$103)</f>
        <v>7</v>
      </c>
      <c r="J103" s="112">
        <f>'Data - Overview'!$H103-100</f>
        <v>-9.7679022147058419</v>
      </c>
      <c r="K103" s="108" t="str">
        <f>"" &amp;TEXT('Data - Overview'!$B103,"0")&amp;" "</f>
        <v xml:space="preserve">Aged 75 plus </v>
      </c>
      <c r="L103" s="108" t="str">
        <f>"Index: "&amp;TEXT('Data - Overview'!$H103,"0")&amp;""</f>
        <v>Index: 90</v>
      </c>
      <c r="M103" s="108" t="str">
        <f>'Data - Overview'!$K103&amp;CHAR(10)&amp;'Data - Overview'!$L103</f>
        <v>Aged 75 plus 
Index: 90</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40.657825581395343</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0.2310232558139535</v>
      </c>
      <c r="E115" s="63">
        <f>RANK('Data - Overview'!$D115,'Data - Overview'!$D$115:$D$119)</f>
        <v>2</v>
      </c>
      <c r="F115" s="62">
        <f>INDEX('Data - Knowledge'!$G:$G,MATCH('Data - Overview'!$A115,'Data - Knowledge'!$A:$A,0))</f>
        <v>0.30240027605700776</v>
      </c>
      <c r="G115" s="64">
        <f>INDEX('Data - Knowledge'!$J:$J,MATCH('Data - Overview'!$A115,'Data - Knowledge'!$A:$A,0))</f>
        <v>76.396509562180952</v>
      </c>
      <c r="H115" s="64">
        <f>RANK('Data - Overview'!$G115,'Data - Overview'!$G$115:$G$119)</f>
        <v>5</v>
      </c>
      <c r="I115" s="64">
        <f>'Data - Overview'!$G115-100</f>
        <v>-23.603490437819048</v>
      </c>
      <c r="J115" s="61" t="str">
        <f>"" &amp;TEXT('Data - Overview'!$B115,"0")&amp;" "</f>
        <v xml:space="preserve">Couple, no children </v>
      </c>
      <c r="K115" s="61" t="str">
        <f>"Index: "&amp;TEXT('Data - Overview'!$G115,"0")&amp;""</f>
        <v>Index: 76</v>
      </c>
      <c r="L115" s="61" t="str">
        <f>'Data - Overview'!$J115&amp;CHAR(10)&amp;'Data - Overview'!$K115</f>
        <v>Couple, no children 
Index: 76</v>
      </c>
      <c r="M115" s="61">
        <v>1</v>
      </c>
    </row>
    <row r="116" spans="1:13">
      <c r="A116" s="86" t="s">
        <v>159</v>
      </c>
      <c r="B116" s="1" t="str">
        <f>INDEX('Data - Knowledge'!$D:$D,MATCH('Data - Overview'!$A116,'Data - Knowledge'!$A:$A,0))</f>
        <v>Couple with children</v>
      </c>
      <c r="C116" s="1" t="s">
        <v>160</v>
      </c>
      <c r="D116" s="68">
        <f>INDEX('Data - Knowledge'!$E:$E,MATCH('Data - Overview'!$A116,'Data - Knowledge'!$A:$A,0))</f>
        <v>0.16579069767441862</v>
      </c>
      <c r="E116" s="69">
        <f>RANK('Data - Overview'!$D116,'Data - Overview'!$D$115:$D$119)</f>
        <v>4</v>
      </c>
      <c r="F116" s="68">
        <f>INDEX('Data - Knowledge'!$G:$G,MATCH('Data - Overview'!$A116,'Data - Knowledge'!$A:$A,0))</f>
        <v>0.18597672007291077</v>
      </c>
      <c r="G116" s="70">
        <f>INDEX('Data - Knowledge'!$J:$J,MATCH('Data - Overview'!$A116,'Data - Knowledge'!$A:$A,0))</f>
        <v>89.145941282017247</v>
      </c>
      <c r="H116" s="70">
        <f>RANK('Data - Overview'!$G116,'Data - Overview'!$G$115:$G$119)</f>
        <v>4</v>
      </c>
      <c r="I116" s="70">
        <f>'Data - Overview'!$G116-100</f>
        <v>-10.854058717982753</v>
      </c>
      <c r="J116" s="1" t="str">
        <f>"" &amp;TEXT('Data - Overview'!$B116,"0")&amp;" "</f>
        <v xml:space="preserve">Couple with children </v>
      </c>
      <c r="K116" s="1" t="str">
        <f>"Index: "&amp;TEXT('Data - Overview'!$G116,"0")&amp;""</f>
        <v>Index: 89</v>
      </c>
      <c r="L116" s="1" t="str">
        <f>'Data - Overview'!$J116&amp;CHAR(10)&amp;'Data - Overview'!$K116</f>
        <v>Couple with children 
Index: 89</v>
      </c>
      <c r="M116" s="1">
        <v>2</v>
      </c>
    </row>
    <row r="117" spans="1:13">
      <c r="A117" s="56" t="s">
        <v>161</v>
      </c>
      <c r="B117" s="72" t="str">
        <f>INDEX('Data - Knowledge'!$D:$D,MATCH('Data - Overview'!$A117,'Data - Knowledge'!$A:$A,0))</f>
        <v>Single parent</v>
      </c>
      <c r="C117" s="72" t="s">
        <v>162</v>
      </c>
      <c r="D117" s="84">
        <f>INDEX('Data - Knowledge'!$E:$E,MATCH('Data - Overview'!$A117,'Data - Knowledge'!$A:$A,0))</f>
        <v>4.5662790697674413E-2</v>
      </c>
      <c r="E117" s="85">
        <f>RANK('Data - Overview'!$D117,'Data - Overview'!$D$115:$D$119)</f>
        <v>5</v>
      </c>
      <c r="F117" s="84">
        <f>INDEX('Data - Knowledge'!$G:$G,MATCH('Data - Overview'!$A117,'Data - Knowledge'!$A:$A,0))</f>
        <v>3.0785626543739845E-2</v>
      </c>
      <c r="G117" s="75">
        <f>INDEX('Data - Knowledge'!$J:$J,MATCH('Data - Overview'!$A117,'Data - Knowledge'!$A:$A,0))</f>
        <v>148.32503289415686</v>
      </c>
      <c r="H117" s="75">
        <f>RANK('Data - Overview'!$G117,'Data - Overview'!$G$115:$G$119)</f>
        <v>1</v>
      </c>
      <c r="I117" s="75">
        <f>'Data - Overview'!$G117-100</f>
        <v>48.325032894156863</v>
      </c>
      <c r="J117" s="72" t="str">
        <f>"" &amp;TEXT('Data - Overview'!$B117,"0")&amp;" "</f>
        <v xml:space="preserve">Single parent </v>
      </c>
      <c r="K117" s="72" t="str">
        <f>"Index: "&amp;TEXT('Data - Overview'!$G117,"0")&amp;""</f>
        <v>Index: 148</v>
      </c>
      <c r="L117" s="72" t="str">
        <f>'Data - Overview'!$J117&amp;CHAR(10)&amp;'Data - Overview'!$K117</f>
        <v>Single parent 
Index: 148</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0.21638372093023259</v>
      </c>
      <c r="E118" s="69">
        <f>RANK('Data - Overview'!$D118,'Data - Overview'!$D$115:$D$119)</f>
        <v>3</v>
      </c>
      <c r="F118" s="68">
        <f>INDEX('Data - Knowledge'!$G:$G,MATCH('Data - Overview'!$A118,'Data - Knowledge'!$A:$A,0))</f>
        <v>0.16796368331374079</v>
      </c>
      <c r="G118" s="70">
        <f>INDEX('Data - Knowledge'!$J:$J,MATCH('Data - Overview'!$A118,'Data - Knowledge'!$A:$A,0))</f>
        <v>128.82768266402422</v>
      </c>
      <c r="H118" s="70">
        <f>RANK('Data - Overview'!$G118,'Data - Overview'!$G$115:$G$119)</f>
        <v>2</v>
      </c>
      <c r="I118" s="70">
        <f>'Data - Overview'!$G118-100</f>
        <v>28.827682664024223</v>
      </c>
      <c r="J118" s="1" t="str">
        <f>"" &amp;TEXT('Data - Overview'!$B118,"0")&amp;" "</f>
        <v xml:space="preserve">Single person, no children </v>
      </c>
      <c r="K118" s="1" t="str">
        <f>"Index: "&amp;TEXT('Data - Overview'!$G118,"0")&amp;""</f>
        <v>Index: 129</v>
      </c>
      <c r="L118" s="1" t="str">
        <f>'Data - Overview'!$J118&amp;CHAR(10)&amp;'Data - Overview'!$K118</f>
        <v>Single person, no children 
Index: 129</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0.34126744186046509</v>
      </c>
      <c r="E119" s="89">
        <f>RANK('Data - Overview'!$D119,'Data - Overview'!$D$115:$D$119)</f>
        <v>1</v>
      </c>
      <c r="F119" s="88">
        <f>INDEX('Data - Knowledge'!$G:$G,MATCH('Data - Overview'!$A119,'Data - Knowledge'!$A:$A,0))</f>
        <v>0.31305189607576378</v>
      </c>
      <c r="G119" s="80">
        <f>INDEX('Data - Knowledge'!$J:$J,MATCH('Data - Overview'!$A119,'Data - Knowledge'!$A:$A,0))</f>
        <v>109.01305698460702</v>
      </c>
      <c r="H119" s="80">
        <f>RANK('Data - Overview'!$G119,'Data - Overview'!$G$115:$G$119)</f>
        <v>3</v>
      </c>
      <c r="I119" s="80">
        <f>'Data - Overview'!$G119-100</f>
        <v>9.0130569846070188</v>
      </c>
      <c r="J119" s="57" t="str">
        <f>"" &amp;TEXT('Data - Overview'!$B119,"0")&amp;" "</f>
        <v xml:space="preserve">Other: two or more adults, may include a couple, may have children </v>
      </c>
      <c r="K119" s="57" t="str">
        <f>"Index: "&amp;TEXT('Data - Overview'!$G119,"0")&amp;""</f>
        <v>Index: 109</v>
      </c>
      <c r="L119" s="57" t="str">
        <f>'Data - Overview'!$J119&amp;CHAR(10)&amp;'Data - Overview'!$K119</f>
        <v>Other: two or more adults, may include a couple, may have children 
Index: 109</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Lone parent</v>
      </c>
      <c r="B122" s="118">
        <f>INDEX('Data - Overview'!$I$115:$I$119,MATCH(1,'Data - Overview'!$H$115:$H$119,0))</f>
        <v>48.325032894156863</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0.69685271317829467</v>
      </c>
      <c r="E128" s="63">
        <f>RANK('Data - Overview'!$D128,'Data - Overview'!$D$128:$D$131)</f>
        <v>1</v>
      </c>
      <c r="F128" s="62">
        <f>INDEX('Data - Knowledge'!$G:$G,MATCH('Data - Overview'!$A128,'Data - Knowledge'!$A:$A,0))</f>
        <v>0.72843787396478632</v>
      </c>
      <c r="G128" s="64">
        <f>INDEX('Data - Knowledge'!$J:$J,MATCH('Data - Overview'!$A128,'Data - Knowledge'!$A:$A,0))</f>
        <v>95.663987017234845</v>
      </c>
      <c r="H128" s="64">
        <f>RANK('Data - Overview'!$G128,'Data - Overview'!$G$128:$G$131)</f>
        <v>4</v>
      </c>
      <c r="I128" s="64">
        <f>'Data - Overview'!$G128 - 100</f>
        <v>-4.3360129827651548</v>
      </c>
      <c r="J128" s="61" t="str">
        <f>"" &amp;TEXT('Data - Overview'!$C128,"0")&amp;" "</f>
        <v xml:space="preserve">0 </v>
      </c>
      <c r="K128" s="61" t="str">
        <f>"Index: "&amp;TEXT('Data - Overview'!$G128,"0")&amp;""</f>
        <v>Index: 96</v>
      </c>
      <c r="L128" s="61" t="str">
        <f>'Data - Overview'!$J128&amp;CHAR(10)&amp;'Data - Overview'!$K128</f>
        <v>0 
Index: 96</v>
      </c>
      <c r="M128" s="61">
        <v>1</v>
      </c>
    </row>
    <row r="129" spans="1:13">
      <c r="A129" s="86" t="s">
        <v>170</v>
      </c>
      <c r="B129" s="1" t="str">
        <f>INDEX('Data - Knowledge'!$D:$D,MATCH('Data - Overview'!$A129,'Data - Knowledge'!$A:$A,0))</f>
        <v>Children at home : 1</v>
      </c>
      <c r="C129" s="1">
        <v>1</v>
      </c>
      <c r="D129" s="68">
        <f>INDEX('Data - Knowledge'!$E:$E,MATCH('Data - Overview'!$A129,'Data - Knowledge'!$A:$A,0))</f>
        <v>0.13917829457364345</v>
      </c>
      <c r="E129" s="69">
        <f>RANK('Data - Overview'!$D129,'Data - Overview'!$D$128:$D$131)</f>
        <v>2</v>
      </c>
      <c r="F129" s="68">
        <f>INDEX('Data - Knowledge'!$G:$G,MATCH('Data - Overview'!$A129,'Data - Knowledge'!$A:$A,0))</f>
        <v>0.12590590946915162</v>
      </c>
      <c r="G129" s="70">
        <f>INDEX('Data - Knowledge'!$J:$J,MATCH('Data - Overview'!$A129,'Data - Knowledge'!$A:$A,0))</f>
        <v>110.54151084762525</v>
      </c>
      <c r="H129" s="70">
        <f>RANK('Data - Overview'!$G129,'Data - Overview'!$G$128:$G$131)</f>
        <v>2</v>
      </c>
      <c r="I129" s="70">
        <f>'Data - Overview'!$G129 - 100</f>
        <v>10.541510847625247</v>
      </c>
      <c r="J129" s="1" t="str">
        <f>"" &amp;TEXT('Data - Overview'!$C129,"0")&amp;" "</f>
        <v xml:space="preserve">1 </v>
      </c>
      <c r="K129" s="1" t="str">
        <f>"Index: "&amp;TEXT('Data - Overview'!$G129,"0")&amp;""</f>
        <v>Index: 111</v>
      </c>
      <c r="L129" s="1" t="str">
        <f>'Data - Overview'!$J129&amp;CHAR(10)&amp;'Data - Overview'!$K129</f>
        <v>1 
Index: 111</v>
      </c>
      <c r="M129" s="1">
        <v>2</v>
      </c>
    </row>
    <row r="130" spans="1:13">
      <c r="A130" s="56" t="s">
        <v>171</v>
      </c>
      <c r="B130" s="72" t="str">
        <f>INDEX('Data - Knowledge'!$D:$D,MATCH('Data - Overview'!$A130,'Data - Knowledge'!$A:$A,0))</f>
        <v>Children at home : 2</v>
      </c>
      <c r="C130" s="72">
        <v>2</v>
      </c>
      <c r="D130" s="84">
        <f>INDEX('Data - Knowledge'!$E:$E,MATCH('Data - Overview'!$A130,'Data - Knowledge'!$A:$A,0))</f>
        <v>0.11065116279069769</v>
      </c>
      <c r="E130" s="85">
        <f>RANK('Data - Overview'!$D130,'Data - Overview'!$D$128:$D$131)</f>
        <v>3</v>
      </c>
      <c r="F130" s="84">
        <f>INDEX('Data - Knowledge'!$G:$G,MATCH('Data - Overview'!$A130,'Data - Knowledge'!$A:$A,0))</f>
        <v>0.10607782430094176</v>
      </c>
      <c r="G130" s="75">
        <f>INDEX('Data - Knowledge'!$J:$J,MATCH('Data - Overview'!$A130,'Data - Knowledge'!$A:$A,0))</f>
        <v>104.31130494982762</v>
      </c>
      <c r="H130" s="75">
        <f>RANK('Data - Overview'!$G130,'Data - Overview'!$G$128:$G$131)</f>
        <v>3</v>
      </c>
      <c r="I130" s="75">
        <f>'Data - Overview'!$G130 - 100</f>
        <v>4.3113049498276155</v>
      </c>
      <c r="J130" s="72" t="str">
        <f>"" &amp;TEXT('Data - Overview'!$C130,"0")&amp;" "</f>
        <v xml:space="preserve">2 </v>
      </c>
      <c r="K130" s="72" t="str">
        <f>"Index: "&amp;TEXT('Data - Overview'!$G130,"0")&amp;""</f>
        <v>Index: 104</v>
      </c>
      <c r="L130" s="72" t="str">
        <f>'Data - Overview'!$J130&amp;CHAR(10)&amp;'Data - Overview'!$K130</f>
        <v>2 
Index: 104</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5.3720930232558146E-2</v>
      </c>
      <c r="E131" s="115">
        <f>RANK('Data - Overview'!$D131,'Data - Overview'!$D$128:$D$131)</f>
        <v>4</v>
      </c>
      <c r="F131" s="111">
        <f>INDEX('Data - Knowledge'!$G:$G,MATCH('Data - Overview'!$A131,'Data - Knowledge'!$A:$A,0))</f>
        <v>3.9780798848221485E-2</v>
      </c>
      <c r="G131" s="112">
        <f>INDEX('Data - Knowledge'!$J:$J,MATCH('Data - Overview'!$A131,'Data - Knowledge'!$A:$A,0))</f>
        <v>135.04236161149865</v>
      </c>
      <c r="H131" s="112">
        <f>RANK('Data - Overview'!$G131,'Data - Overview'!$G$128:$G$131)</f>
        <v>1</v>
      </c>
      <c r="I131" s="112">
        <f>'Data - Overview'!$G131 - 100</f>
        <v>35.042361611498649</v>
      </c>
      <c r="J131" s="108" t="str">
        <f>"" &amp;TEXT('Data - Overview'!$C131,"0")&amp;" "</f>
        <v xml:space="preserve">3+ </v>
      </c>
      <c r="K131" s="108" t="str">
        <f>"Index: "&amp;TEXT('Data - Overview'!$G131,"0")&amp;""</f>
        <v>Index: 135</v>
      </c>
      <c r="L131" s="108" t="str">
        <f>'Data - Overview'!$J131&amp;CHAR(10)&amp;'Data - Overview'!$K131</f>
        <v>3+ 
Index: 135</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0.2437325581395349</v>
      </c>
      <c r="E137" s="63">
        <f>RANK('Data - Overview'!$D137,'Data - Overview'!$D$137:$D$140)</f>
        <v>3</v>
      </c>
      <c r="F137" s="62">
        <f>INDEX('Data - Knowledge'!$G:$G,MATCH('Data - Overview'!$A137,'Data - Knowledge'!$A:$A,0))</f>
        <v>0.19068982551612093</v>
      </c>
      <c r="G137" s="64">
        <f>INDEX('Data - Knowledge'!$J:$J,MATCH('Data - Overview'!$A137,'Data - Knowledge'!$A:$A,0))</f>
        <v>127.81623638274804</v>
      </c>
      <c r="H137" s="64">
        <f>RANK('Data - Overview'!$G137,'Data - Overview'!$G$137:$G$140)</f>
        <v>1</v>
      </c>
      <c r="I137" s="61">
        <v>1</v>
      </c>
      <c r="J137" s="61" t="str">
        <f>"" &amp;TEXT('Data - Overview'!$C137,"0")&amp;" "</f>
        <v xml:space="preserve">1 person </v>
      </c>
      <c r="K137" s="61" t="str">
        <f>"Index: "&amp;TEXT('Data - Overview'!$G137,"0")&amp;""</f>
        <v>Index: 128</v>
      </c>
      <c r="L137" s="61" t="str">
        <f>'Data - Overview'!$J137&amp;CHAR(10)&amp;'Data - Overview'!$K137</f>
        <v>1 person 
Index: 128</v>
      </c>
    </row>
    <row r="138" spans="1:13">
      <c r="A138" s="1" t="s">
        <v>177</v>
      </c>
      <c r="B138" s="1" t="str">
        <f>INDEX('Data - Knowledge'!$D:$D,MATCH('Data - Overview'!$A138,'Data - Knowledge'!$A:$A,0))</f>
        <v>Household size : 2 persons</v>
      </c>
      <c r="C138" s="1" t="s">
        <v>178</v>
      </c>
      <c r="D138" s="68">
        <f>INDEX('Data - Knowledge'!$E:$E,MATCH('Data - Overview'!$A138,'Data - Knowledge'!$A:$A,0))</f>
        <v>0.35131007751937976</v>
      </c>
      <c r="E138" s="69">
        <f>RANK('Data - Overview'!$D138,'Data - Overview'!$D$137:$D$140)</f>
        <v>1</v>
      </c>
      <c r="F138" s="68">
        <f>INDEX('Data - Knowledge'!$G:$G,MATCH('Data - Overview'!$A138,'Data - Knowledge'!$A:$A,0))</f>
        <v>0.38833122878389625</v>
      </c>
      <c r="G138" s="70">
        <f>INDEX('Data - Knowledge'!$J:$J,MATCH('Data - Overview'!$A138,'Data - Knowledge'!$A:$A,0))</f>
        <v>90.466604661064096</v>
      </c>
      <c r="H138" s="70">
        <f>RANK('Data - Overview'!$G138,'Data - Overview'!$G$137:$G$140)</f>
        <v>4</v>
      </c>
      <c r="I138" s="1">
        <v>2</v>
      </c>
      <c r="J138" s="1" t="str">
        <f>"" &amp;TEXT('Data - Overview'!$C138,"0")&amp;" "</f>
        <v xml:space="preserve">2 people </v>
      </c>
      <c r="K138" s="1" t="str">
        <f>"Index: "&amp;TEXT('Data - Overview'!$G138,"0")&amp;""</f>
        <v>Index: 90</v>
      </c>
      <c r="L138" s="1" t="str">
        <f>'Data - Overview'!$J138&amp;CHAR(10)&amp;'Data - Overview'!$K138</f>
        <v>2 people 
Index: 90</v>
      </c>
    </row>
    <row r="139" spans="1:13">
      <c r="A139" s="72" t="s">
        <v>179</v>
      </c>
      <c r="B139" s="72" t="str">
        <f>INDEX('Data - Knowledge'!$D:$D,MATCH('Data - Overview'!$A139,'Data - Knowledge'!$A:$A,0))</f>
        <v>Household size : 3-4 persons</v>
      </c>
      <c r="C139" s="72" t="s">
        <v>180</v>
      </c>
      <c r="D139" s="84">
        <f>INDEX('Data - Knowledge'!$E:$E,MATCH('Data - Overview'!$A139,'Data - Knowledge'!$A:$A,0))</f>
        <v>0.32543410852713178</v>
      </c>
      <c r="E139" s="85">
        <f>RANK('Data - Overview'!$D139,'Data - Overview'!$D$137:$D$140)</f>
        <v>2</v>
      </c>
      <c r="F139" s="84">
        <f>INDEX('Data - Knowledge'!$G:$G,MATCH('Data - Overview'!$A139,'Data - Knowledge'!$A:$A,0))</f>
        <v>0.34146339272741671</v>
      </c>
      <c r="G139" s="75">
        <f>INDEX('Data - Knowledge'!$J:$J,MATCH('Data - Overview'!$A139,'Data - Knowledge'!$A:$A,0))</f>
        <v>95.305709325895222</v>
      </c>
      <c r="H139" s="75">
        <f>RANK('Data - Overview'!$G139,'Data - Overview'!$G$137:$G$140)</f>
        <v>3</v>
      </c>
      <c r="I139" s="72">
        <v>3</v>
      </c>
      <c r="J139" s="72" t="str">
        <f>"" &amp;TEXT('Data - Overview'!$C139,"0")&amp;" "</f>
        <v xml:space="preserve">3-4 people </v>
      </c>
      <c r="K139" s="72" t="str">
        <f>"Index: "&amp;TEXT('Data - Overview'!$G139,"0")&amp;""</f>
        <v>Index: 95</v>
      </c>
      <c r="L139" s="72" t="str">
        <f>'Data - Overview'!$J139&amp;CHAR(10)&amp;'Data - Overview'!$K139</f>
        <v>3-4 people 
Index: 95</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7.9736434108527127E-2</v>
      </c>
      <c r="E140" s="115">
        <f>RANK('Data - Overview'!$D140,'Data - Overview'!$D$137:$D$140)</f>
        <v>4</v>
      </c>
      <c r="F140" s="111">
        <f>INDEX('Data - Knowledge'!$G:$G,MATCH('Data - Overview'!$A140,'Data - Knowledge'!$A:$A,0))</f>
        <v>7.9690340646422483E-2</v>
      </c>
      <c r="G140" s="112">
        <f>INDEX('Data - Knowledge'!$J:$J,MATCH('Data - Overview'!$A140,'Data - Knowledge'!$A:$A,0))</f>
        <v>100.05784071410757</v>
      </c>
      <c r="H140" s="112">
        <f>RANK('Data - Overview'!$G140,'Data - Overview'!$G$137:$G$140)</f>
        <v>2</v>
      </c>
      <c r="I140" s="108">
        <v>4</v>
      </c>
      <c r="J140" s="108" t="str">
        <f>"" &amp;TEXT('Data - Overview'!$C140,"0")&amp;" "</f>
        <v xml:space="preserve">5+ people </v>
      </c>
      <c r="K140" s="108" t="str">
        <f>"Index: "&amp;TEXT('Data - Overview'!$G140,"0")&amp;""</f>
        <v>Index: 100</v>
      </c>
      <c r="L140" s="108" t="str">
        <f>'Data - Overview'!$J140&amp;CHAR(10)&amp;'Data - Overview'!$K140</f>
        <v>5+ people 
Index: 100</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0.24418604651162792</v>
      </c>
      <c r="E146" s="63">
        <f>RANK('Data - Overview'!$D146,'Data - Overview'!$D$146:$D$151)</f>
        <v>2</v>
      </c>
      <c r="F146" s="62">
        <f>INDEX('Data - Knowledge'!$G:$G,MATCH('Data - Overview'!$A146,'Data - Knowledge'!$A:$A,0))</f>
        <v>0.16826898387245903</v>
      </c>
      <c r="G146" s="64">
        <f>INDEX('Data - Knowledge'!$J:$J,MATCH('Data - Overview'!$A146,'Data - Knowledge'!$A:$A,0))</f>
        <v>145.11649199516822</v>
      </c>
      <c r="H146" s="64">
        <f>RANK('Data - Overview'!$G146,'Data - Overview'!$G$146:$G$151)</f>
        <v>1</v>
      </c>
      <c r="I146" s="64">
        <f xml:space="preserve"> 'Data - Overview'!$G146 - 100</f>
        <v>45.116491995168218</v>
      </c>
      <c r="J146" s="61" t="str">
        <f>"" &amp;TEXT('Data - Overview'!$C146,"0")&amp;" "</f>
        <v xml:space="preserve">&lt;20k </v>
      </c>
      <c r="K146" s="61" t="str">
        <f>"Index: "&amp;TEXT('Data - Overview'!$G146,"0")&amp;""</f>
        <v>Index: 145</v>
      </c>
      <c r="L146" s="61" t="str">
        <f>'Data - Overview'!$J146&amp;CHAR(10)&amp;'Data - Overview'!$K146</f>
        <v>&lt;20k 
Index: 145</v>
      </c>
      <c r="M146" s="61">
        <v>1</v>
      </c>
    </row>
    <row r="147" spans="1:13">
      <c r="A147" s="86" t="s">
        <v>186</v>
      </c>
      <c r="B147" s="1" t="str">
        <f>INDEX('Data - Knowledge'!$D:$D,MATCH('Data - Overview'!$A147,'Data - Knowledge'!$A:$A,0))</f>
        <v>£20,000-£40,000</v>
      </c>
      <c r="C147" s="1" t="s">
        <v>187</v>
      </c>
      <c r="D147" s="68">
        <f>INDEX('Data - Knowledge'!$E:$E,MATCH('Data - Overview'!$A147,'Data - Knowledge'!$A:$A,0))</f>
        <v>0.36691472868217062</v>
      </c>
      <c r="E147" s="69">
        <f>RANK('Data - Overview'!$D147,'Data - Overview'!$D$146:$D$151)</f>
        <v>1</v>
      </c>
      <c r="F147" s="68">
        <f>INDEX('Data - Knowledge'!$G:$G,MATCH('Data - Overview'!$A147,'Data - Knowledge'!$A:$A,0))</f>
        <v>0.31505410189013194</v>
      </c>
      <c r="G147" s="70">
        <f>INDEX('Data - Knowledge'!$J:$J,MATCH('Data - Overview'!$A147,'Data - Knowledge'!$A:$A,0))</f>
        <v>116.46086385827279</v>
      </c>
      <c r="H147" s="70">
        <f>RANK('Data - Overview'!$G147,'Data - Overview'!$G$146:$G$151)</f>
        <v>2</v>
      </c>
      <c r="I147" s="70">
        <f xml:space="preserve"> 'Data - Overview'!$G147 - 100</f>
        <v>16.460863858272788</v>
      </c>
      <c r="J147" s="1" t="str">
        <f>"" &amp;TEXT('Data - Overview'!$C147,"0")&amp;" "</f>
        <v xml:space="preserve">20k - 40k </v>
      </c>
      <c r="K147" s="1" t="str">
        <f>"Index: "&amp;TEXT('Data - Overview'!$G147,"0")&amp;""</f>
        <v>Index: 116</v>
      </c>
      <c r="L147" s="1" t="str">
        <f>'Data - Overview'!$J147&amp;CHAR(10)&amp;'Data - Overview'!$K147</f>
        <v>20k - 40k 
Index: 116</v>
      </c>
      <c r="M147" s="1">
        <v>2</v>
      </c>
    </row>
    <row r="148" spans="1:13">
      <c r="A148" s="56" t="s">
        <v>188</v>
      </c>
      <c r="B148" s="72" t="str">
        <f>INDEX('Data - Knowledge'!$D:$D,MATCH('Data - Overview'!$A148,'Data - Knowledge'!$A:$A,0))</f>
        <v>£40,000-£60,000</v>
      </c>
      <c r="C148" s="72" t="s">
        <v>189</v>
      </c>
      <c r="D148" s="84">
        <f>INDEX('Data - Knowledge'!$E:$E,MATCH('Data - Overview'!$A148,'Data - Knowledge'!$A:$A,0))</f>
        <v>0.19806589147286824</v>
      </c>
      <c r="E148" s="85">
        <f>RANK('Data - Overview'!$D148,'Data - Overview'!$D$146:$D$151)</f>
        <v>3</v>
      </c>
      <c r="F148" s="84">
        <f>INDEX('Data - Knowledge'!$G:$G,MATCH('Data - Overview'!$A148,'Data - Knowledge'!$A:$A,0))</f>
        <v>0.2116378633980108</v>
      </c>
      <c r="G148" s="75">
        <f>INDEX('Data - Knowledge'!$J:$J,MATCH('Data - Overview'!$A148,'Data - Knowledge'!$A:$A,0))</f>
        <v>93.587172112194878</v>
      </c>
      <c r="H148" s="75">
        <f>RANK('Data - Overview'!$G148,'Data - Overview'!$G$146:$G$151)</f>
        <v>3</v>
      </c>
      <c r="I148" s="75">
        <f xml:space="preserve"> 'Data - Overview'!$G148 - 100</f>
        <v>-6.4128278878051219</v>
      </c>
      <c r="J148" s="72" t="str">
        <f>"" &amp;TEXT('Data - Overview'!$C148,"0")&amp;" "</f>
        <v xml:space="preserve">40k - 60k </v>
      </c>
      <c r="K148" s="72" t="str">
        <f>"Index: "&amp;TEXT('Data - Overview'!$G148,"0")&amp;""</f>
        <v>Index: 94</v>
      </c>
      <c r="L148" s="72" t="str">
        <f>'Data - Overview'!$J148&amp;CHAR(10)&amp;'Data - Overview'!$K148</f>
        <v>40k - 60k 
Index: 94</v>
      </c>
      <c r="M148" s="72">
        <v>3</v>
      </c>
    </row>
    <row r="149" spans="1:13">
      <c r="A149" s="86" t="s">
        <v>190</v>
      </c>
      <c r="B149" s="1" t="str">
        <f>INDEX('Data - Knowledge'!$D:$D,MATCH('Data - Overview'!$A149,'Data - Knowledge'!$A:$A,0))</f>
        <v>£60,000-£80,000</v>
      </c>
      <c r="C149" s="1" t="s">
        <v>191</v>
      </c>
      <c r="D149" s="68">
        <f>INDEX('Data - Knowledge'!$E:$E,MATCH('Data - Overview'!$A149,'Data - Knowledge'!$A:$A,0))</f>
        <v>0.12006201550387598</v>
      </c>
      <c r="E149" s="69">
        <f>RANK('Data - Overview'!$D149,'Data - Overview'!$D$146:$D$151)</f>
        <v>4</v>
      </c>
      <c r="F149" s="68">
        <f>INDEX('Data - Knowledge'!$G:$G,MATCH('Data - Overview'!$A149,'Data - Knowledge'!$A:$A,0))</f>
        <v>0.13969867519053217</v>
      </c>
      <c r="G149" s="70">
        <f>INDEX('Data - Knowledge'!$J:$J,MATCH('Data - Overview'!$A149,'Data - Knowledge'!$A:$A,0))</f>
        <v>85.943560552829751</v>
      </c>
      <c r="H149" s="70">
        <f>RANK('Data - Overview'!$G149,'Data - Overview'!$G$146:$G$151)</f>
        <v>4</v>
      </c>
      <c r="I149" s="70">
        <f xml:space="preserve"> 'Data - Overview'!$G149 - 100</f>
        <v>-14.056439447170249</v>
      </c>
      <c r="J149" s="1" t="str">
        <f>"" &amp;TEXT('Data - Overview'!$C149,"0")&amp;" "</f>
        <v xml:space="preserve">60k - 80k </v>
      </c>
      <c r="K149" s="1" t="str">
        <f>"Index: "&amp;TEXT('Data - Overview'!$G149,"0")&amp;""</f>
        <v>Index: 86</v>
      </c>
      <c r="L149" s="1" t="str">
        <f>'Data - Overview'!$J149&amp;CHAR(10)&amp;'Data - Overview'!$K149</f>
        <v>60k - 80k 
Index: 86</v>
      </c>
      <c r="M149" s="1">
        <v>4</v>
      </c>
    </row>
    <row r="150" spans="1:13">
      <c r="A150" s="56" t="s">
        <v>192</v>
      </c>
      <c r="B150" s="72" t="str">
        <f>INDEX('Data - Knowledge'!$D:$D,MATCH('Data - Overview'!$A150,'Data - Knowledge'!$A:$A,0))</f>
        <v>£80,000-£100,000</v>
      </c>
      <c r="C150" s="72" t="s">
        <v>193</v>
      </c>
      <c r="D150" s="84">
        <f>INDEX('Data - Knowledge'!$E:$E,MATCH('Data - Overview'!$A150,'Data - Knowledge'!$A:$A,0))</f>
        <v>3.9317829457364332E-2</v>
      </c>
      <c r="E150" s="85">
        <f>RANK('Data - Overview'!$D150,'Data - Overview'!$D$146:$D$151)</f>
        <v>5</v>
      </c>
      <c r="F150" s="84">
        <f>INDEX('Data - Knowledge'!$G:$G,MATCH('Data - Overview'!$A150,'Data - Knowledge'!$A:$A,0))</f>
        <v>7.3082163283097121E-2</v>
      </c>
      <c r="G150" s="75">
        <f>INDEX('Data - Knowledge'!$J:$J,MATCH('Data - Overview'!$A150,'Data - Knowledge'!$A:$A,0))</f>
        <v>53.799487715024988</v>
      </c>
      <c r="H150" s="75">
        <f>RANK('Data - Overview'!$G150,'Data - Overview'!$G$146:$G$151)</f>
        <v>5</v>
      </c>
      <c r="I150" s="75">
        <f xml:space="preserve"> 'Data - Overview'!$G150 - 100</f>
        <v>-46.200512284975012</v>
      </c>
      <c r="J150" s="72" t="str">
        <f>"" &amp;TEXT('Data - Overview'!$C150,"0")&amp;" "</f>
        <v xml:space="preserve">80k - 100k </v>
      </c>
      <c r="K150" s="72" t="str">
        <f>"Index: "&amp;TEXT('Data - Overview'!$G150,"0")&amp;""</f>
        <v>Index: 54</v>
      </c>
      <c r="L150" s="72" t="str">
        <f>'Data - Overview'!$J150&amp;CHAR(10)&amp;'Data - Overview'!$K150</f>
        <v>80k - 100k 
Index: 54</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3.1507751937984496E-2</v>
      </c>
      <c r="E151" s="115">
        <f>RANK('Data - Overview'!$D151,'Data - Overview'!$D$146:$D$151)</f>
        <v>6</v>
      </c>
      <c r="F151" s="111">
        <f>INDEX('Data - Knowledge'!$G:$G,MATCH('Data - Overview'!$A151,'Data - Knowledge'!$A:$A,0))</f>
        <v>9.2183650556736968E-2</v>
      </c>
      <c r="G151" s="112">
        <f>INDEX('Data - Knowledge'!$J:$J,MATCH('Data - Overview'!$A151,'Data - Knowledge'!$A:$A,0))</f>
        <v>34.179327622301294</v>
      </c>
      <c r="H151" s="112">
        <f>RANK('Data - Overview'!$G151,'Data - Overview'!$G$146:$G$151)</f>
        <v>6</v>
      </c>
      <c r="I151" s="112">
        <f xml:space="preserve"> 'Data - Overview'!$G151 - 100</f>
        <v>-65.820672377698713</v>
      </c>
      <c r="J151" s="108" t="str">
        <f>"" &amp;TEXT('Data - Overview'!$C151,"0")&amp;" "</f>
        <v xml:space="preserve">100k+ </v>
      </c>
      <c r="K151" s="108" t="str">
        <f>"Index: "&amp;TEXT('Data - Overview'!$G151,"0")&amp;""</f>
        <v>Index: 34</v>
      </c>
      <c r="L151" s="108" t="str">
        <f>'Data - Overview'!$J151&amp;CHAR(10)&amp;'Data - Overview'!$K151</f>
        <v>100k+ 
Index: 34</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0.36691472868217062</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A3762-2678-4A87-BA58-4750D37CCD52}">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258</v>
      </c>
      <c r="K2" s="123">
        <f>'Input Sheet'!B8</f>
        <v>11</v>
      </c>
      <c r="L2" s="123">
        <f>'Input Sheet'!B9</f>
        <v>9</v>
      </c>
      <c r="M2" s="123">
        <f>'Input Sheet'!B10</f>
        <v>88</v>
      </c>
      <c r="N2" s="123">
        <f>'Input Sheet'!B11</f>
        <v>22</v>
      </c>
      <c r="O2" s="123">
        <f>'Input Sheet'!B12</f>
        <v>8</v>
      </c>
      <c r="P2" s="123">
        <f>'Input Sheet'!B13</f>
        <v>0</v>
      </c>
      <c r="Q2" s="123">
        <f>'Input Sheet'!B14</f>
        <v>27</v>
      </c>
      <c r="R2" s="123">
        <f>'Input Sheet'!B15</f>
        <v>0</v>
      </c>
      <c r="S2" s="123">
        <f>'Input Sheet'!B16</f>
        <v>5</v>
      </c>
      <c r="T2" s="123">
        <f>'Input Sheet'!B17</f>
        <v>16</v>
      </c>
      <c r="U2" s="123">
        <f>'Input Sheet'!B18</f>
        <v>6</v>
      </c>
      <c r="V2" s="123">
        <f>'Input Sheet'!B19</f>
        <v>10</v>
      </c>
      <c r="W2" s="123">
        <f>'Input Sheet'!B20</f>
        <v>1</v>
      </c>
      <c r="X2" s="123">
        <f>'Input Sheet'!B21</f>
        <v>13</v>
      </c>
      <c r="Y2" s="123">
        <f>'Input Sheet'!B22</f>
        <v>5</v>
      </c>
      <c r="Z2" s="123">
        <f>'Input Sheet'!B23</f>
        <v>8</v>
      </c>
      <c r="AA2" s="123">
        <f>'Input Sheet'!B24</f>
        <v>25</v>
      </c>
      <c r="AB2" s="123">
        <f>'Input Sheet'!B25</f>
        <v>0</v>
      </c>
      <c r="AC2" s="123">
        <f>'Input Sheet'!B26</f>
        <v>0</v>
      </c>
      <c r="AD2" s="123">
        <f>'Input Sheet'!B27</f>
        <v>2</v>
      </c>
      <c r="AE2" s="123">
        <f>'Input Sheet'!B28</f>
        <v>0</v>
      </c>
      <c r="AF2" s="123">
        <f>'Input Sheet'!B29</f>
        <v>0</v>
      </c>
      <c r="AG2" s="123">
        <f>'Input Sheet'!B30</f>
        <v>2</v>
      </c>
      <c r="AH2" s="123">
        <f>'Input Sheet'!B31</f>
        <v>0</v>
      </c>
      <c r="AI2" s="123">
        <f>'Input Sheet'!B32</f>
        <v>0</v>
      </c>
      <c r="AJ2" s="123">
        <f>'Input Sheet'!B32</f>
        <v>0</v>
      </c>
      <c r="AK2" s="123">
        <f>'Input Sheet'!B32</f>
        <v>0</v>
      </c>
      <c r="AL2" s="123">
        <f>'Input Sheet'!B32</f>
        <v>0</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4.2635658914728682E-2</v>
      </c>
      <c r="L4" s="126">
        <f t="shared" si="0"/>
        <v>3.4883720930232558E-2</v>
      </c>
      <c r="M4" s="126">
        <f t="shared" si="0"/>
        <v>0.34108527131782945</v>
      </c>
      <c r="N4" s="126">
        <f t="shared" si="0"/>
        <v>8.5271317829457363E-2</v>
      </c>
      <c r="O4" s="126">
        <f t="shared" si="0"/>
        <v>3.1007751937984496E-2</v>
      </c>
      <c r="P4" s="126">
        <f t="shared" si="0"/>
        <v>0</v>
      </c>
      <c r="Q4" s="126">
        <f t="shared" si="0"/>
        <v>0.10465116279069768</v>
      </c>
      <c r="R4" s="126">
        <f t="shared" si="0"/>
        <v>0</v>
      </c>
      <c r="S4" s="126">
        <f t="shared" si="0"/>
        <v>1.937984496124031E-2</v>
      </c>
      <c r="T4" s="126">
        <f t="shared" si="0"/>
        <v>6.2015503875968991E-2</v>
      </c>
      <c r="U4" s="126">
        <f t="shared" si="0"/>
        <v>2.3255813953488372E-2</v>
      </c>
      <c r="V4" s="126">
        <f t="shared" si="0"/>
        <v>3.875968992248062E-2</v>
      </c>
      <c r="W4" s="126">
        <f t="shared" si="0"/>
        <v>3.875968992248062E-3</v>
      </c>
      <c r="X4" s="126">
        <f t="shared" si="0"/>
        <v>5.0387596899224806E-2</v>
      </c>
      <c r="Y4" s="126">
        <f t="shared" si="0"/>
        <v>1.937984496124031E-2</v>
      </c>
      <c r="Z4" s="126">
        <f t="shared" si="0"/>
        <v>3.1007751937984496E-2</v>
      </c>
      <c r="AA4" s="126">
        <f t="shared" si="0"/>
        <v>9.6899224806201556E-2</v>
      </c>
      <c r="AB4" s="126">
        <f t="shared" si="0"/>
        <v>0</v>
      </c>
      <c r="AC4" s="126">
        <f t="shared" si="0"/>
        <v>0</v>
      </c>
      <c r="AD4" s="126">
        <f t="shared" si="0"/>
        <v>7.7519379844961239E-3</v>
      </c>
      <c r="AE4" s="126">
        <f t="shared" si="0"/>
        <v>0</v>
      </c>
      <c r="AF4" s="126">
        <f t="shared" si="0"/>
        <v>0</v>
      </c>
      <c r="AG4" s="126">
        <f t="shared" si="0"/>
        <v>7.7519379844961239E-3</v>
      </c>
      <c r="AH4" s="126">
        <f t="shared" si="0"/>
        <v>0</v>
      </c>
      <c r="AI4" s="126">
        <f t="shared" si="0"/>
        <v>0</v>
      </c>
      <c r="AJ4" s="126">
        <f t="shared" si="0"/>
        <v>0</v>
      </c>
      <c r="AK4" s="126">
        <f t="shared" si="0"/>
        <v>0</v>
      </c>
      <c r="AL4" s="126">
        <f t="shared" si="0"/>
        <v>0</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0.14927519379844964</v>
      </c>
      <c r="F9" s="128">
        <f t="shared" ref="F9:F72" si="2">SUMPRODUCT($K$2:$AI$2,$K9:$AI9)</f>
        <v>38.513000000000005</v>
      </c>
      <c r="G9" s="122">
        <f t="shared" ref="G9:G72" si="3">SUMPRODUCT($K$3:$AI$3,$K9:$AI9)/$J$3</f>
        <v>0.13046368991797541</v>
      </c>
      <c r="H9" s="128">
        <f t="shared" ref="H9:H72" si="4">SUMPRODUCT($K$3:$AI$3,$K9:$AI9)</f>
        <v>19754.550999999999</v>
      </c>
      <c r="I9" s="122">
        <f t="shared" ref="I9:I72" si="5">CORREL($K$4:$AI$4,$K9:$AI9)</f>
        <v>0.49834333262308578</v>
      </c>
      <c r="J9" s="128">
        <f>$E9/$G9*100</f>
        <v>114.41895740669401</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8.5775193798449598E-3</v>
      </c>
      <c r="F10" s="128">
        <f t="shared" si="2"/>
        <v>2.2129999999999996</v>
      </c>
      <c r="G10" s="122">
        <f t="shared" si="3"/>
        <v>7.201957495145888E-3</v>
      </c>
      <c r="H10" s="128">
        <f t="shared" si="4"/>
        <v>1090.5060000000001</v>
      </c>
      <c r="I10" s="122">
        <f t="shared" si="5"/>
        <v>0.19434182705640082</v>
      </c>
      <c r="J10" s="128">
        <f t="shared" ref="J10:J73" si="6">$E10/$G10*100</f>
        <v>119.09983342204116</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2.1616279069767437E-2</v>
      </c>
      <c r="F11" s="128">
        <f t="shared" si="2"/>
        <v>5.5769999999999991</v>
      </c>
      <c r="G11" s="122">
        <f t="shared" si="3"/>
        <v>1.8861443157352491E-2</v>
      </c>
      <c r="H11" s="128">
        <f t="shared" si="4"/>
        <v>2855.9619999999995</v>
      </c>
      <c r="I11" s="122">
        <f t="shared" si="5"/>
        <v>0.3095275018379503</v>
      </c>
      <c r="J11" s="128">
        <f t="shared" si="6"/>
        <v>114.60564756064844</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2.6705426356589141E-2</v>
      </c>
      <c r="F12" s="128">
        <f t="shared" si="2"/>
        <v>6.8899999999999988</v>
      </c>
      <c r="G12" s="122">
        <f t="shared" si="3"/>
        <v>2.0642050482769552E-2</v>
      </c>
      <c r="H12" s="128">
        <f t="shared" si="4"/>
        <v>3125.578</v>
      </c>
      <c r="I12" s="122">
        <f t="shared" si="5"/>
        <v>0.48858103897359012</v>
      </c>
      <c r="J12" s="128">
        <f t="shared" si="6"/>
        <v>129.37390294089653</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2.3166666666666669E-2</v>
      </c>
      <c r="F13" s="128">
        <f t="shared" si="2"/>
        <v>5.9770000000000003</v>
      </c>
      <c r="G13" s="122">
        <f t="shared" si="3"/>
        <v>1.9491923021041097E-2</v>
      </c>
      <c r="H13" s="128">
        <f t="shared" si="4"/>
        <v>2951.4280000000008</v>
      </c>
      <c r="I13" s="122">
        <f t="shared" si="5"/>
        <v>0.49564788741601218</v>
      </c>
      <c r="J13" s="128">
        <f t="shared" si="6"/>
        <v>118.85264805149684</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2.5895348837209307E-2</v>
      </c>
      <c r="F14" s="128">
        <f t="shared" si="2"/>
        <v>6.6810000000000009</v>
      </c>
      <c r="G14" s="122">
        <f t="shared" si="3"/>
        <v>1.9947562376996131E-2</v>
      </c>
      <c r="H14" s="128">
        <f t="shared" si="4"/>
        <v>3020.42</v>
      </c>
      <c r="I14" s="122">
        <f t="shared" si="5"/>
        <v>0.28133229286178857</v>
      </c>
      <c r="J14" s="128">
        <f t="shared" si="6"/>
        <v>129.81710921767697</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7.945736434108527E-3</v>
      </c>
      <c r="F15" s="128">
        <f t="shared" si="2"/>
        <v>2.0499999999999998</v>
      </c>
      <c r="G15" s="122">
        <f t="shared" si="3"/>
        <v>5.1657200597022817E-3</v>
      </c>
      <c r="H15" s="128">
        <f t="shared" si="4"/>
        <v>782.18300000000011</v>
      </c>
      <c r="I15" s="122">
        <f t="shared" si="5"/>
        <v>0.71699448173262192</v>
      </c>
      <c r="J15" s="128">
        <f t="shared" si="6"/>
        <v>153.81662851018814</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3.7732558139534883E-2</v>
      </c>
      <c r="F16" s="128">
        <f t="shared" si="2"/>
        <v>9.7349999999999994</v>
      </c>
      <c r="G16" s="122">
        <f t="shared" si="3"/>
        <v>3.9131146891386755E-2</v>
      </c>
      <c r="H16" s="128">
        <f t="shared" si="4"/>
        <v>5925.16</v>
      </c>
      <c r="I16" s="122">
        <f t="shared" si="5"/>
        <v>-0.18577355715887861</v>
      </c>
      <c r="J16" s="128">
        <f t="shared" si="6"/>
        <v>96.42589378805117</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1.2887596899224803E-2</v>
      </c>
      <c r="F17" s="128">
        <f t="shared" si="2"/>
        <v>3.3249999999999993</v>
      </c>
      <c r="G17" s="122">
        <f t="shared" si="3"/>
        <v>9.1208244726518652E-3</v>
      </c>
      <c r="H17" s="128">
        <f t="shared" si="4"/>
        <v>1381.0570000000002</v>
      </c>
      <c r="I17" s="122">
        <f t="shared" si="5"/>
        <v>0.39005913473755438</v>
      </c>
      <c r="J17" s="128">
        <f t="shared" si="6"/>
        <v>141.29859573405162</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1.6031007751937981E-2</v>
      </c>
      <c r="F18" s="128">
        <f t="shared" si="2"/>
        <v>4.1359999999999992</v>
      </c>
      <c r="G18" s="122">
        <f t="shared" si="3"/>
        <v>1.4445990569152939E-2</v>
      </c>
      <c r="H18" s="128">
        <f t="shared" si="4"/>
        <v>2187.3829999999998</v>
      </c>
      <c r="I18" s="122">
        <f t="shared" si="5"/>
        <v>2.8298633740173947E-2</v>
      </c>
      <c r="J18" s="128">
        <f t="shared" si="6"/>
        <v>110.97202144219578</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1.2728682170542635E-2</v>
      </c>
      <c r="F19" s="128">
        <f t="shared" si="2"/>
        <v>3.2839999999999998</v>
      </c>
      <c r="G19" s="122">
        <f t="shared" si="3"/>
        <v>1.1063691238822334E-2</v>
      </c>
      <c r="H19" s="128">
        <f t="shared" si="4"/>
        <v>1675.2420000000002</v>
      </c>
      <c r="I19" s="122">
        <f t="shared" si="5"/>
        <v>0.39567674219968524</v>
      </c>
      <c r="J19" s="128">
        <f t="shared" si="6"/>
        <v>115.04914495333955</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0.18678294573643409</v>
      </c>
      <c r="F20" s="128">
        <f t="shared" si="2"/>
        <v>48.19</v>
      </c>
      <c r="G20" s="122">
        <f t="shared" si="3"/>
        <v>0.17653487035887408</v>
      </c>
      <c r="H20" s="128">
        <f t="shared" si="4"/>
        <v>26730.556999999993</v>
      </c>
      <c r="I20" s="122">
        <f t="shared" si="5"/>
        <v>0.22526762823357888</v>
      </c>
      <c r="J20" s="128">
        <f t="shared" si="6"/>
        <v>105.80512810683062</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3.0736434108527139E-3</v>
      </c>
      <c r="F21" s="128">
        <f t="shared" si="2"/>
        <v>0.79300000000000015</v>
      </c>
      <c r="G21" s="122">
        <f t="shared" si="3"/>
        <v>3.0525763119312104E-3</v>
      </c>
      <c r="H21" s="128">
        <f t="shared" si="4"/>
        <v>462.21500000000003</v>
      </c>
      <c r="I21" s="122">
        <f t="shared" si="5"/>
        <v>-1.3628969583750523E-2</v>
      </c>
      <c r="J21" s="128">
        <f t="shared" si="6"/>
        <v>100.69014159741596</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4.6298449612403092E-2</v>
      </c>
      <c r="F22" s="128">
        <f t="shared" si="2"/>
        <v>11.944999999999999</v>
      </c>
      <c r="G22" s="122">
        <f t="shared" si="3"/>
        <v>2.7731029336010248E-2</v>
      </c>
      <c r="H22" s="128">
        <f t="shared" si="4"/>
        <v>4198.9769999999999</v>
      </c>
      <c r="I22" s="122">
        <f t="shared" si="5"/>
        <v>0.58347481922759115</v>
      </c>
      <c r="J22" s="128">
        <f t="shared" si="6"/>
        <v>166.95539516912933</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0.10244961240310077</v>
      </c>
      <c r="F23" s="128">
        <f t="shared" si="2"/>
        <v>26.431999999999999</v>
      </c>
      <c r="G23" s="122">
        <f t="shared" si="3"/>
        <v>9.0873410030511539E-2</v>
      </c>
      <c r="H23" s="128">
        <f t="shared" si="4"/>
        <v>13759.869999999997</v>
      </c>
      <c r="I23" s="122">
        <f t="shared" si="5"/>
        <v>0.30814451433133899</v>
      </c>
      <c r="J23" s="128">
        <f t="shared" si="6"/>
        <v>112.73882246600235</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3.0899224806201556E-2</v>
      </c>
      <c r="F24" s="128">
        <f t="shared" si="2"/>
        <v>7.9720000000000013</v>
      </c>
      <c r="G24" s="122">
        <f t="shared" si="3"/>
        <v>2.5329881520030646E-2</v>
      </c>
      <c r="H24" s="128">
        <f t="shared" si="4"/>
        <v>3835.4</v>
      </c>
      <c r="I24" s="122">
        <f t="shared" si="5"/>
        <v>0.45361186921245844</v>
      </c>
      <c r="J24" s="128">
        <f t="shared" si="6"/>
        <v>121.9872457033276</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1.1182170542635657E-2</v>
      </c>
      <c r="F25" s="128">
        <f t="shared" si="2"/>
        <v>2.8849999999999993</v>
      </c>
      <c r="G25" s="122">
        <f t="shared" si="3"/>
        <v>1.0937154103210979E-2</v>
      </c>
      <c r="H25" s="128">
        <f t="shared" si="4"/>
        <v>1656.0820000000001</v>
      </c>
      <c r="I25" s="122">
        <f t="shared" si="5"/>
        <v>0.24587700194074563</v>
      </c>
      <c r="J25" s="128">
        <f t="shared" si="6"/>
        <v>102.24022114996755</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5.0542635658914724E-3</v>
      </c>
      <c r="F26" s="128">
        <f t="shared" si="2"/>
        <v>1.3039999999999998</v>
      </c>
      <c r="G26" s="122">
        <f t="shared" si="3"/>
        <v>5.067046190017039E-3</v>
      </c>
      <c r="H26" s="128">
        <f t="shared" si="4"/>
        <v>767.24199999999996</v>
      </c>
      <c r="I26" s="122">
        <f t="shared" si="5"/>
        <v>0.18213183963305329</v>
      </c>
      <c r="J26" s="128">
        <f t="shared" si="6"/>
        <v>99.747730262440655</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1.0852713178294577E-3</v>
      </c>
      <c r="F27" s="128">
        <f t="shared" si="2"/>
        <v>0.28000000000000008</v>
      </c>
      <c r="G27" s="122">
        <f t="shared" si="3"/>
        <v>1.0366799191641682E-3</v>
      </c>
      <c r="H27" s="128">
        <f t="shared" si="4"/>
        <v>156.97200000000001</v>
      </c>
      <c r="I27" s="122">
        <f t="shared" si="5"/>
        <v>7.823505315094452E-3</v>
      </c>
      <c r="J27" s="128">
        <f t="shared" si="6"/>
        <v>104.68721326293912</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1.0348837209302325E-2</v>
      </c>
      <c r="F28" s="128">
        <f t="shared" si="2"/>
        <v>2.67</v>
      </c>
      <c r="G28" s="122">
        <f t="shared" si="3"/>
        <v>1.1492814592716848E-2</v>
      </c>
      <c r="H28" s="128">
        <f t="shared" si="4"/>
        <v>1740.2189999999998</v>
      </c>
      <c r="I28" s="122">
        <f t="shared" si="5"/>
        <v>-0.11191218428088746</v>
      </c>
      <c r="J28" s="128">
        <f t="shared" si="6"/>
        <v>90.04615123488135</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6.2519379844961261E-3</v>
      </c>
      <c r="F29" s="128">
        <f t="shared" si="2"/>
        <v>1.6130000000000004</v>
      </c>
      <c r="G29" s="122">
        <f t="shared" si="3"/>
        <v>7.4976422882352149E-3</v>
      </c>
      <c r="H29" s="128">
        <f t="shared" si="4"/>
        <v>1135.2779999999998</v>
      </c>
      <c r="I29" s="122">
        <f t="shared" si="5"/>
        <v>-0.25973249239138485</v>
      </c>
      <c r="J29" s="128">
        <f t="shared" si="6"/>
        <v>83.385386287449819</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4.2635658914728682E-5</v>
      </c>
      <c r="F30" s="128">
        <f t="shared" si="2"/>
        <v>1.0999999999999999E-2</v>
      </c>
      <c r="G30" s="122">
        <f t="shared" si="3"/>
        <v>1.8339959582084035E-5</v>
      </c>
      <c r="H30" s="128">
        <f t="shared" si="4"/>
        <v>2.7770000000000001</v>
      </c>
      <c r="I30" s="122">
        <f t="shared" si="5"/>
        <v>7.8235053150944485E-3</v>
      </c>
      <c r="J30" s="128">
        <f t="shared" si="6"/>
        <v>232.47411600829625</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9.3178294573643405E-3</v>
      </c>
      <c r="F31" s="128">
        <f t="shared" si="2"/>
        <v>2.4039999999999999</v>
      </c>
      <c r="G31" s="122">
        <f t="shared" si="3"/>
        <v>9.5892033972182957E-3</v>
      </c>
      <c r="H31" s="128">
        <f t="shared" si="4"/>
        <v>1451.9779999999998</v>
      </c>
      <c r="I31" s="122">
        <f t="shared" si="5"/>
        <v>0.15865963425700369</v>
      </c>
      <c r="J31" s="128">
        <f t="shared" si="6"/>
        <v>97.170005384048096</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1.558139534883721E-2</v>
      </c>
      <c r="F32" s="128">
        <f t="shared" si="2"/>
        <v>4.0200000000000005</v>
      </c>
      <c r="G32" s="122">
        <f t="shared" si="3"/>
        <v>1.6192638920075549E-2</v>
      </c>
      <c r="H32" s="128">
        <f t="shared" si="4"/>
        <v>2451.8569999999995</v>
      </c>
      <c r="I32" s="122">
        <f t="shared" si="5"/>
        <v>3.7514827652271335E-2</v>
      </c>
      <c r="J32" s="128">
        <f t="shared" si="6"/>
        <v>96.225176302297939</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8.1705426356589155E-3</v>
      </c>
      <c r="F33" s="128">
        <f t="shared" si="2"/>
        <v>2.1080000000000001</v>
      </c>
      <c r="G33" s="122">
        <f t="shared" si="3"/>
        <v>8.0145755458399942E-3</v>
      </c>
      <c r="H33" s="128">
        <f t="shared" si="4"/>
        <v>1213.5510000000002</v>
      </c>
      <c r="I33" s="122">
        <f t="shared" si="5"/>
        <v>0.10124536290122241</v>
      </c>
      <c r="J33" s="128">
        <f t="shared" si="6"/>
        <v>101.94604304278943</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7.4344961240310078E-2</v>
      </c>
      <c r="F34" s="128">
        <f t="shared" si="2"/>
        <v>19.181000000000001</v>
      </c>
      <c r="G34" s="122">
        <f t="shared" si="3"/>
        <v>5.9421541692533254E-2</v>
      </c>
      <c r="H34" s="128">
        <f t="shared" si="4"/>
        <v>8997.491</v>
      </c>
      <c r="I34" s="122">
        <f t="shared" si="5"/>
        <v>0.47015742213725303</v>
      </c>
      <c r="J34" s="128">
        <f t="shared" si="6"/>
        <v>125.11449404156416</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1.0193798449612407E-3</v>
      </c>
      <c r="F35" s="128">
        <f t="shared" si="2"/>
        <v>0.26300000000000007</v>
      </c>
      <c r="G35" s="122">
        <f t="shared" si="3"/>
        <v>1.0443540398103266E-3</v>
      </c>
      <c r="H35" s="128">
        <f t="shared" si="4"/>
        <v>158.13400000000004</v>
      </c>
      <c r="I35" s="122">
        <f t="shared" si="5"/>
        <v>-6.1207423935739004E-2</v>
      </c>
      <c r="J35" s="128">
        <f t="shared" si="6"/>
        <v>97.60864669479119</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0.25800000000000006</v>
      </c>
      <c r="G36" s="122">
        <f t="shared" si="3"/>
        <v>9.999999999999998E-4</v>
      </c>
      <c r="H36" s="128">
        <f t="shared" si="4"/>
        <v>151.41799999999998</v>
      </c>
      <c r="I36" s="122">
        <f t="shared" si="5"/>
        <v>-0.11873319831143372</v>
      </c>
      <c r="J36" s="128">
        <f t="shared" si="6"/>
        <v>100.00000000000004</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5.1031007751937994E-2</v>
      </c>
      <c r="F37" s="128">
        <f t="shared" si="2"/>
        <v>13.166000000000002</v>
      </c>
      <c r="G37" s="122">
        <f t="shared" si="3"/>
        <v>4.4775918318826026E-2</v>
      </c>
      <c r="H37" s="128">
        <f t="shared" si="4"/>
        <v>6779.8799999999992</v>
      </c>
      <c r="I37" s="122">
        <f t="shared" si="5"/>
        <v>0.28929133386023198</v>
      </c>
      <c r="J37" s="128">
        <f t="shared" si="6"/>
        <v>113.96976247047068</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5.5244186046511622E-2</v>
      </c>
      <c r="F38" s="128">
        <f t="shared" si="2"/>
        <v>14.252999999999998</v>
      </c>
      <c r="G38" s="122">
        <f t="shared" si="3"/>
        <v>4.8331539182924078E-2</v>
      </c>
      <c r="H38" s="128">
        <f t="shared" si="4"/>
        <v>7318.2649999999985</v>
      </c>
      <c r="I38" s="122">
        <f t="shared" si="5"/>
        <v>0.23072203339634459</v>
      </c>
      <c r="J38" s="128">
        <f t="shared" si="6"/>
        <v>114.30255890966914</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3.7945736434108531E-3</v>
      </c>
      <c r="F39" s="128">
        <f t="shared" si="2"/>
        <v>0.97900000000000009</v>
      </c>
      <c r="G39" s="122">
        <f t="shared" si="3"/>
        <v>2.7091362981944023E-3</v>
      </c>
      <c r="H39" s="128">
        <f t="shared" si="4"/>
        <v>410.21200000000005</v>
      </c>
      <c r="I39" s="122">
        <f t="shared" si="5"/>
        <v>0.1319360156083903</v>
      </c>
      <c r="J39" s="128">
        <f t="shared" si="6"/>
        <v>140.06580790858985</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3.3604651162790701E-3</v>
      </c>
      <c r="F40" s="128">
        <f t="shared" si="2"/>
        <v>0.8670000000000001</v>
      </c>
      <c r="G40" s="122">
        <f t="shared" si="3"/>
        <v>2.9174734839979401E-3</v>
      </c>
      <c r="H40" s="128">
        <f t="shared" si="4"/>
        <v>441.7580000000001</v>
      </c>
      <c r="I40" s="122">
        <f t="shared" si="5"/>
        <v>1.9997068022641667E-4</v>
      </c>
      <c r="J40" s="128">
        <f t="shared" si="6"/>
        <v>115.18408426712003</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2.9379844961240314E-3</v>
      </c>
      <c r="F41" s="128">
        <f t="shared" si="2"/>
        <v>0.75800000000000012</v>
      </c>
      <c r="G41" s="122">
        <f t="shared" si="3"/>
        <v>3.0268990476693663E-3</v>
      </c>
      <c r="H41" s="128">
        <f t="shared" si="4"/>
        <v>458.32700000000011</v>
      </c>
      <c r="I41" s="122">
        <f t="shared" si="5"/>
        <v>-0.1724519522473843</v>
      </c>
      <c r="J41" s="128">
        <f t="shared" si="6"/>
        <v>97.062520085901212</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7.8139534883720912E-3</v>
      </c>
      <c r="F42" s="128">
        <f t="shared" si="2"/>
        <v>2.0159999999999996</v>
      </c>
      <c r="G42" s="122">
        <f t="shared" si="3"/>
        <v>6.4513135822689511E-3</v>
      </c>
      <c r="H42" s="128">
        <f t="shared" si="4"/>
        <v>976.84500000000003</v>
      </c>
      <c r="I42" s="122">
        <f t="shared" si="5"/>
        <v>0.17707898696812971</v>
      </c>
      <c r="J42" s="128">
        <f t="shared" si="6"/>
        <v>121.12189848976298</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6.000000000000001E-3</v>
      </c>
      <c r="F43" s="128">
        <f t="shared" si="2"/>
        <v>1.5480000000000003</v>
      </c>
      <c r="G43" s="122">
        <f t="shared" si="3"/>
        <v>5.7460011359283577E-3</v>
      </c>
      <c r="H43" s="128">
        <f t="shared" si="4"/>
        <v>870.048</v>
      </c>
      <c r="I43" s="122">
        <f t="shared" si="5"/>
        <v>0.23857347207240956</v>
      </c>
      <c r="J43" s="128">
        <f t="shared" si="6"/>
        <v>104.42044576850932</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0.31578682170542638</v>
      </c>
      <c r="F44" s="128">
        <f t="shared" si="2"/>
        <v>81.472999999999999</v>
      </c>
      <c r="G44" s="122">
        <f t="shared" si="3"/>
        <v>0.19053073610799245</v>
      </c>
      <c r="H44" s="128">
        <f t="shared" si="4"/>
        <v>28849.782999999999</v>
      </c>
      <c r="I44" s="122">
        <f t="shared" si="5"/>
        <v>0.49480477507524373</v>
      </c>
      <c r="J44" s="128">
        <f t="shared" si="6"/>
        <v>165.74061915471688</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0.25654263565891472</v>
      </c>
      <c r="F45" s="128">
        <f t="shared" si="2"/>
        <v>66.188000000000002</v>
      </c>
      <c r="G45" s="122">
        <f t="shared" si="3"/>
        <v>0.21804121702835863</v>
      </c>
      <c r="H45" s="128">
        <f t="shared" si="4"/>
        <v>33015.365000000005</v>
      </c>
      <c r="I45" s="122">
        <f t="shared" si="5"/>
        <v>0.25543910856472579</v>
      </c>
      <c r="J45" s="128">
        <f t="shared" si="6"/>
        <v>117.65786265334803</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0.25160852713178289</v>
      </c>
      <c r="F46" s="128">
        <f t="shared" si="2"/>
        <v>64.914999999999992</v>
      </c>
      <c r="G46" s="122">
        <f t="shared" si="3"/>
        <v>0.27894050245017105</v>
      </c>
      <c r="H46" s="128">
        <f t="shared" si="4"/>
        <v>42236.612999999998</v>
      </c>
      <c r="I46" s="122">
        <f t="shared" si="5"/>
        <v>-0.17903633520614459</v>
      </c>
      <c r="J46" s="128">
        <f t="shared" si="6"/>
        <v>90.201503518381799</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0.27743023255813953</v>
      </c>
      <c r="F47" s="128">
        <f t="shared" si="2"/>
        <v>71.576999999999998</v>
      </c>
      <c r="G47" s="122">
        <f t="shared" si="3"/>
        <v>0.29959698318561867</v>
      </c>
      <c r="H47" s="128">
        <f t="shared" si="4"/>
        <v>45364.376000000004</v>
      </c>
      <c r="I47" s="122">
        <f t="shared" si="5"/>
        <v>-7.2337894435522253E-3</v>
      </c>
      <c r="J47" s="128">
        <f t="shared" si="6"/>
        <v>92.601143579024139</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0.42242248062015503</v>
      </c>
      <c r="F48" s="128">
        <f t="shared" si="2"/>
        <v>108.985</v>
      </c>
      <c r="G48" s="122">
        <f t="shared" si="3"/>
        <v>0.41974617945026349</v>
      </c>
      <c r="H48" s="128">
        <f t="shared" si="4"/>
        <v>63557.126999999993</v>
      </c>
      <c r="I48" s="122">
        <f t="shared" si="5"/>
        <v>9.7776151311622969E-2</v>
      </c>
      <c r="J48" s="128">
        <f t="shared" si="6"/>
        <v>100.63759988796006</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4.6666666666666676E-2</v>
      </c>
      <c r="F49" s="128">
        <f t="shared" si="2"/>
        <v>12.040000000000003</v>
      </c>
      <c r="G49" s="122">
        <f t="shared" si="3"/>
        <v>4.0206303081535888E-2</v>
      </c>
      <c r="H49" s="128">
        <f t="shared" si="4"/>
        <v>6087.9580000000014</v>
      </c>
      <c r="I49" s="122">
        <f t="shared" si="5"/>
        <v>0.1239165586801496</v>
      </c>
      <c r="J49" s="128">
        <f t="shared" si="6"/>
        <v>116.06803682504598</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2.0352713178294578E-2</v>
      </c>
      <c r="F50" s="128">
        <f t="shared" si="2"/>
        <v>5.2510000000000012</v>
      </c>
      <c r="G50" s="122">
        <f t="shared" si="3"/>
        <v>1.4796417863133841E-2</v>
      </c>
      <c r="H50" s="128">
        <f t="shared" si="4"/>
        <v>2240.444</v>
      </c>
      <c r="I50" s="122">
        <f t="shared" si="5"/>
        <v>0.34816722799071265</v>
      </c>
      <c r="J50" s="128">
        <f t="shared" si="6"/>
        <v>137.55162476861767</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0.22092248062015507</v>
      </c>
      <c r="F51" s="128">
        <f t="shared" si="2"/>
        <v>56.998000000000012</v>
      </c>
      <c r="G51" s="122">
        <f t="shared" si="3"/>
        <v>0.20451532842858841</v>
      </c>
      <c r="H51" s="128">
        <f t="shared" si="4"/>
        <v>30967.302</v>
      </c>
      <c r="I51" s="122">
        <f t="shared" si="5"/>
        <v>0.18405121025021312</v>
      </c>
      <c r="J51" s="128">
        <f t="shared" si="6"/>
        <v>108.02245597805917</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0.18600775193798449</v>
      </c>
      <c r="F52" s="128">
        <f t="shared" si="2"/>
        <v>47.99</v>
      </c>
      <c r="G52" s="122">
        <f t="shared" si="3"/>
        <v>0.16380633081932131</v>
      </c>
      <c r="H52" s="128">
        <f t="shared" si="4"/>
        <v>24803.226999999992</v>
      </c>
      <c r="I52" s="122">
        <f t="shared" si="5"/>
        <v>0.24060180225582967</v>
      </c>
      <c r="J52" s="128">
        <f t="shared" si="6"/>
        <v>113.55345730999335</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9.3391472868217057E-2</v>
      </c>
      <c r="F53" s="128">
        <f t="shared" si="2"/>
        <v>24.095000000000002</v>
      </c>
      <c r="G53" s="122">
        <f t="shared" si="3"/>
        <v>7.1362182831631649E-2</v>
      </c>
      <c r="H53" s="128">
        <f t="shared" si="4"/>
        <v>10805.519</v>
      </c>
      <c r="I53" s="122">
        <f t="shared" si="5"/>
        <v>0.30083538729626058</v>
      </c>
      <c r="J53" s="128">
        <f t="shared" si="6"/>
        <v>130.86969759397664</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5.8992248062015494E-2</v>
      </c>
      <c r="F54" s="128">
        <f t="shared" si="2"/>
        <v>15.219999999999997</v>
      </c>
      <c r="G54" s="122">
        <f t="shared" si="3"/>
        <v>3.4544955025162132E-2</v>
      </c>
      <c r="H54" s="128">
        <f t="shared" si="4"/>
        <v>5230.7280000000001</v>
      </c>
      <c r="I54" s="122">
        <f t="shared" si="5"/>
        <v>0.343864525507309</v>
      </c>
      <c r="J54" s="128">
        <f t="shared" si="6"/>
        <v>170.76950315623873</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0.20217054263565887</v>
      </c>
      <c r="F55" s="128">
        <f t="shared" si="2"/>
        <v>52.159999999999989</v>
      </c>
      <c r="G55" s="122">
        <f t="shared" si="3"/>
        <v>0.17390801622000024</v>
      </c>
      <c r="H55" s="128">
        <f t="shared" si="4"/>
        <v>26332.803999999996</v>
      </c>
      <c r="I55" s="122">
        <f t="shared" si="5"/>
        <v>0.34497055626962569</v>
      </c>
      <c r="J55" s="128">
        <f t="shared" si="6"/>
        <v>116.25142246456626</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0.30031007751937999</v>
      </c>
      <c r="F56" s="128">
        <f t="shared" si="2"/>
        <v>77.480000000000032</v>
      </c>
      <c r="G56" s="122">
        <f t="shared" si="3"/>
        <v>0.21753300136047227</v>
      </c>
      <c r="H56" s="128">
        <f t="shared" si="4"/>
        <v>32938.411999999989</v>
      </c>
      <c r="I56" s="122">
        <f t="shared" si="5"/>
        <v>0.44433569824087371</v>
      </c>
      <c r="J56" s="128">
        <f t="shared" si="6"/>
        <v>138.05265207633414</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0.33785658914728678</v>
      </c>
      <c r="F57" s="128">
        <f t="shared" si="2"/>
        <v>87.166999999999987</v>
      </c>
      <c r="G57" s="122">
        <f t="shared" si="3"/>
        <v>0.26363936255927295</v>
      </c>
      <c r="H57" s="128">
        <f t="shared" si="4"/>
        <v>39919.744999999995</v>
      </c>
      <c r="I57" s="122">
        <f t="shared" si="5"/>
        <v>0.39582689206210653</v>
      </c>
      <c r="J57" s="128">
        <f t="shared" si="6"/>
        <v>128.15104158481944</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0.38131782945736431</v>
      </c>
      <c r="F58" s="128">
        <f t="shared" si="2"/>
        <v>98.38</v>
      </c>
      <c r="G58" s="122">
        <f t="shared" si="3"/>
        <v>0.30413530095497232</v>
      </c>
      <c r="H58" s="128">
        <f t="shared" si="4"/>
        <v>46051.559000000001</v>
      </c>
      <c r="I58" s="122">
        <f t="shared" si="5"/>
        <v>0.37548315814515787</v>
      </c>
      <c r="J58" s="128">
        <f t="shared" si="6"/>
        <v>125.37769481544629</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0.16874418604651167</v>
      </c>
      <c r="F59" s="128">
        <f t="shared" si="2"/>
        <v>43.536000000000008</v>
      </c>
      <c r="G59" s="122">
        <f t="shared" si="3"/>
        <v>0.11783931897132441</v>
      </c>
      <c r="H59" s="128">
        <f t="shared" si="4"/>
        <v>17842.993999999999</v>
      </c>
      <c r="I59" s="122">
        <f t="shared" si="5"/>
        <v>0.4096053798611054</v>
      </c>
      <c r="J59" s="128">
        <f t="shared" si="6"/>
        <v>143.19854147118306</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0.15540697674418608</v>
      </c>
      <c r="F60" s="128">
        <f t="shared" si="2"/>
        <v>40.095000000000006</v>
      </c>
      <c r="G60" s="122">
        <f t="shared" si="3"/>
        <v>0.10279933033060798</v>
      </c>
      <c r="H60" s="128">
        <f t="shared" si="4"/>
        <v>15565.668999999998</v>
      </c>
      <c r="I60" s="122">
        <f t="shared" si="5"/>
        <v>0.394089074810968</v>
      </c>
      <c r="J60" s="128">
        <f t="shared" si="6"/>
        <v>151.17508669014592</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0.13081007751937987</v>
      </c>
      <c r="F61" s="128">
        <f t="shared" si="2"/>
        <v>33.749000000000009</v>
      </c>
      <c r="G61" s="122">
        <f t="shared" si="3"/>
        <v>8.6698034579772557E-2</v>
      </c>
      <c r="H61" s="128">
        <f t="shared" si="4"/>
        <v>13127.643</v>
      </c>
      <c r="I61" s="122">
        <f t="shared" si="5"/>
        <v>0.51540686665445878</v>
      </c>
      <c r="J61" s="128">
        <f t="shared" si="6"/>
        <v>150.88009567162558</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9.4131782945736459E-2</v>
      </c>
      <c r="F62" s="128">
        <f t="shared" si="2"/>
        <v>24.286000000000005</v>
      </c>
      <c r="G62" s="122">
        <f t="shared" si="3"/>
        <v>5.9826843572098436E-2</v>
      </c>
      <c r="H62" s="128">
        <f t="shared" si="4"/>
        <v>9058.8610000000008</v>
      </c>
      <c r="I62" s="122">
        <f t="shared" si="5"/>
        <v>0.49636608009753697</v>
      </c>
      <c r="J62" s="128">
        <f t="shared" si="6"/>
        <v>157.3403798786351</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0.15683720930232559</v>
      </c>
      <c r="F63" s="128">
        <f t="shared" si="2"/>
        <v>40.463999999999999</v>
      </c>
      <c r="G63" s="122">
        <f t="shared" si="3"/>
        <v>0.10331892509477078</v>
      </c>
      <c r="H63" s="128">
        <f t="shared" si="4"/>
        <v>15644.345000000001</v>
      </c>
      <c r="I63" s="122">
        <f t="shared" si="5"/>
        <v>0.5309375023485231</v>
      </c>
      <c r="J63" s="128">
        <f t="shared" si="6"/>
        <v>151.79911052932886</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0.20520542635658914</v>
      </c>
      <c r="F64" s="128">
        <f t="shared" si="2"/>
        <v>52.942999999999998</v>
      </c>
      <c r="G64" s="122">
        <f t="shared" si="3"/>
        <v>0.1630484684779881</v>
      </c>
      <c r="H64" s="128">
        <f t="shared" si="4"/>
        <v>24688.473000000002</v>
      </c>
      <c r="I64" s="122">
        <f t="shared" si="5"/>
        <v>0.62014639448189024</v>
      </c>
      <c r="J64" s="128">
        <f t="shared" si="6"/>
        <v>125.85547614897857</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0.30553875968992256</v>
      </c>
      <c r="F65" s="128">
        <f t="shared" si="2"/>
        <v>78.829000000000022</v>
      </c>
      <c r="G65" s="122">
        <f t="shared" si="3"/>
        <v>0.2385151699269572</v>
      </c>
      <c r="H65" s="128">
        <f t="shared" si="4"/>
        <v>36115.490000000005</v>
      </c>
      <c r="I65" s="122">
        <f t="shared" si="5"/>
        <v>0.50019508965785864</v>
      </c>
      <c r="J65" s="128">
        <f t="shared" si="6"/>
        <v>128.10034673412622</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0.12144961240310079</v>
      </c>
      <c r="F66" s="128">
        <f t="shared" si="2"/>
        <v>31.334000000000003</v>
      </c>
      <c r="G66" s="122">
        <f t="shared" si="3"/>
        <v>8.6933284021714755E-2</v>
      </c>
      <c r="H66" s="128">
        <f t="shared" si="4"/>
        <v>13163.264000000005</v>
      </c>
      <c r="I66" s="122">
        <f t="shared" si="5"/>
        <v>0.50661097356161366</v>
      </c>
      <c r="J66" s="128">
        <f t="shared" si="6"/>
        <v>139.7043879910994</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0.13591472868217055</v>
      </c>
      <c r="F67" s="128">
        <f t="shared" si="2"/>
        <v>35.066000000000003</v>
      </c>
      <c r="G67" s="122">
        <f t="shared" si="3"/>
        <v>8.5643120368780468E-2</v>
      </c>
      <c r="H67" s="128">
        <f t="shared" si="4"/>
        <v>12967.91</v>
      </c>
      <c r="I67" s="122">
        <f t="shared" si="5"/>
        <v>0.53005519325221073</v>
      </c>
      <c r="J67" s="128">
        <f t="shared" si="6"/>
        <v>158.69894522399446</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0.18598449612403103</v>
      </c>
      <c r="F68" s="128">
        <f t="shared" si="2"/>
        <v>47.984000000000009</v>
      </c>
      <c r="G68" s="122">
        <f t="shared" si="3"/>
        <v>0.13351336697090171</v>
      </c>
      <c r="H68" s="128">
        <f t="shared" si="4"/>
        <v>20216.326999999997</v>
      </c>
      <c r="I68" s="122">
        <f t="shared" si="5"/>
        <v>0.37826063736221671</v>
      </c>
      <c r="J68" s="128">
        <f t="shared" si="6"/>
        <v>139.30028156998318</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0.18610077519379845</v>
      </c>
      <c r="F69" s="128">
        <f t="shared" si="2"/>
        <v>48.013999999999996</v>
      </c>
      <c r="G69" s="122">
        <f t="shared" si="3"/>
        <v>0.13635804858074999</v>
      </c>
      <c r="H69" s="128">
        <f t="shared" si="4"/>
        <v>20647.063000000002</v>
      </c>
      <c r="I69" s="122">
        <f t="shared" si="5"/>
        <v>0.35899133011597095</v>
      </c>
      <c r="J69" s="128">
        <f t="shared" si="6"/>
        <v>136.4794943391928</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8.0503875968992236E-2</v>
      </c>
      <c r="F70" s="128">
        <f t="shared" si="2"/>
        <v>20.769999999999996</v>
      </c>
      <c r="G70" s="122">
        <f t="shared" si="3"/>
        <v>5.8459846253417685E-2</v>
      </c>
      <c r="H70" s="128">
        <f t="shared" si="4"/>
        <v>8851.8729999999996</v>
      </c>
      <c r="I70" s="122">
        <f t="shared" si="5"/>
        <v>0.3726221076458</v>
      </c>
      <c r="J70" s="128">
        <f t="shared" si="6"/>
        <v>137.70798441722863</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5.9042635658914738E-2</v>
      </c>
      <c r="F71" s="128">
        <f t="shared" si="2"/>
        <v>15.233000000000002</v>
      </c>
      <c r="G71" s="122">
        <f t="shared" si="3"/>
        <v>4.6186285646356427E-2</v>
      </c>
      <c r="H71" s="128">
        <f t="shared" si="4"/>
        <v>6993.4349999999977</v>
      </c>
      <c r="I71" s="122">
        <f t="shared" si="5"/>
        <v>0.33213323967510877</v>
      </c>
      <c r="J71" s="128">
        <f t="shared" si="6"/>
        <v>127.83586043484432</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4.2837209302325589E-2</v>
      </c>
      <c r="F72" s="128">
        <f t="shared" si="2"/>
        <v>11.052000000000001</v>
      </c>
      <c r="G72" s="122">
        <f t="shared" si="3"/>
        <v>3.345690076477037E-2</v>
      </c>
      <c r="H72" s="128">
        <f t="shared" si="4"/>
        <v>5065.9769999999999</v>
      </c>
      <c r="I72" s="122">
        <f t="shared" si="5"/>
        <v>0.36426696488015547</v>
      </c>
      <c r="J72" s="128">
        <f t="shared" si="6"/>
        <v>128.03699184065653</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4.0930232558139545E-2</v>
      </c>
      <c r="F73" s="128">
        <f t="shared" ref="F73:F136" si="8">SUMPRODUCT($K$2:$AI$2,$K73:$AI73)</f>
        <v>10.560000000000002</v>
      </c>
      <c r="G73" s="122">
        <f t="shared" ref="G73:G136" si="9">SUMPRODUCT($K$3:$AI$3,$K73:$AI73)/$J$3</f>
        <v>3.2252149678373768E-2</v>
      </c>
      <c r="H73" s="128">
        <f t="shared" ref="H73:H136" si="10">SUMPRODUCT($K$3:$AI$3,$K73:$AI73)</f>
        <v>4883.5559999999996</v>
      </c>
      <c r="I73" s="122">
        <f t="shared" ref="I73:I136" si="11">CORREL($K$4:$AI$4,$K73:$AI73)</f>
        <v>0.33845683611552663</v>
      </c>
      <c r="J73" s="128">
        <f t="shared" si="6"/>
        <v>126.90699059227282</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2.090697674418605E-2</v>
      </c>
      <c r="F74" s="128">
        <f t="shared" si="8"/>
        <v>5.394000000000001</v>
      </c>
      <c r="G74" s="122">
        <f t="shared" si="9"/>
        <v>1.5540827378515107E-2</v>
      </c>
      <c r="H74" s="128">
        <f t="shared" si="10"/>
        <v>2353.1610000000005</v>
      </c>
      <c r="I74" s="122">
        <f t="shared" si="11"/>
        <v>0.41523001631246298</v>
      </c>
      <c r="J74" s="128">
        <f t="shared" ref="J74:J137" si="12">$E74/$G74*100</f>
        <v>134.52936729153521</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7.8193798449612398E-2</v>
      </c>
      <c r="F75" s="128">
        <f t="shared" si="8"/>
        <v>20.173999999999999</v>
      </c>
      <c r="G75" s="122">
        <f t="shared" si="9"/>
        <v>5.614545166360671E-2</v>
      </c>
      <c r="H75" s="128">
        <f t="shared" si="10"/>
        <v>8501.4320000000007</v>
      </c>
      <c r="I75" s="122">
        <f t="shared" si="11"/>
        <v>0.33132975796642528</v>
      </c>
      <c r="J75" s="128">
        <f t="shared" si="12"/>
        <v>139.27004972389838</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1.3259689922480618E-2</v>
      </c>
      <c r="F76" s="128">
        <f t="shared" si="8"/>
        <v>3.4209999999999994</v>
      </c>
      <c r="G76" s="122">
        <f t="shared" si="9"/>
        <v>9.9364012204625606E-3</v>
      </c>
      <c r="H76" s="128">
        <f t="shared" si="10"/>
        <v>1504.55</v>
      </c>
      <c r="I76" s="122">
        <f t="shared" si="11"/>
        <v>0.33892825518047992</v>
      </c>
      <c r="J76" s="128">
        <f t="shared" si="12"/>
        <v>133.44559693477586</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7.7779069767441866E-2</v>
      </c>
      <c r="F77" s="128">
        <f t="shared" si="8"/>
        <v>20.067</v>
      </c>
      <c r="G77" s="122">
        <f t="shared" si="9"/>
        <v>5.4027539658428977E-2</v>
      </c>
      <c r="H77" s="128">
        <f t="shared" si="10"/>
        <v>8180.7419999999993</v>
      </c>
      <c r="I77" s="122">
        <f t="shared" si="11"/>
        <v>0.27974717420818601</v>
      </c>
      <c r="J77" s="128">
        <f t="shared" si="12"/>
        <v>143.96189472845512</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5.7631782945736433E-2</v>
      </c>
      <c r="F78" s="128">
        <f t="shared" si="8"/>
        <v>14.869</v>
      </c>
      <c r="G78" s="122">
        <f t="shared" si="9"/>
        <v>3.7934168989155852E-2</v>
      </c>
      <c r="H78" s="128">
        <f t="shared" si="10"/>
        <v>5743.9160000000011</v>
      </c>
      <c r="I78" s="122">
        <f t="shared" si="11"/>
        <v>0.45205870139400833</v>
      </c>
      <c r="J78" s="128">
        <f t="shared" si="12"/>
        <v>151.92578216808042</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0.11251550387596902</v>
      </c>
      <c r="F79" s="128">
        <f t="shared" si="8"/>
        <v>29.029000000000007</v>
      </c>
      <c r="G79" s="122">
        <f t="shared" si="9"/>
        <v>8.5584395514403833E-2</v>
      </c>
      <c r="H79" s="128">
        <f t="shared" si="10"/>
        <v>12959.018</v>
      </c>
      <c r="I79" s="122">
        <f t="shared" si="11"/>
        <v>0.46559247085134148</v>
      </c>
      <c r="J79" s="128">
        <f t="shared" si="12"/>
        <v>131.46731153465083</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0.1212984496124031</v>
      </c>
      <c r="F80" s="128">
        <f t="shared" si="8"/>
        <v>31.295000000000002</v>
      </c>
      <c r="G80" s="122">
        <f t="shared" si="9"/>
        <v>7.860336287627627E-2</v>
      </c>
      <c r="H80" s="128">
        <f t="shared" si="10"/>
        <v>11901.964</v>
      </c>
      <c r="I80" s="122">
        <f t="shared" si="11"/>
        <v>0.53876537357966514</v>
      </c>
      <c r="J80" s="128">
        <f t="shared" si="12"/>
        <v>154.31712483259784</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0.48029069767441857</v>
      </c>
      <c r="F81" s="128">
        <f t="shared" si="8"/>
        <v>123.91499999999999</v>
      </c>
      <c r="G81" s="122">
        <f t="shared" si="9"/>
        <v>0.37014716216037724</v>
      </c>
      <c r="H81" s="128">
        <f t="shared" si="10"/>
        <v>56046.942999999999</v>
      </c>
      <c r="I81" s="122">
        <f t="shared" si="11"/>
        <v>0.49991117327224183</v>
      </c>
      <c r="J81" s="128">
        <f t="shared" si="12"/>
        <v>129.75668781875419</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0.34982170542635654</v>
      </c>
      <c r="F82" s="128">
        <f t="shared" si="8"/>
        <v>90.253999999999991</v>
      </c>
      <c r="G82" s="122">
        <f t="shared" si="9"/>
        <v>0.23334947628419345</v>
      </c>
      <c r="H82" s="128">
        <f t="shared" si="10"/>
        <v>35333.311000000002</v>
      </c>
      <c r="I82" s="122">
        <f t="shared" si="11"/>
        <v>0.53552084308446757</v>
      </c>
      <c r="J82" s="128">
        <f t="shared" si="12"/>
        <v>149.91321643264072</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0.21934496124031008</v>
      </c>
      <c r="F83" s="128">
        <f t="shared" si="8"/>
        <v>56.591000000000001</v>
      </c>
      <c r="G83" s="122">
        <f t="shared" si="9"/>
        <v>0.13619121240539428</v>
      </c>
      <c r="H83" s="128">
        <f t="shared" si="10"/>
        <v>20621.800999999992</v>
      </c>
      <c r="I83" s="122">
        <f t="shared" si="11"/>
        <v>0.54954994529368506</v>
      </c>
      <c r="J83" s="128">
        <f t="shared" si="12"/>
        <v>161.05661838694539</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5.728294573643411E-2</v>
      </c>
      <c r="F84" s="128">
        <f t="shared" si="8"/>
        <v>14.779</v>
      </c>
      <c r="G84" s="122">
        <f t="shared" si="9"/>
        <v>3.100067363193279E-2</v>
      </c>
      <c r="H84" s="128">
        <f t="shared" si="10"/>
        <v>4694.0599999999995</v>
      </c>
      <c r="I84" s="122">
        <f t="shared" si="11"/>
        <v>0.67236534783965141</v>
      </c>
      <c r="J84" s="128">
        <f t="shared" si="12"/>
        <v>184.77968064999982</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0.17695348837209307</v>
      </c>
      <c r="F85" s="128">
        <f t="shared" si="8"/>
        <v>45.654000000000011</v>
      </c>
      <c r="G85" s="122">
        <f t="shared" si="9"/>
        <v>0.13392666657861022</v>
      </c>
      <c r="H85" s="128">
        <f t="shared" si="10"/>
        <v>20278.907999999999</v>
      </c>
      <c r="I85" s="122">
        <f t="shared" si="11"/>
        <v>0.28898189516709938</v>
      </c>
      <c r="J85" s="128">
        <f t="shared" si="12"/>
        <v>132.12715054639818</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0.39491472868217053</v>
      </c>
      <c r="F86" s="128">
        <f t="shared" si="8"/>
        <v>101.88799999999999</v>
      </c>
      <c r="G86" s="122">
        <f t="shared" si="9"/>
        <v>0.30027916099803198</v>
      </c>
      <c r="H86" s="128">
        <f t="shared" si="10"/>
        <v>45467.670000000006</v>
      </c>
      <c r="I86" s="122">
        <f t="shared" si="11"/>
        <v>0.5462297958138741</v>
      </c>
      <c r="J86" s="128">
        <f t="shared" si="12"/>
        <v>131.51586256255686</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0.49904263565891466</v>
      </c>
      <c r="F87" s="128">
        <f t="shared" si="8"/>
        <v>128.75299999999999</v>
      </c>
      <c r="G87" s="122">
        <f t="shared" si="9"/>
        <v>0.38837125705002062</v>
      </c>
      <c r="H87" s="128">
        <f t="shared" si="10"/>
        <v>58806.399000000019</v>
      </c>
      <c r="I87" s="122">
        <f t="shared" si="11"/>
        <v>0.48045537545752298</v>
      </c>
      <c r="J87" s="128">
        <f t="shared" si="12"/>
        <v>128.49628457304706</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0.51655038759689931</v>
      </c>
      <c r="F88" s="128">
        <f t="shared" si="8"/>
        <v>133.27000000000001</v>
      </c>
      <c r="G88" s="122">
        <f t="shared" si="9"/>
        <v>0.40960850757505707</v>
      </c>
      <c r="H88" s="128">
        <f t="shared" si="10"/>
        <v>62022.100999999988</v>
      </c>
      <c r="I88" s="122">
        <f t="shared" si="11"/>
        <v>0.43773274070972268</v>
      </c>
      <c r="J88" s="128">
        <f t="shared" si="12"/>
        <v>126.10831514583376</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3.5697674418604659E-3</v>
      </c>
      <c r="F89" s="128">
        <f t="shared" si="8"/>
        <v>0.92100000000000015</v>
      </c>
      <c r="G89" s="122">
        <f t="shared" si="9"/>
        <v>3.9851404720706914E-3</v>
      </c>
      <c r="H89" s="128">
        <f t="shared" si="10"/>
        <v>603.42199999999991</v>
      </c>
      <c r="I89" s="122">
        <f t="shared" si="11"/>
        <v>-0.12842324925779769</v>
      </c>
      <c r="J89" s="128">
        <f t="shared" si="12"/>
        <v>89.576953858432091</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2.0624031007751939E-2</v>
      </c>
      <c r="F90" s="128">
        <f t="shared" si="8"/>
        <v>5.3210000000000006</v>
      </c>
      <c r="G90" s="122">
        <f t="shared" si="9"/>
        <v>2.3528635961378438E-2</v>
      </c>
      <c r="H90" s="128">
        <f t="shared" si="10"/>
        <v>3562.6590000000001</v>
      </c>
      <c r="I90" s="122">
        <f t="shared" si="11"/>
        <v>-0.34675704839278848</v>
      </c>
      <c r="J90" s="128">
        <f t="shared" si="12"/>
        <v>87.655021912896601</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2.6709302325581399E-2</v>
      </c>
      <c r="F91" s="128">
        <f t="shared" si="8"/>
        <v>6.8910000000000009</v>
      </c>
      <c r="G91" s="122">
        <f t="shared" si="9"/>
        <v>2.4751376982921451E-2</v>
      </c>
      <c r="H91" s="128">
        <f t="shared" si="10"/>
        <v>3747.8040000000001</v>
      </c>
      <c r="I91" s="122">
        <f t="shared" si="11"/>
        <v>0.18969036191829347</v>
      </c>
      <c r="J91" s="128">
        <f t="shared" si="12"/>
        <v>107.91036936656464</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1.3701550387596902E-2</v>
      </c>
      <c r="F92" s="128">
        <f t="shared" si="8"/>
        <v>3.5350000000000006</v>
      </c>
      <c r="G92" s="122">
        <f t="shared" si="9"/>
        <v>1.2989499266929957E-2</v>
      </c>
      <c r="H92" s="128">
        <f t="shared" si="10"/>
        <v>1966.8440000000003</v>
      </c>
      <c r="I92" s="122">
        <f t="shared" si="11"/>
        <v>5.2982494454261064E-2</v>
      </c>
      <c r="J92" s="128">
        <f t="shared" si="12"/>
        <v>105.48174418454883</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0.93584108527131782</v>
      </c>
      <c r="F93" s="128">
        <f t="shared" si="8"/>
        <v>241.447</v>
      </c>
      <c r="G93" s="122">
        <f t="shared" si="9"/>
        <v>0.93519087558942804</v>
      </c>
      <c r="H93" s="128">
        <f t="shared" si="10"/>
        <v>141604.73200000002</v>
      </c>
      <c r="I93" s="122">
        <f t="shared" si="11"/>
        <v>9.6902144597413916E-3</v>
      </c>
      <c r="J93" s="128">
        <f t="shared" si="12"/>
        <v>100.06952694886806</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0.95311240310077505</v>
      </c>
      <c r="F94" s="128">
        <f t="shared" si="8"/>
        <v>245.90299999999996</v>
      </c>
      <c r="G94" s="122">
        <f t="shared" si="9"/>
        <v>0.95288240499808485</v>
      </c>
      <c r="H94" s="128">
        <f t="shared" si="10"/>
        <v>144283.54800000001</v>
      </c>
      <c r="I94" s="122">
        <f t="shared" si="11"/>
        <v>2.9255075915039043E-2</v>
      </c>
      <c r="J94" s="128">
        <f t="shared" si="12"/>
        <v>100.02413709199412</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1.5430232558139537E-2</v>
      </c>
      <c r="F95" s="128">
        <f t="shared" si="8"/>
        <v>3.9810000000000003</v>
      </c>
      <c r="G95" s="122">
        <f t="shared" si="9"/>
        <v>1.5396161618829996E-2</v>
      </c>
      <c r="H95" s="128">
        <f t="shared" si="10"/>
        <v>2331.2560000000003</v>
      </c>
      <c r="I95" s="122">
        <f t="shared" si="11"/>
        <v>1.7661319577265126E-2</v>
      </c>
      <c r="J95" s="128">
        <f t="shared" si="12"/>
        <v>100.22129502244164</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1.3399224806201549E-2</v>
      </c>
      <c r="F96" s="128">
        <f t="shared" si="8"/>
        <v>3.4569999999999999</v>
      </c>
      <c r="G96" s="122">
        <f t="shared" si="9"/>
        <v>1.4301496519568347E-2</v>
      </c>
      <c r="H96" s="128">
        <f t="shared" si="10"/>
        <v>2165.5039999999999</v>
      </c>
      <c r="I96" s="122">
        <f t="shared" si="11"/>
        <v>-0.24088396758450462</v>
      </c>
      <c r="J96" s="128">
        <f t="shared" si="12"/>
        <v>93.691067839423354</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1.2779069767441861E-2</v>
      </c>
      <c r="F97" s="128">
        <f t="shared" si="8"/>
        <v>3.2970000000000002</v>
      </c>
      <c r="G97" s="122">
        <f t="shared" si="9"/>
        <v>1.1988845447701065E-2</v>
      </c>
      <c r="H97" s="128">
        <f t="shared" si="10"/>
        <v>1815.327</v>
      </c>
      <c r="I97" s="122">
        <f t="shared" si="11"/>
        <v>0.19639629580055556</v>
      </c>
      <c r="J97" s="128">
        <f t="shared" si="12"/>
        <v>106.59132960874331</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3.5930232558139541E-3</v>
      </c>
      <c r="F98" s="128">
        <f t="shared" si="8"/>
        <v>0.92700000000000016</v>
      </c>
      <c r="G98" s="122">
        <f t="shared" si="9"/>
        <v>3.9721235256046181E-3</v>
      </c>
      <c r="H98" s="128">
        <f t="shared" si="10"/>
        <v>601.45100000000002</v>
      </c>
      <c r="I98" s="122">
        <f t="shared" si="11"/>
        <v>-0.29647210316285422</v>
      </c>
      <c r="J98" s="128">
        <f t="shared" si="12"/>
        <v>90.455979846876517</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1.9806201550387603E-3</v>
      </c>
      <c r="F99" s="128">
        <f t="shared" si="8"/>
        <v>0.51100000000000012</v>
      </c>
      <c r="G99" s="122">
        <f t="shared" si="9"/>
        <v>1.8095999154657968E-3</v>
      </c>
      <c r="H99" s="128">
        <f t="shared" si="10"/>
        <v>274.00600000000003</v>
      </c>
      <c r="I99" s="122">
        <f t="shared" si="11"/>
        <v>0.12997383188405998</v>
      </c>
      <c r="J99" s="128">
        <f t="shared" si="12"/>
        <v>109.45072101912329</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0.96848449612403087</v>
      </c>
      <c r="F100" s="128">
        <f t="shared" si="8"/>
        <v>249.86899999999997</v>
      </c>
      <c r="G100" s="122">
        <f t="shared" si="9"/>
        <v>0.96669773078497934</v>
      </c>
      <c r="H100" s="128">
        <f t="shared" si="10"/>
        <v>146375.43700000001</v>
      </c>
      <c r="I100" s="122">
        <f t="shared" si="11"/>
        <v>0.15615133961462035</v>
      </c>
      <c r="J100" s="128">
        <f t="shared" si="12"/>
        <v>100.18483185406886</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2.325968992248062E-2</v>
      </c>
      <c r="F101" s="128">
        <f t="shared" si="8"/>
        <v>6.0010000000000003</v>
      </c>
      <c r="G101" s="122">
        <f t="shared" si="9"/>
        <v>2.4247163481224163E-2</v>
      </c>
      <c r="H101" s="128">
        <f t="shared" si="10"/>
        <v>3671.4570000000003</v>
      </c>
      <c r="I101" s="122">
        <f t="shared" si="11"/>
        <v>-8.8790474804974553E-2</v>
      </c>
      <c r="J101" s="128">
        <f t="shared" si="12"/>
        <v>95.92746772418063</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5.1976744186046529E-3</v>
      </c>
      <c r="F102" s="128">
        <f t="shared" si="8"/>
        <v>1.3410000000000004</v>
      </c>
      <c r="G102" s="122">
        <f t="shared" si="9"/>
        <v>5.876381936097427E-3</v>
      </c>
      <c r="H102" s="128">
        <f t="shared" si="10"/>
        <v>889.79000000000019</v>
      </c>
      <c r="I102" s="122">
        <f t="shared" si="11"/>
        <v>-0.25346437064120297</v>
      </c>
      <c r="J102" s="128">
        <f t="shared" si="12"/>
        <v>88.45024838627981</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1.4651162790697678E-3</v>
      </c>
      <c r="F103" s="128">
        <f t="shared" si="8"/>
        <v>0.37800000000000006</v>
      </c>
      <c r="G103" s="122">
        <f t="shared" si="9"/>
        <v>1.8053401841260619E-3</v>
      </c>
      <c r="H103" s="128">
        <f t="shared" si="10"/>
        <v>273.36100000000005</v>
      </c>
      <c r="I103" s="122">
        <f t="shared" si="11"/>
        <v>-0.48698079302795838</v>
      </c>
      <c r="J103" s="128">
        <f t="shared" si="12"/>
        <v>81.15458194262753</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0.25800000000000006</v>
      </c>
      <c r="G104" s="122">
        <f t="shared" si="9"/>
        <v>1.0003764413742092E-3</v>
      </c>
      <c r="H104" s="128">
        <f t="shared" si="10"/>
        <v>151.47499999999999</v>
      </c>
      <c r="I104" s="122">
        <f t="shared" si="11"/>
        <v>-0.11873319831143353</v>
      </c>
      <c r="J104" s="128">
        <f t="shared" si="12"/>
        <v>99.96237002805745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0.20524031007751942</v>
      </c>
      <c r="F107" s="128">
        <f t="shared" si="8"/>
        <v>52.952000000000012</v>
      </c>
      <c r="G107" s="122">
        <f t="shared" si="9"/>
        <v>0.1726624641720271</v>
      </c>
      <c r="H107" s="128">
        <f t="shared" si="10"/>
        <v>26144.204999999998</v>
      </c>
      <c r="I107" s="122">
        <f t="shared" si="11"/>
        <v>0.4810671002705354</v>
      </c>
      <c r="J107" s="128">
        <f t="shared" si="12"/>
        <v>118.86793754607507</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0.1751705426356589</v>
      </c>
      <c r="F108" s="128">
        <f t="shared" si="8"/>
        <v>45.193999999999996</v>
      </c>
      <c r="G108" s="122">
        <f t="shared" si="9"/>
        <v>0.14815356826797341</v>
      </c>
      <c r="H108" s="128">
        <f t="shared" si="10"/>
        <v>22433.116999999998</v>
      </c>
      <c r="I108" s="122">
        <f t="shared" si="11"/>
        <v>0.5348168201594784</v>
      </c>
      <c r="J108" s="128">
        <f t="shared" si="12"/>
        <v>118.23579052704179</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0.1828798449612403</v>
      </c>
      <c r="F109" s="128">
        <f t="shared" si="8"/>
        <v>47.182999999999993</v>
      </c>
      <c r="G109" s="122">
        <f t="shared" si="9"/>
        <v>0.14999097861548827</v>
      </c>
      <c r="H109" s="128">
        <f t="shared" si="10"/>
        <v>22711.334000000003</v>
      </c>
      <c r="I109" s="122">
        <f t="shared" si="11"/>
        <v>0.51244004210385863</v>
      </c>
      <c r="J109" s="128">
        <f t="shared" si="12"/>
        <v>121.92722965696809</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0.1172248062015504</v>
      </c>
      <c r="F110" s="128">
        <f t="shared" si="8"/>
        <v>30.244000000000003</v>
      </c>
      <c r="G110" s="122">
        <f t="shared" si="9"/>
        <v>0.10072059464528656</v>
      </c>
      <c r="H110" s="128">
        <f t="shared" si="10"/>
        <v>15250.911</v>
      </c>
      <c r="I110" s="122">
        <f t="shared" si="11"/>
        <v>0.38014148893727978</v>
      </c>
      <c r="J110" s="128">
        <f t="shared" si="12"/>
        <v>116.38613395243314</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0.23400387596899228</v>
      </c>
      <c r="F111" s="128">
        <f t="shared" si="8"/>
        <v>60.373000000000005</v>
      </c>
      <c r="G111" s="122">
        <f t="shared" si="9"/>
        <v>0.21536804078775315</v>
      </c>
      <c r="H111" s="128">
        <f t="shared" si="10"/>
        <v>32610.598000000005</v>
      </c>
      <c r="I111" s="122">
        <f t="shared" si="11"/>
        <v>0.46456095097956362</v>
      </c>
      <c r="J111" s="128">
        <f t="shared" si="12"/>
        <v>108.65301792832153</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0.16833720930232557</v>
      </c>
      <c r="F112" s="128">
        <f t="shared" si="8"/>
        <v>43.430999999999997</v>
      </c>
      <c r="G112" s="122">
        <f t="shared" si="9"/>
        <v>0.1416263390085723</v>
      </c>
      <c r="H112" s="128">
        <f t="shared" si="10"/>
        <v>21444.777000000002</v>
      </c>
      <c r="I112" s="122">
        <f t="shared" si="11"/>
        <v>0.57579902240630043</v>
      </c>
      <c r="J112" s="128">
        <f t="shared" si="12"/>
        <v>118.86010079815487</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0.20548837209302326</v>
      </c>
      <c r="F113" s="128">
        <f t="shared" si="8"/>
        <v>53.015999999999998</v>
      </c>
      <c r="G113" s="122">
        <f t="shared" si="9"/>
        <v>0.1740647016867215</v>
      </c>
      <c r="H113" s="128">
        <f t="shared" si="10"/>
        <v>26356.528999999995</v>
      </c>
      <c r="I113" s="122">
        <f t="shared" si="11"/>
        <v>0.51787635540818011</v>
      </c>
      <c r="J113" s="128">
        <f t="shared" si="12"/>
        <v>118.05286775652971</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0.13941085271317832</v>
      </c>
      <c r="F114" s="128">
        <f t="shared" si="8"/>
        <v>35.968000000000011</v>
      </c>
      <c r="G114" s="122">
        <f t="shared" si="9"/>
        <v>0.11057459483020511</v>
      </c>
      <c r="H114" s="128">
        <f t="shared" si="10"/>
        <v>16742.983999999997</v>
      </c>
      <c r="I114" s="122">
        <f t="shared" si="11"/>
        <v>0.60304530499488129</v>
      </c>
      <c r="J114" s="128">
        <f t="shared" si="12"/>
        <v>126.07855622464932</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0.23183333333333331</v>
      </c>
      <c r="F115" s="128">
        <f t="shared" si="8"/>
        <v>59.812999999999995</v>
      </c>
      <c r="G115" s="122">
        <f t="shared" si="9"/>
        <v>0.20138220026681111</v>
      </c>
      <c r="H115" s="128">
        <f t="shared" si="10"/>
        <v>30492.890000000003</v>
      </c>
      <c r="I115" s="122">
        <f t="shared" si="11"/>
        <v>0.59991773087030498</v>
      </c>
      <c r="J115" s="128">
        <f t="shared" si="12"/>
        <v>115.12106483402084</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0.20327906976744184</v>
      </c>
      <c r="F116" s="128">
        <f t="shared" si="8"/>
        <v>52.445999999999998</v>
      </c>
      <c r="G116" s="122">
        <f t="shared" si="9"/>
        <v>0.17066140749448547</v>
      </c>
      <c r="H116" s="128">
        <f t="shared" si="10"/>
        <v>25841.208999999999</v>
      </c>
      <c r="I116" s="122">
        <f t="shared" si="11"/>
        <v>0.64676043840688535</v>
      </c>
      <c r="J116" s="128">
        <f t="shared" si="12"/>
        <v>119.11250044859165</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0.12818604651162788</v>
      </c>
      <c r="F117" s="128">
        <f t="shared" si="8"/>
        <v>33.071999999999996</v>
      </c>
      <c r="G117" s="122">
        <f t="shared" si="9"/>
        <v>9.6739951657002457E-2</v>
      </c>
      <c r="H117" s="128">
        <f t="shared" si="10"/>
        <v>14648.169999999998</v>
      </c>
      <c r="I117" s="122">
        <f t="shared" si="11"/>
        <v>0.59445315830785228</v>
      </c>
      <c r="J117" s="128">
        <f t="shared" si="12"/>
        <v>132.50579963707187</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0.17043798449612405</v>
      </c>
      <c r="F118" s="128">
        <f t="shared" si="8"/>
        <v>43.973000000000006</v>
      </c>
      <c r="G118" s="122">
        <f t="shared" si="9"/>
        <v>0.14972517137988878</v>
      </c>
      <c r="H118" s="128">
        <f t="shared" si="10"/>
        <v>22671.085999999999</v>
      </c>
      <c r="I118" s="122">
        <f t="shared" si="11"/>
        <v>0.53824405972266942</v>
      </c>
      <c r="J118" s="128">
        <f t="shared" si="12"/>
        <v>113.83388840055618</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9.8899224806201572E-2</v>
      </c>
      <c r="F119" s="128">
        <f t="shared" si="8"/>
        <v>25.516000000000005</v>
      </c>
      <c r="G119" s="122">
        <f t="shared" si="9"/>
        <v>8.0834583735090934E-2</v>
      </c>
      <c r="H119" s="128">
        <f t="shared" si="10"/>
        <v>12239.811</v>
      </c>
      <c r="I119" s="122">
        <f t="shared" si="11"/>
        <v>0.31369726909576839</v>
      </c>
      <c r="J119" s="128">
        <f t="shared" si="12"/>
        <v>122.3476638790046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0.41433333333333333</v>
      </c>
      <c r="F120" s="128">
        <f t="shared" si="8"/>
        <v>106.898</v>
      </c>
      <c r="G120" s="122">
        <f t="shared" si="9"/>
        <v>0.36752873502489797</v>
      </c>
      <c r="H120" s="128">
        <f t="shared" si="10"/>
        <v>55650.466</v>
      </c>
      <c r="I120" s="122">
        <f t="shared" si="11"/>
        <v>0.30942260552915796</v>
      </c>
      <c r="J120" s="128">
        <f t="shared" si="12"/>
        <v>112.73494936532367</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0.16191472868217055</v>
      </c>
      <c r="F121" s="128">
        <f t="shared" si="8"/>
        <v>41.774000000000001</v>
      </c>
      <c r="G121" s="122">
        <f t="shared" si="9"/>
        <v>0.1485307889418695</v>
      </c>
      <c r="H121" s="128">
        <f t="shared" si="10"/>
        <v>22490.234999999997</v>
      </c>
      <c r="I121" s="122">
        <f t="shared" si="11"/>
        <v>-3.5112056936106584E-2</v>
      </c>
      <c r="J121" s="128">
        <f t="shared" si="12"/>
        <v>109.01088578041495</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0.28647674418604652</v>
      </c>
      <c r="F122" s="128">
        <f t="shared" si="8"/>
        <v>73.911000000000001</v>
      </c>
      <c r="G122" s="122">
        <f t="shared" si="9"/>
        <v>0.26497111307770543</v>
      </c>
      <c r="H122" s="128">
        <f t="shared" si="10"/>
        <v>40121.396000000001</v>
      </c>
      <c r="I122" s="122">
        <f t="shared" si="11"/>
        <v>4.7352395675770438E-2</v>
      </c>
      <c r="J122" s="128">
        <f t="shared" si="12"/>
        <v>108.11621722026518</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0.58131007751938002</v>
      </c>
      <c r="F123" s="128">
        <f t="shared" si="8"/>
        <v>149.97800000000004</v>
      </c>
      <c r="G123" s="122">
        <f t="shared" si="9"/>
        <v>0.63796299647333876</v>
      </c>
      <c r="H123" s="128">
        <f t="shared" si="10"/>
        <v>96599.081000000006</v>
      </c>
      <c r="I123" s="122">
        <f t="shared" si="11"/>
        <v>-0.3160222225201394</v>
      </c>
      <c r="J123" s="128">
        <f t="shared" si="12"/>
        <v>91.119717089057488</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0.34433333333333344</v>
      </c>
      <c r="F124" s="128">
        <f t="shared" si="8"/>
        <v>88.838000000000022</v>
      </c>
      <c r="G124" s="122">
        <f t="shared" si="9"/>
        <v>0.39407756673579108</v>
      </c>
      <c r="H124" s="128">
        <f t="shared" si="10"/>
        <v>59670.437000000013</v>
      </c>
      <c r="I124" s="122">
        <f t="shared" si="11"/>
        <v>-0.34423924070861245</v>
      </c>
      <c r="J124" s="128">
        <f t="shared" si="12"/>
        <v>87.377045129846579</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0.61620155038759683</v>
      </c>
      <c r="F125" s="128">
        <f t="shared" si="8"/>
        <v>158.97999999999999</v>
      </c>
      <c r="G125" s="122">
        <f t="shared" si="9"/>
        <v>0.64516404918833958</v>
      </c>
      <c r="H125" s="128">
        <f t="shared" si="10"/>
        <v>97689.45</v>
      </c>
      <c r="I125" s="122">
        <f t="shared" si="11"/>
        <v>-5.0555500424308383E-2</v>
      </c>
      <c r="J125" s="128">
        <f t="shared" si="12"/>
        <v>95.51083188265379</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0.45155813953488366</v>
      </c>
      <c r="F126" s="128">
        <f t="shared" si="8"/>
        <v>116.50199999999998</v>
      </c>
      <c r="G126" s="122">
        <f t="shared" si="9"/>
        <v>0.4855498355545575</v>
      </c>
      <c r="H126" s="128">
        <f t="shared" si="10"/>
        <v>73520.984999999986</v>
      </c>
      <c r="I126" s="122">
        <f t="shared" si="11"/>
        <v>-0.13672037652774252</v>
      </c>
      <c r="J126" s="128">
        <f t="shared" si="12"/>
        <v>92.999339402339388</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6.003875968992247E-2</v>
      </c>
      <c r="F127" s="128">
        <f t="shared" si="8"/>
        <v>15.489999999999997</v>
      </c>
      <c r="G127" s="122">
        <f t="shared" si="9"/>
        <v>6.5168500442483734E-2</v>
      </c>
      <c r="H127" s="128">
        <f t="shared" si="10"/>
        <v>9867.6840000000011</v>
      </c>
      <c r="I127" s="122">
        <f t="shared" si="11"/>
        <v>-0.18156965728883206</v>
      </c>
      <c r="J127" s="128">
        <f t="shared" si="12"/>
        <v>92.128496562401864</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3.2585271317829456E-2</v>
      </c>
      <c r="F128" s="128">
        <f t="shared" si="8"/>
        <v>8.407</v>
      </c>
      <c r="G128" s="122">
        <f t="shared" si="9"/>
        <v>4.3300723824116025E-2</v>
      </c>
      <c r="H128" s="128">
        <f t="shared" si="10"/>
        <v>6556.509</v>
      </c>
      <c r="I128" s="122">
        <f t="shared" si="11"/>
        <v>-0.36237178243505924</v>
      </c>
      <c r="J128" s="128">
        <f t="shared" si="12"/>
        <v>75.253410197455693</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5.0817829457364357E-2</v>
      </c>
      <c r="F129" s="128">
        <f t="shared" si="8"/>
        <v>13.111000000000004</v>
      </c>
      <c r="G129" s="122">
        <f t="shared" si="9"/>
        <v>6.3325866145372403E-2</v>
      </c>
      <c r="H129" s="128">
        <f t="shared" si="10"/>
        <v>9588.6759999999995</v>
      </c>
      <c r="I129" s="122">
        <f t="shared" si="11"/>
        <v>-0.31056288384470732</v>
      </c>
      <c r="J129" s="128">
        <f t="shared" si="12"/>
        <v>80.248139584393058</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0.14395736434108528</v>
      </c>
      <c r="F130" s="128">
        <f t="shared" si="8"/>
        <v>37.140999999999998</v>
      </c>
      <c r="G130" s="122">
        <f t="shared" si="9"/>
        <v>0.10636096104822415</v>
      </c>
      <c r="H130" s="128">
        <f t="shared" si="10"/>
        <v>16104.964000000004</v>
      </c>
      <c r="I130" s="122">
        <f t="shared" si="11"/>
        <v>0.34724740064674153</v>
      </c>
      <c r="J130" s="128">
        <f t="shared" si="12"/>
        <v>135.34793492117365</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0.10101162790697675</v>
      </c>
      <c r="F131" s="128">
        <f t="shared" si="8"/>
        <v>26.061</v>
      </c>
      <c r="G131" s="122">
        <f t="shared" si="9"/>
        <v>0.10809993527850059</v>
      </c>
      <c r="H131" s="128">
        <f t="shared" si="10"/>
        <v>16368.276000000003</v>
      </c>
      <c r="I131" s="122">
        <f t="shared" si="11"/>
        <v>-0.32196846103528493</v>
      </c>
      <c r="J131" s="128">
        <f t="shared" si="12"/>
        <v>93.442819967225645</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0.9400542635658915</v>
      </c>
      <c r="F132" s="128">
        <f t="shared" si="8"/>
        <v>242.53400000000002</v>
      </c>
      <c r="G132" s="122">
        <f t="shared" si="9"/>
        <v>0.93482229325443489</v>
      </c>
      <c r="H132" s="128">
        <f t="shared" si="10"/>
        <v>141548.92200000002</v>
      </c>
      <c r="I132" s="122">
        <f t="shared" si="11"/>
        <v>0.18173479193341782</v>
      </c>
      <c r="J132" s="128">
        <f t="shared" si="12"/>
        <v>100.55967538955906</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0.96741472868217038</v>
      </c>
      <c r="F133" s="128">
        <f t="shared" si="8"/>
        <v>249.59299999999996</v>
      </c>
      <c r="G133" s="122">
        <f t="shared" si="9"/>
        <v>0.95671005428680866</v>
      </c>
      <c r="H133" s="128">
        <f t="shared" si="10"/>
        <v>144863.12299999999</v>
      </c>
      <c r="I133" s="122">
        <f t="shared" si="11"/>
        <v>0.35825629681029475</v>
      </c>
      <c r="J133" s="128">
        <f t="shared" si="12"/>
        <v>101.11890476611973</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0.94960465116279058</v>
      </c>
      <c r="F134" s="128">
        <f t="shared" si="8"/>
        <v>244.99799999999996</v>
      </c>
      <c r="G134" s="122">
        <f t="shared" si="9"/>
        <v>0.93638569390693316</v>
      </c>
      <c r="H134" s="128">
        <f t="shared" si="10"/>
        <v>141785.649</v>
      </c>
      <c r="I134" s="122">
        <f t="shared" si="11"/>
        <v>0.31781143320377436</v>
      </c>
      <c r="J134" s="128">
        <f t="shared" si="12"/>
        <v>101.41170004431648</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0.85525968992248058</v>
      </c>
      <c r="F135" s="128">
        <f t="shared" si="8"/>
        <v>220.65699999999998</v>
      </c>
      <c r="G135" s="122">
        <f t="shared" si="9"/>
        <v>0.89352425074958064</v>
      </c>
      <c r="H135" s="128">
        <f t="shared" si="10"/>
        <v>135295.655</v>
      </c>
      <c r="I135" s="122">
        <f t="shared" si="11"/>
        <v>-0.34892455638182751</v>
      </c>
      <c r="J135" s="128">
        <f t="shared" si="12"/>
        <v>95.717568852216402</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0.89898837209302329</v>
      </c>
      <c r="F136" s="128">
        <f t="shared" si="8"/>
        <v>231.93900000000002</v>
      </c>
      <c r="G136" s="122">
        <f t="shared" si="9"/>
        <v>0.89189968828012534</v>
      </c>
      <c r="H136" s="128">
        <f t="shared" si="10"/>
        <v>135049.66700000002</v>
      </c>
      <c r="I136" s="122">
        <f t="shared" si="11"/>
        <v>0.32082037171803091</v>
      </c>
      <c r="J136" s="128">
        <f t="shared" si="12"/>
        <v>100.79478487390968</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0.2483062015503876</v>
      </c>
      <c r="F137" s="128">
        <f t="shared" ref="F137:F200" si="14">SUMPRODUCT($K$2:$AI$2,$K137:$AI137)</f>
        <v>64.063000000000002</v>
      </c>
      <c r="G137" s="122">
        <f t="shared" ref="G137:G200" si="15">SUMPRODUCT($K$3:$AI$3,$K137:$AI137)/$J$3</f>
        <v>0.18855193570117157</v>
      </c>
      <c r="H137" s="128">
        <f t="shared" ref="H137:H200" si="16">SUMPRODUCT($K$3:$AI$3,$K137:$AI137)</f>
        <v>28550.156999999996</v>
      </c>
      <c r="I137" s="122">
        <f t="shared" ref="I137:I200" si="17">CORREL($K$4:$AI$4,$K137:$AI137)</f>
        <v>0.2145332970440168</v>
      </c>
      <c r="J137" s="128">
        <f t="shared" si="12"/>
        <v>131.69114420756634</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0.10235658914728685</v>
      </c>
      <c r="F138" s="128">
        <f t="shared" si="14"/>
        <v>26.408000000000005</v>
      </c>
      <c r="G138" s="122">
        <f t="shared" si="15"/>
        <v>0.1076300505884373</v>
      </c>
      <c r="H138" s="128">
        <f t="shared" si="16"/>
        <v>16297.127</v>
      </c>
      <c r="I138" s="122">
        <f t="shared" si="17"/>
        <v>-0.25536902240923859</v>
      </c>
      <c r="J138" s="128">
        <f t="shared" ref="J138:J201" si="18">$E138/$G138*100</f>
        <v>95.100381898624704</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0.11047286821705427</v>
      </c>
      <c r="F139" s="128">
        <f t="shared" si="14"/>
        <v>28.501999999999999</v>
      </c>
      <c r="G139" s="122">
        <f t="shared" si="15"/>
        <v>0.11453001624641719</v>
      </c>
      <c r="H139" s="128">
        <f t="shared" si="16"/>
        <v>17341.905999999999</v>
      </c>
      <c r="I139" s="122">
        <f t="shared" si="17"/>
        <v>-0.29260270714995246</v>
      </c>
      <c r="J139" s="128">
        <f t="shared" si="18"/>
        <v>96.457567926443176</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0.117531007751938</v>
      </c>
      <c r="F140" s="128">
        <f t="shared" si="14"/>
        <v>30.323000000000004</v>
      </c>
      <c r="G140" s="122">
        <f t="shared" si="15"/>
        <v>6.3700167747559724E-2</v>
      </c>
      <c r="H140" s="128">
        <f t="shared" si="16"/>
        <v>9645.351999999999</v>
      </c>
      <c r="I140" s="122">
        <f t="shared" si="17"/>
        <v>0.44903742626100851</v>
      </c>
      <c r="J140" s="128">
        <f t="shared" si="18"/>
        <v>184.50659065405753</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0.75171705426356605</v>
      </c>
      <c r="F141" s="128">
        <f t="shared" si="14"/>
        <v>193.94300000000004</v>
      </c>
      <c r="G141" s="122">
        <f t="shared" si="15"/>
        <v>0.81146559854178513</v>
      </c>
      <c r="H141" s="128">
        <f t="shared" si="16"/>
        <v>122870.49800000002</v>
      </c>
      <c r="I141" s="122">
        <f t="shared" si="17"/>
        <v>-0.21484360975506087</v>
      </c>
      <c r="J141" s="128">
        <f t="shared" si="18"/>
        <v>92.636959054630523</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0.89764341085271337</v>
      </c>
      <c r="F142" s="128">
        <f t="shared" si="14"/>
        <v>231.59200000000004</v>
      </c>
      <c r="G142" s="122">
        <f t="shared" si="15"/>
        <v>0.89237032585293685</v>
      </c>
      <c r="H142" s="128">
        <f t="shared" si="16"/>
        <v>135120.93</v>
      </c>
      <c r="I142" s="122">
        <f t="shared" si="17"/>
        <v>0.25636487640899702</v>
      </c>
      <c r="J142" s="128">
        <f t="shared" si="18"/>
        <v>100.59090770356313</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0.88943023255813958</v>
      </c>
      <c r="F143" s="128">
        <f t="shared" si="14"/>
        <v>229.47300000000001</v>
      </c>
      <c r="G143" s="122">
        <f t="shared" si="15"/>
        <v>0.88547150272754882</v>
      </c>
      <c r="H143" s="128">
        <f t="shared" si="16"/>
        <v>134076.32399999999</v>
      </c>
      <c r="I143" s="122">
        <f t="shared" si="17"/>
        <v>0.29189830954896989</v>
      </c>
      <c r="J143" s="128">
        <f t="shared" si="18"/>
        <v>100.44707591587041</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0.88199612403100758</v>
      </c>
      <c r="F144" s="128">
        <f t="shared" si="14"/>
        <v>227.55499999999995</v>
      </c>
      <c r="G144" s="122">
        <f t="shared" si="15"/>
        <v>0.93639698054392495</v>
      </c>
      <c r="H144" s="128">
        <f t="shared" si="16"/>
        <v>141787.35800000004</v>
      </c>
      <c r="I144" s="122">
        <f t="shared" si="17"/>
        <v>-0.45075784536681895</v>
      </c>
      <c r="J144" s="128">
        <f t="shared" si="18"/>
        <v>94.19040667118368</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9.1228682170542641E-2</v>
      </c>
      <c r="F145" s="128">
        <f t="shared" si="14"/>
        <v>23.537000000000003</v>
      </c>
      <c r="G145" s="122">
        <f t="shared" si="15"/>
        <v>6.5280706388936585E-2</v>
      </c>
      <c r="H145" s="128">
        <f t="shared" si="16"/>
        <v>9884.6740000000009</v>
      </c>
      <c r="I145" s="122">
        <f t="shared" si="17"/>
        <v>0.58189767441778872</v>
      </c>
      <c r="J145" s="128">
        <f t="shared" si="18"/>
        <v>139.7483072977341</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0.13820542635658914</v>
      </c>
      <c r="F146" s="128">
        <f t="shared" si="14"/>
        <v>35.656999999999996</v>
      </c>
      <c r="G146" s="122">
        <f t="shared" si="15"/>
        <v>0.10651749461754875</v>
      </c>
      <c r="H146" s="128">
        <f t="shared" si="16"/>
        <v>16128.665999999997</v>
      </c>
      <c r="I146" s="122">
        <f t="shared" si="17"/>
        <v>0.52395425748896018</v>
      </c>
      <c r="J146" s="128">
        <f t="shared" si="18"/>
        <v>129.74903967917754</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0.13348837209302328</v>
      </c>
      <c r="F147" s="128">
        <f t="shared" si="14"/>
        <v>34.440000000000005</v>
      </c>
      <c r="G147" s="122">
        <f t="shared" si="15"/>
        <v>9.8011035676075511E-2</v>
      </c>
      <c r="H147" s="128">
        <f t="shared" si="16"/>
        <v>14840.635000000002</v>
      </c>
      <c r="I147" s="122">
        <f t="shared" si="17"/>
        <v>0.51381187556161778</v>
      </c>
      <c r="J147" s="128">
        <f t="shared" si="18"/>
        <v>136.19728755259729</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4.5573643410852703E-2</v>
      </c>
      <c r="F148" s="128">
        <f t="shared" si="14"/>
        <v>11.757999999999997</v>
      </c>
      <c r="G148" s="122">
        <f t="shared" si="15"/>
        <v>4.2904198972381097E-2</v>
      </c>
      <c r="H148" s="128">
        <f t="shared" si="16"/>
        <v>6496.4680000000008</v>
      </c>
      <c r="I148" s="122">
        <f t="shared" si="17"/>
        <v>0.1668569628854297</v>
      </c>
      <c r="J148" s="128">
        <f t="shared" si="18"/>
        <v>106.22187222325259</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0.10518604651162793</v>
      </c>
      <c r="F149" s="128">
        <f t="shared" si="14"/>
        <v>27.138000000000005</v>
      </c>
      <c r="G149" s="122">
        <f t="shared" si="15"/>
        <v>8.5142552404601834E-2</v>
      </c>
      <c r="H149" s="128">
        <f t="shared" si="16"/>
        <v>12892.115000000002</v>
      </c>
      <c r="I149" s="122">
        <f t="shared" si="17"/>
        <v>0.6374215345129417</v>
      </c>
      <c r="J149" s="128">
        <f t="shared" si="18"/>
        <v>123.54110082556413</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0.44913178294573647</v>
      </c>
      <c r="F150" s="128">
        <f t="shared" si="14"/>
        <v>115.876</v>
      </c>
      <c r="G150" s="122">
        <f t="shared" si="15"/>
        <v>0.3868898809916918</v>
      </c>
      <c r="H150" s="128">
        <f t="shared" si="16"/>
        <v>58582.09199999999</v>
      </c>
      <c r="I150" s="122">
        <f t="shared" si="17"/>
        <v>0.45828081674353133</v>
      </c>
      <c r="J150" s="128">
        <f t="shared" si="18"/>
        <v>116.08775649404521</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0.45764341085271315</v>
      </c>
      <c r="F151" s="128">
        <f t="shared" si="14"/>
        <v>118.07199999999999</v>
      </c>
      <c r="G151" s="122">
        <f t="shared" si="15"/>
        <v>0.4040486798134964</v>
      </c>
      <c r="H151" s="128">
        <f t="shared" si="16"/>
        <v>61180.243000000002</v>
      </c>
      <c r="I151" s="122">
        <f t="shared" si="17"/>
        <v>0.54265597067133564</v>
      </c>
      <c r="J151" s="128">
        <f t="shared" si="18"/>
        <v>113.26442424312719</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0.51370930232558165</v>
      </c>
      <c r="F152" s="128">
        <f t="shared" si="14"/>
        <v>132.53700000000006</v>
      </c>
      <c r="G152" s="122">
        <f t="shared" si="15"/>
        <v>0.44650475504893739</v>
      </c>
      <c r="H152" s="128">
        <f t="shared" si="16"/>
        <v>67608.857000000004</v>
      </c>
      <c r="I152" s="122">
        <f t="shared" si="17"/>
        <v>0.40471374613235522</v>
      </c>
      <c r="J152" s="128">
        <f t="shared" si="18"/>
        <v>115.05125007443171</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0.38817054263565903</v>
      </c>
      <c r="F153" s="128">
        <f t="shared" si="14"/>
        <v>100.14800000000002</v>
      </c>
      <c r="G153" s="122">
        <f t="shared" si="15"/>
        <v>0.37669096804871283</v>
      </c>
      <c r="H153" s="128">
        <f t="shared" si="16"/>
        <v>57037.792999999998</v>
      </c>
      <c r="I153" s="122">
        <f t="shared" si="17"/>
        <v>0.13808049867476885</v>
      </c>
      <c r="J153" s="128">
        <f t="shared" si="18"/>
        <v>103.04747805513131</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0.51486821705426355</v>
      </c>
      <c r="F154" s="128">
        <f t="shared" si="14"/>
        <v>132.83599999999998</v>
      </c>
      <c r="G154" s="122">
        <f t="shared" si="15"/>
        <v>0.46507040114121173</v>
      </c>
      <c r="H154" s="128">
        <f t="shared" si="16"/>
        <v>70420.03</v>
      </c>
      <c r="I154" s="122">
        <f t="shared" si="17"/>
        <v>0.3355590515052525</v>
      </c>
      <c r="J154" s="128">
        <f t="shared" si="18"/>
        <v>110.70758659137532</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0.45993410852713185</v>
      </c>
      <c r="F155" s="128">
        <f t="shared" si="14"/>
        <v>118.66300000000001</v>
      </c>
      <c r="G155" s="122">
        <f t="shared" si="15"/>
        <v>0.54827043019984423</v>
      </c>
      <c r="H155" s="128">
        <f t="shared" si="16"/>
        <v>83018.012000000017</v>
      </c>
      <c r="I155" s="122">
        <f t="shared" si="17"/>
        <v>-0.51252779041543528</v>
      </c>
      <c r="J155" s="128">
        <f t="shared" si="18"/>
        <v>83.888184223155378</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0.40452325581395349</v>
      </c>
      <c r="F156" s="128">
        <f t="shared" si="14"/>
        <v>104.367</v>
      </c>
      <c r="G156" s="122">
        <f t="shared" si="15"/>
        <v>0.48945253536567634</v>
      </c>
      <c r="H156" s="128">
        <f t="shared" si="16"/>
        <v>74111.923999999985</v>
      </c>
      <c r="I156" s="122">
        <f t="shared" si="17"/>
        <v>-0.55213749938183987</v>
      </c>
      <c r="J156" s="128">
        <f t="shared" si="18"/>
        <v>82.648107137034003</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0.35257364341085268</v>
      </c>
      <c r="F157" s="128">
        <f t="shared" si="14"/>
        <v>90.963999999999984</v>
      </c>
      <c r="G157" s="122">
        <f t="shared" si="15"/>
        <v>0.45547487088721278</v>
      </c>
      <c r="H157" s="128">
        <f t="shared" si="16"/>
        <v>68967.093999999983</v>
      </c>
      <c r="I157" s="122">
        <f t="shared" si="17"/>
        <v>-0.45549719416476309</v>
      </c>
      <c r="J157" s="128">
        <f t="shared" si="18"/>
        <v>77.407924332703516</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0.56624031007751952</v>
      </c>
      <c r="F158" s="128">
        <f t="shared" si="14"/>
        <v>146.09000000000003</v>
      </c>
      <c r="G158" s="122">
        <f t="shared" si="15"/>
        <v>0.58035025558388043</v>
      </c>
      <c r="H158" s="128">
        <f t="shared" si="16"/>
        <v>87875.475000000006</v>
      </c>
      <c r="I158" s="122">
        <f t="shared" si="17"/>
        <v>-0.16351671783998392</v>
      </c>
      <c r="J158" s="128">
        <f t="shared" si="18"/>
        <v>97.568718998466693</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0.380015503875969</v>
      </c>
      <c r="F159" s="128">
        <f t="shared" si="14"/>
        <v>98.043999999999997</v>
      </c>
      <c r="G159" s="122">
        <f t="shared" si="15"/>
        <v>0.44972781967797754</v>
      </c>
      <c r="H159" s="128">
        <f t="shared" si="16"/>
        <v>68096.887000000002</v>
      </c>
      <c r="I159" s="122">
        <f t="shared" si="17"/>
        <v>-0.41104518280254171</v>
      </c>
      <c r="J159" s="128">
        <f t="shared" si="18"/>
        <v>84.498998560523731</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6.2244186046511621E-2</v>
      </c>
      <c r="F160" s="128">
        <f t="shared" si="14"/>
        <v>16.058999999999997</v>
      </c>
      <c r="G160" s="122">
        <f t="shared" si="15"/>
        <v>5.244063453486375E-2</v>
      </c>
      <c r="H160" s="128">
        <f t="shared" si="16"/>
        <v>7940.4559999999992</v>
      </c>
      <c r="I160" s="122">
        <f t="shared" si="17"/>
        <v>0.26055525985468581</v>
      </c>
      <c r="J160" s="128">
        <f t="shared" si="18"/>
        <v>118.69457072478831</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0.16689922480620153</v>
      </c>
      <c r="F161" s="128">
        <f t="shared" si="14"/>
        <v>43.059999999999995</v>
      </c>
      <c r="G161" s="122">
        <f t="shared" si="15"/>
        <v>0.15387029283176373</v>
      </c>
      <c r="H161" s="128">
        <f t="shared" si="16"/>
        <v>23298.732</v>
      </c>
      <c r="I161" s="122">
        <f t="shared" si="17"/>
        <v>0.17697504355220658</v>
      </c>
      <c r="J161" s="128">
        <f t="shared" si="18"/>
        <v>108.46747720736658</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7.7562015503875967E-2</v>
      </c>
      <c r="F162" s="128">
        <f t="shared" si="14"/>
        <v>20.010999999999999</v>
      </c>
      <c r="G162" s="122">
        <f t="shared" si="15"/>
        <v>7.2868919150959596E-2</v>
      </c>
      <c r="H162" s="128">
        <f t="shared" si="16"/>
        <v>11033.665999999999</v>
      </c>
      <c r="I162" s="122">
        <f t="shared" si="17"/>
        <v>-5.4223086758191555E-2</v>
      </c>
      <c r="J162" s="128">
        <f t="shared" si="18"/>
        <v>106.44046379114513</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0.13691860465116279</v>
      </c>
      <c r="F163" s="128">
        <f t="shared" si="14"/>
        <v>35.325000000000003</v>
      </c>
      <c r="G163" s="122">
        <f t="shared" si="15"/>
        <v>0.11896888745063336</v>
      </c>
      <c r="H163" s="128">
        <f t="shared" si="16"/>
        <v>18014.031000000003</v>
      </c>
      <c r="I163" s="122">
        <f t="shared" si="17"/>
        <v>-2.8136333844547921E-2</v>
      </c>
      <c r="J163" s="128">
        <f t="shared" si="18"/>
        <v>115.0877406565458</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0.18242248062015509</v>
      </c>
      <c r="F164" s="128">
        <f t="shared" si="14"/>
        <v>47.065000000000012</v>
      </c>
      <c r="G164" s="122">
        <f t="shared" si="15"/>
        <v>0.18424111400229828</v>
      </c>
      <c r="H164" s="128">
        <f t="shared" si="16"/>
        <v>27897.421000000002</v>
      </c>
      <c r="I164" s="122">
        <f t="shared" si="17"/>
        <v>-0.22505852742582069</v>
      </c>
      <c r="J164" s="128">
        <f t="shared" si="18"/>
        <v>99.012905782733966</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0.18897286821705422</v>
      </c>
      <c r="F165" s="128">
        <f t="shared" si="14"/>
        <v>48.754999999999988</v>
      </c>
      <c r="G165" s="122">
        <f t="shared" si="15"/>
        <v>0.20902672073333423</v>
      </c>
      <c r="H165" s="128">
        <f t="shared" si="16"/>
        <v>31650.408000000003</v>
      </c>
      <c r="I165" s="122">
        <f t="shared" si="17"/>
        <v>-5.0848844339206258E-2</v>
      </c>
      <c r="J165" s="128">
        <f t="shared" si="18"/>
        <v>90.406081841630339</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9.8391472868217061E-2</v>
      </c>
      <c r="F166" s="128">
        <f t="shared" si="14"/>
        <v>25.385000000000002</v>
      </c>
      <c r="G166" s="122">
        <f t="shared" si="15"/>
        <v>0.11312736266494076</v>
      </c>
      <c r="H166" s="128">
        <f t="shared" si="16"/>
        <v>17129.519</v>
      </c>
      <c r="I166" s="122">
        <f t="shared" si="17"/>
        <v>-1.2234498576188569E-2</v>
      </c>
      <c r="J166" s="128">
        <f t="shared" si="18"/>
        <v>86.974071126922425</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8.6201550387596887E-2</v>
      </c>
      <c r="F167" s="128">
        <f t="shared" si="14"/>
        <v>22.24</v>
      </c>
      <c r="G167" s="122">
        <f t="shared" si="15"/>
        <v>9.553313344516505E-2</v>
      </c>
      <c r="H167" s="128">
        <f t="shared" si="16"/>
        <v>14465.436000000002</v>
      </c>
      <c r="I167" s="122">
        <f t="shared" si="17"/>
        <v>1.0610699085763977E-2</v>
      </c>
      <c r="J167" s="128">
        <f t="shared" si="18"/>
        <v>90.232097785294158</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0.82503488372093026</v>
      </c>
      <c r="F168" s="128">
        <f t="shared" si="14"/>
        <v>212.85900000000001</v>
      </c>
      <c r="G168" s="122">
        <f t="shared" si="15"/>
        <v>0.83793161315035203</v>
      </c>
      <c r="H168" s="128">
        <f t="shared" si="16"/>
        <v>126877.929</v>
      </c>
      <c r="I168" s="122">
        <f t="shared" si="17"/>
        <v>-0.28578253464514064</v>
      </c>
      <c r="J168" s="128">
        <f t="shared" si="18"/>
        <v>98.460885205066532</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4.4166666666666674E-2</v>
      </c>
      <c r="F169" s="128">
        <f t="shared" si="14"/>
        <v>11.395000000000001</v>
      </c>
      <c r="G169" s="122">
        <f t="shared" si="15"/>
        <v>4.9673585703152862E-2</v>
      </c>
      <c r="H169" s="128">
        <f t="shared" si="16"/>
        <v>7521.4750000000004</v>
      </c>
      <c r="I169" s="122">
        <f t="shared" si="17"/>
        <v>-5.8453014597897673E-2</v>
      </c>
      <c r="J169" s="128">
        <f t="shared" si="18"/>
        <v>88.913787964904941</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0.10325968992248059</v>
      </c>
      <c r="F170" s="128">
        <f t="shared" si="14"/>
        <v>26.640999999999995</v>
      </c>
      <c r="G170" s="122">
        <f t="shared" si="15"/>
        <v>8.4365914224200561E-2</v>
      </c>
      <c r="H170" s="128">
        <f t="shared" si="16"/>
        <v>12774.518</v>
      </c>
      <c r="I170" s="122">
        <f t="shared" si="17"/>
        <v>0.38847203159636795</v>
      </c>
      <c r="J170" s="128">
        <f t="shared" si="18"/>
        <v>122.39503462034472</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2.7972868217054265E-2</v>
      </c>
      <c r="F171" s="128">
        <f t="shared" si="14"/>
        <v>7.2170000000000005</v>
      </c>
      <c r="G171" s="122">
        <f t="shared" si="15"/>
        <v>2.8239575215628251E-2</v>
      </c>
      <c r="H171" s="128">
        <f t="shared" si="16"/>
        <v>4275.9799999999987</v>
      </c>
      <c r="I171" s="122">
        <f t="shared" si="17"/>
        <v>0.13774483996448106</v>
      </c>
      <c r="J171" s="128">
        <f t="shared" si="18"/>
        <v>99.055555912093226</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0.93862403100775194</v>
      </c>
      <c r="F172" s="128">
        <f t="shared" si="14"/>
        <v>242.16499999999999</v>
      </c>
      <c r="G172" s="122">
        <f t="shared" si="15"/>
        <v>0.93819355030445528</v>
      </c>
      <c r="H172" s="128">
        <f t="shared" si="16"/>
        <v>142059.391</v>
      </c>
      <c r="I172" s="122">
        <f t="shared" si="17"/>
        <v>0.20744940069462958</v>
      </c>
      <c r="J172" s="128">
        <f t="shared" si="18"/>
        <v>100.04588399730065</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1.1503875968992246E-2</v>
      </c>
      <c r="F173" s="128">
        <f t="shared" si="14"/>
        <v>2.9679999999999995</v>
      </c>
      <c r="G173" s="122">
        <f t="shared" si="15"/>
        <v>1.1796847138385132E-2</v>
      </c>
      <c r="H173" s="128">
        <f t="shared" si="16"/>
        <v>1786.2549999999999</v>
      </c>
      <c r="I173" s="122">
        <f t="shared" si="17"/>
        <v>-0.22819920225356721</v>
      </c>
      <c r="J173" s="128">
        <f t="shared" si="18"/>
        <v>97.516529917221675</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2.7166666666666669E-2</v>
      </c>
      <c r="F174" s="128">
        <f t="shared" si="14"/>
        <v>7.0090000000000003</v>
      </c>
      <c r="G174" s="122">
        <f t="shared" si="15"/>
        <v>3.2166241794238472E-2</v>
      </c>
      <c r="H174" s="128">
        <f t="shared" si="16"/>
        <v>4870.5480000000007</v>
      </c>
      <c r="I174" s="122">
        <f t="shared" si="17"/>
        <v>-0.25302797335422322</v>
      </c>
      <c r="J174" s="128">
        <f t="shared" si="18"/>
        <v>84.457074097890683</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1.8015503875968994E-2</v>
      </c>
      <c r="F175" s="128">
        <f t="shared" si="14"/>
        <v>4.6480000000000006</v>
      </c>
      <c r="G175" s="122">
        <f t="shared" si="15"/>
        <v>1.2777311812334069E-2</v>
      </c>
      <c r="H175" s="128">
        <f t="shared" si="16"/>
        <v>1934.7150000000001</v>
      </c>
      <c r="I175" s="122">
        <f t="shared" si="17"/>
        <v>-8.294125208677354E-2</v>
      </c>
      <c r="J175" s="128">
        <f t="shared" si="18"/>
        <v>140.99604158191119</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4.1472868217054268E-3</v>
      </c>
      <c r="F176" s="128">
        <f t="shared" si="14"/>
        <v>1.07</v>
      </c>
      <c r="G176" s="122">
        <f t="shared" si="15"/>
        <v>4.8218507707141816E-3</v>
      </c>
      <c r="H176" s="128">
        <f t="shared" si="16"/>
        <v>730.11500000000001</v>
      </c>
      <c r="I176" s="122">
        <f t="shared" si="17"/>
        <v>-0.20712138667302979</v>
      </c>
      <c r="J176" s="128">
        <f t="shared" si="18"/>
        <v>86.010269062954791</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0.9198720930232559</v>
      </c>
      <c r="F177" s="128">
        <f t="shared" si="14"/>
        <v>237.32700000000003</v>
      </c>
      <c r="G177" s="122">
        <f t="shared" si="15"/>
        <v>0.91810912837311276</v>
      </c>
      <c r="H177" s="128">
        <f t="shared" si="16"/>
        <v>139018.24799999999</v>
      </c>
      <c r="I177" s="122">
        <f t="shared" si="17"/>
        <v>0.25120461229765112</v>
      </c>
      <c r="J177" s="128">
        <f t="shared" si="18"/>
        <v>100.19202125277494</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1.8503875968992251E-2</v>
      </c>
      <c r="F178" s="128">
        <f t="shared" si="14"/>
        <v>4.7740000000000009</v>
      </c>
      <c r="G178" s="122">
        <f t="shared" si="15"/>
        <v>1.6138332298669907E-2</v>
      </c>
      <c r="H178" s="128">
        <f t="shared" si="16"/>
        <v>2443.634</v>
      </c>
      <c r="I178" s="122">
        <f t="shared" si="17"/>
        <v>0.11562676631653916</v>
      </c>
      <c r="J178" s="128">
        <f t="shared" si="18"/>
        <v>114.65791896302264</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1.4573643410852716E-3</v>
      </c>
      <c r="F179" s="128">
        <f t="shared" si="14"/>
        <v>0.37600000000000006</v>
      </c>
      <c r="G179" s="122">
        <f t="shared" si="15"/>
        <v>2.2105892298141566E-3</v>
      </c>
      <c r="H179" s="128">
        <f t="shared" si="16"/>
        <v>334.72299999999996</v>
      </c>
      <c r="I179" s="122">
        <f t="shared" si="17"/>
        <v>-0.37215177296519825</v>
      </c>
      <c r="J179" s="128">
        <f t="shared" si="18"/>
        <v>65.926510517188746</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3.5736434108527143E-3</v>
      </c>
      <c r="F180" s="128">
        <f t="shared" si="14"/>
        <v>0.92200000000000026</v>
      </c>
      <c r="G180" s="122">
        <f t="shared" si="15"/>
        <v>4.2411470234714503E-3</v>
      </c>
      <c r="H180" s="128">
        <f t="shared" si="16"/>
        <v>642.18600000000004</v>
      </c>
      <c r="I180" s="122">
        <f t="shared" si="17"/>
        <v>-0.40733754759879376</v>
      </c>
      <c r="J180" s="128">
        <f t="shared" si="18"/>
        <v>84.261247984929014</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1.56046511627907E-2</v>
      </c>
      <c r="F181" s="128">
        <f t="shared" si="14"/>
        <v>4.0260000000000007</v>
      </c>
      <c r="G181" s="122">
        <f t="shared" si="15"/>
        <v>1.8147670686444142E-2</v>
      </c>
      <c r="H181" s="128">
        <f t="shared" si="16"/>
        <v>2747.8839999999991</v>
      </c>
      <c r="I181" s="122">
        <f t="shared" si="17"/>
        <v>-0.26976057562966194</v>
      </c>
      <c r="J181" s="128">
        <f t="shared" si="18"/>
        <v>85.98707477344179</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8.1899224806201553E-3</v>
      </c>
      <c r="F182" s="128">
        <f t="shared" si="14"/>
        <v>2.113</v>
      </c>
      <c r="G182" s="122">
        <f t="shared" si="15"/>
        <v>8.1940786432260371E-3</v>
      </c>
      <c r="H182" s="128">
        <f t="shared" si="16"/>
        <v>1240.731</v>
      </c>
      <c r="I182" s="122">
        <f t="shared" si="17"/>
        <v>-0.2235941584975317</v>
      </c>
      <c r="J182" s="128">
        <f t="shared" si="18"/>
        <v>99.949278463304509</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3.285658914728682E-2</v>
      </c>
      <c r="F183" s="128">
        <f t="shared" si="14"/>
        <v>8.4770000000000003</v>
      </c>
      <c r="G183" s="122">
        <f t="shared" si="15"/>
        <v>3.3045826784133994E-2</v>
      </c>
      <c r="H183" s="128">
        <f t="shared" si="16"/>
        <v>5003.7330000000011</v>
      </c>
      <c r="I183" s="122">
        <f t="shared" si="17"/>
        <v>-0.22890609223728678</v>
      </c>
      <c r="J183" s="128">
        <f t="shared" si="18"/>
        <v>99.427347852171067</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0.39639147286821697</v>
      </c>
      <c r="F184" s="128">
        <f t="shared" si="14"/>
        <v>102.26899999999998</v>
      </c>
      <c r="G184" s="122">
        <f t="shared" si="15"/>
        <v>0.4362301377643345</v>
      </c>
      <c r="H184" s="128">
        <f t="shared" si="16"/>
        <v>66053.095000000001</v>
      </c>
      <c r="I184" s="122">
        <f t="shared" si="17"/>
        <v>-0.13543436488109739</v>
      </c>
      <c r="J184" s="128">
        <f t="shared" si="18"/>
        <v>90.867512020079715</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2.5193798449612407E-3</v>
      </c>
      <c r="F185" s="128">
        <f t="shared" si="14"/>
        <v>0.65000000000000013</v>
      </c>
      <c r="G185" s="122">
        <f t="shared" si="15"/>
        <v>3.9703403822531009E-3</v>
      </c>
      <c r="H185" s="128">
        <f t="shared" si="16"/>
        <v>601.18100000000004</v>
      </c>
      <c r="I185" s="122">
        <f t="shared" si="17"/>
        <v>-0.2836100470731529</v>
      </c>
      <c r="J185" s="128">
        <f t="shared" si="18"/>
        <v>63.455008951437442</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3.0852713178294582E-3</v>
      </c>
      <c r="F186" s="128">
        <f t="shared" si="14"/>
        <v>0.79600000000000026</v>
      </c>
      <c r="G186" s="122">
        <f t="shared" si="15"/>
        <v>3.3776829703205695E-3</v>
      </c>
      <c r="H186" s="128">
        <f t="shared" si="16"/>
        <v>511.44200000000001</v>
      </c>
      <c r="I186" s="122">
        <f t="shared" si="17"/>
        <v>-0.30422260567394632</v>
      </c>
      <c r="J186" s="128">
        <f t="shared" si="18"/>
        <v>91.342833088229142</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1.7089147286821701E-2</v>
      </c>
      <c r="F187" s="128">
        <f t="shared" si="14"/>
        <v>4.4089999999999989</v>
      </c>
      <c r="G187" s="122">
        <f t="shared" si="15"/>
        <v>1.6484275317333479E-2</v>
      </c>
      <c r="H187" s="128">
        <f t="shared" si="16"/>
        <v>2496.0160000000005</v>
      </c>
      <c r="I187" s="122">
        <f t="shared" si="17"/>
        <v>-0.19108678777330401</v>
      </c>
      <c r="J187" s="128">
        <f t="shared" si="18"/>
        <v>103.66938769126351</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6.4883720930232558E-3</v>
      </c>
      <c r="F188" s="128">
        <f t="shared" si="14"/>
        <v>1.6739999999999999</v>
      </c>
      <c r="G188" s="122">
        <f t="shared" si="15"/>
        <v>9.303979711791201E-3</v>
      </c>
      <c r="H188" s="128">
        <f t="shared" si="16"/>
        <v>1408.79</v>
      </c>
      <c r="I188" s="122">
        <f t="shared" si="17"/>
        <v>-0.34475903025821036</v>
      </c>
      <c r="J188" s="128">
        <f t="shared" si="18"/>
        <v>69.737599328600808</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2.0581395348837211E-3</v>
      </c>
      <c r="F189" s="128">
        <f t="shared" si="14"/>
        <v>0.53100000000000003</v>
      </c>
      <c r="G189" s="122">
        <f t="shared" si="15"/>
        <v>3.1450157841207793E-3</v>
      </c>
      <c r="H189" s="128">
        <f t="shared" si="16"/>
        <v>476.21200000000016</v>
      </c>
      <c r="I189" s="122">
        <f t="shared" si="17"/>
        <v>-0.40910210776266531</v>
      </c>
      <c r="J189" s="128">
        <f t="shared" si="18"/>
        <v>65.441310192314177</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1.0782945736434109E-2</v>
      </c>
      <c r="F190" s="128">
        <f t="shared" si="14"/>
        <v>2.782</v>
      </c>
      <c r="G190" s="122">
        <f t="shared" si="15"/>
        <v>9.777318416568705E-3</v>
      </c>
      <c r="H190" s="128">
        <f t="shared" si="16"/>
        <v>1480.4620000000002</v>
      </c>
      <c r="I190" s="122">
        <f t="shared" si="17"/>
        <v>7.0328558267423874E-2</v>
      </c>
      <c r="J190" s="128">
        <f t="shared" si="18"/>
        <v>110.28530806730463</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0.56154651162790692</v>
      </c>
      <c r="F191" s="128">
        <f t="shared" si="14"/>
        <v>144.87899999999999</v>
      </c>
      <c r="G191" s="122">
        <f t="shared" si="15"/>
        <v>0.51793412275951345</v>
      </c>
      <c r="H191" s="128">
        <f t="shared" si="16"/>
        <v>78424.548999999999</v>
      </c>
      <c r="I191" s="122">
        <f t="shared" si="17"/>
        <v>0.36164313200014914</v>
      </c>
      <c r="J191" s="128">
        <f t="shared" si="18"/>
        <v>108.42045097087446</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8.8279069767441862E-2</v>
      </c>
      <c r="F192" s="128">
        <f t="shared" si="14"/>
        <v>22.776</v>
      </c>
      <c r="G192" s="122">
        <f t="shared" si="15"/>
        <v>0.28177529091653564</v>
      </c>
      <c r="H192" s="128">
        <f t="shared" si="16"/>
        <v>42665.850999999995</v>
      </c>
      <c r="I192" s="122">
        <f t="shared" si="17"/>
        <v>-0.26785426552288133</v>
      </c>
      <c r="J192" s="128">
        <f t="shared" si="18"/>
        <v>31.329599369871968</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0.22211627906976741</v>
      </c>
      <c r="F193" s="128">
        <f t="shared" si="14"/>
        <v>57.30599999999999</v>
      </c>
      <c r="G193" s="122">
        <f t="shared" si="15"/>
        <v>0.14203656104294077</v>
      </c>
      <c r="H193" s="128">
        <f t="shared" si="16"/>
        <v>21506.892000000003</v>
      </c>
      <c r="I193" s="122">
        <f t="shared" si="17"/>
        <v>-1.2919630145721785E-2</v>
      </c>
      <c r="J193" s="128">
        <f t="shared" si="18"/>
        <v>156.3796514353912</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0.37117829457364337</v>
      </c>
      <c r="F194" s="128">
        <f t="shared" si="14"/>
        <v>95.763999999999996</v>
      </c>
      <c r="G194" s="122">
        <f t="shared" si="15"/>
        <v>0.35221096567118837</v>
      </c>
      <c r="H194" s="128">
        <f t="shared" si="16"/>
        <v>53331.08</v>
      </c>
      <c r="I194" s="122">
        <f t="shared" si="17"/>
        <v>0.18115168980218208</v>
      </c>
      <c r="J194" s="128">
        <f t="shared" si="18"/>
        <v>105.38521816500234</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0.31891085271317826</v>
      </c>
      <c r="F195" s="128">
        <f t="shared" si="14"/>
        <v>82.278999999999996</v>
      </c>
      <c r="G195" s="122">
        <f t="shared" si="15"/>
        <v>0.22419080294284696</v>
      </c>
      <c r="H195" s="128">
        <f t="shared" si="16"/>
        <v>33946.523000000001</v>
      </c>
      <c r="I195" s="122">
        <f t="shared" si="17"/>
        <v>0.14891470352936911</v>
      </c>
      <c r="J195" s="128">
        <f t="shared" si="18"/>
        <v>142.24974821758337</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0.26034883720930241</v>
      </c>
      <c r="F196" s="128">
        <f t="shared" si="14"/>
        <v>67.170000000000016</v>
      </c>
      <c r="G196" s="122">
        <f t="shared" si="15"/>
        <v>0.38234391551863051</v>
      </c>
      <c r="H196" s="128">
        <f t="shared" si="16"/>
        <v>57893.750999999997</v>
      </c>
      <c r="I196" s="122">
        <f t="shared" si="17"/>
        <v>-0.20725105184861778</v>
      </c>
      <c r="J196" s="128">
        <f t="shared" si="18"/>
        <v>68.092841717162457</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0.1937674418604651</v>
      </c>
      <c r="F197" s="128">
        <f t="shared" si="14"/>
        <v>49.991999999999997</v>
      </c>
      <c r="G197" s="122">
        <f t="shared" si="15"/>
        <v>0.27111731101982589</v>
      </c>
      <c r="H197" s="128">
        <f t="shared" si="16"/>
        <v>41052.040999999997</v>
      </c>
      <c r="I197" s="122">
        <f t="shared" si="17"/>
        <v>-0.30055534853641735</v>
      </c>
      <c r="J197" s="128">
        <f t="shared" si="18"/>
        <v>71.469962995574093</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7.472868217054264E-3</v>
      </c>
      <c r="F198" s="128">
        <f t="shared" si="14"/>
        <v>1.9280000000000002</v>
      </c>
      <c r="G198" s="122">
        <f t="shared" si="15"/>
        <v>7.6621405645299762E-3</v>
      </c>
      <c r="H198" s="128">
        <f t="shared" si="16"/>
        <v>1160.1859999999999</v>
      </c>
      <c r="I198" s="122">
        <f t="shared" si="17"/>
        <v>-0.27997296434183128</v>
      </c>
      <c r="J198" s="128">
        <f t="shared" si="18"/>
        <v>97.529771923633163</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0.13560852713178295</v>
      </c>
      <c r="F199" s="128">
        <f t="shared" si="14"/>
        <v>34.987000000000002</v>
      </c>
      <c r="G199" s="122">
        <f t="shared" si="15"/>
        <v>0.16948793406332141</v>
      </c>
      <c r="H199" s="128">
        <f t="shared" si="16"/>
        <v>25663.524000000001</v>
      </c>
      <c r="I199" s="122">
        <f t="shared" si="17"/>
        <v>-0.33169836065896852</v>
      </c>
      <c r="J199" s="128">
        <f t="shared" si="18"/>
        <v>80.010726357145302</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0.40245736434108531</v>
      </c>
      <c r="F200" s="128">
        <f t="shared" si="14"/>
        <v>103.834</v>
      </c>
      <c r="G200" s="122">
        <f t="shared" si="15"/>
        <v>0.16939788532406982</v>
      </c>
      <c r="H200" s="128">
        <f t="shared" si="16"/>
        <v>25649.889000000003</v>
      </c>
      <c r="I200" s="122">
        <f t="shared" si="17"/>
        <v>0.42734085608742067</v>
      </c>
      <c r="J200" s="128">
        <f t="shared" si="18"/>
        <v>237.58110295837321</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0.11833720930232561</v>
      </c>
      <c r="F201" s="128">
        <f t="shared" ref="F201:F264" si="20">SUMPRODUCT($K$2:$AI$2,$K201:$AI201)</f>
        <v>30.531000000000006</v>
      </c>
      <c r="G201" s="122">
        <f t="shared" ref="G201:G264" si="21">SUMPRODUCT($K$3:$AI$3,$K201:$AI201)/$J$3</f>
        <v>7.1011537597907792E-2</v>
      </c>
      <c r="H201" s="128">
        <f t="shared" ref="H201:H264" si="22">SUMPRODUCT($K$3:$AI$3,$K201:$AI201)</f>
        <v>10752.425000000003</v>
      </c>
      <c r="I201" s="122">
        <f t="shared" ref="I201:I264" si="23">CORREL($K$4:$AI$4,$K201:$AI201)</f>
        <v>0.10723162264818202</v>
      </c>
      <c r="J201" s="128">
        <f t="shared" si="18"/>
        <v>166.64504572819189</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0.31867054263565903</v>
      </c>
      <c r="F202" s="128">
        <f t="shared" si="20"/>
        <v>82.217000000000027</v>
      </c>
      <c r="G202" s="122">
        <f t="shared" si="21"/>
        <v>0.24230488449193621</v>
      </c>
      <c r="H202" s="128">
        <f t="shared" si="22"/>
        <v>36689.320999999996</v>
      </c>
      <c r="I202" s="122">
        <f t="shared" si="23"/>
        <v>0.18209307224518007</v>
      </c>
      <c r="J202" s="128">
        <f t="shared" ref="J202:J265" si="24">$E202/$G202*100</f>
        <v>131.51635110610584</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0.47243798449612406</v>
      </c>
      <c r="F203" s="128">
        <f t="shared" si="20"/>
        <v>121.88900000000001</v>
      </c>
      <c r="G203" s="122">
        <f t="shared" si="21"/>
        <v>0.44434182197625111</v>
      </c>
      <c r="H203" s="128">
        <f t="shared" si="22"/>
        <v>67281.349999999991</v>
      </c>
      <c r="I203" s="122">
        <f t="shared" si="23"/>
        <v>0.17943883423102339</v>
      </c>
      <c r="J203" s="128">
        <f t="shared" si="24"/>
        <v>106.32309657346966</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7.478682170542636E-2</v>
      </c>
      <c r="F204" s="128">
        <f t="shared" si="20"/>
        <v>19.295000000000002</v>
      </c>
      <c r="G204" s="122">
        <f t="shared" si="21"/>
        <v>0.18638124925702357</v>
      </c>
      <c r="H204" s="128">
        <f t="shared" si="22"/>
        <v>28221.475999999995</v>
      </c>
      <c r="I204" s="122">
        <f t="shared" si="23"/>
        <v>-0.33678226116486493</v>
      </c>
      <c r="J204" s="128">
        <f t="shared" si="24"/>
        <v>40.125721875752532</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1.5763565891472868E-2</v>
      </c>
      <c r="F205" s="128">
        <f t="shared" si="20"/>
        <v>4.0670000000000002</v>
      </c>
      <c r="G205" s="122">
        <f t="shared" si="21"/>
        <v>5.5588747705028467E-2</v>
      </c>
      <c r="H205" s="128">
        <f t="shared" si="22"/>
        <v>8417.1370000000006</v>
      </c>
      <c r="I205" s="122">
        <f t="shared" si="23"/>
        <v>-0.37207086849314014</v>
      </c>
      <c r="J205" s="128">
        <f t="shared" si="24"/>
        <v>28.357476184063994</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0.28223255813953491</v>
      </c>
      <c r="F206" s="128">
        <f t="shared" si="20"/>
        <v>72.816000000000003</v>
      </c>
      <c r="G206" s="122">
        <f t="shared" si="21"/>
        <v>0.11065283519792887</v>
      </c>
      <c r="H206" s="128">
        <f t="shared" si="22"/>
        <v>16754.830999999995</v>
      </c>
      <c r="I206" s="122">
        <f t="shared" si="23"/>
        <v>0.45809466450347497</v>
      </c>
      <c r="J206" s="128">
        <f t="shared" si="24"/>
        <v>255.06129837043483</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0.24541472868217054</v>
      </c>
      <c r="F207" s="128">
        <f t="shared" si="20"/>
        <v>63.317</v>
      </c>
      <c r="G207" s="122">
        <f t="shared" si="21"/>
        <v>0.13719837799997356</v>
      </c>
      <c r="H207" s="128">
        <f t="shared" si="22"/>
        <v>20774.303999999996</v>
      </c>
      <c r="I207" s="122">
        <f t="shared" si="23"/>
        <v>0.47503453294302433</v>
      </c>
      <c r="J207" s="128">
        <f t="shared" si="24"/>
        <v>178.87582365020222</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0.27742635658914733</v>
      </c>
      <c r="F208" s="128">
        <f t="shared" si="20"/>
        <v>71.576000000000008</v>
      </c>
      <c r="G208" s="122">
        <f t="shared" si="21"/>
        <v>0.25779768587618374</v>
      </c>
      <c r="H208" s="128">
        <f t="shared" si="22"/>
        <v>39035.209999999992</v>
      </c>
      <c r="I208" s="122">
        <f t="shared" si="23"/>
        <v>0.15242096428137841</v>
      </c>
      <c r="J208" s="128">
        <f t="shared" si="24"/>
        <v>107.61398250967657</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0.17115891472868217</v>
      </c>
      <c r="F209" s="128">
        <f t="shared" si="20"/>
        <v>44.158999999999999</v>
      </c>
      <c r="G209" s="122">
        <f t="shared" si="21"/>
        <v>0.32550756845289192</v>
      </c>
      <c r="H209" s="128">
        <f t="shared" si="22"/>
        <v>49287.704999999987</v>
      </c>
      <c r="I209" s="122">
        <f t="shared" si="23"/>
        <v>-0.4236637279613753</v>
      </c>
      <c r="J209" s="128">
        <f t="shared" si="24"/>
        <v>52.582161312618638</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1.894186046511628E-2</v>
      </c>
      <c r="F210" s="128">
        <f t="shared" si="20"/>
        <v>4.8870000000000005</v>
      </c>
      <c r="G210" s="122">
        <f t="shared" si="21"/>
        <v>9.9043984202670743E-2</v>
      </c>
      <c r="H210" s="128">
        <f t="shared" si="22"/>
        <v>14997.041999999999</v>
      </c>
      <c r="I210" s="122">
        <f t="shared" si="23"/>
        <v>-0.4446264759977761</v>
      </c>
      <c r="J210" s="128">
        <f t="shared" si="24"/>
        <v>19.124695576014105</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3.2519379844961238E-3</v>
      </c>
      <c r="F211" s="128">
        <f t="shared" si="20"/>
        <v>0.83899999999999997</v>
      </c>
      <c r="G211" s="122">
        <f t="shared" si="21"/>
        <v>3.6235315484288523E-2</v>
      </c>
      <c r="H211" s="128">
        <f t="shared" si="22"/>
        <v>5486.6790000000001</v>
      </c>
      <c r="I211" s="122">
        <f t="shared" si="23"/>
        <v>-0.35328426125197288</v>
      </c>
      <c r="J211" s="128">
        <f t="shared" si="24"/>
        <v>8.9744988860553736</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1.5930232558139536E-3</v>
      </c>
      <c r="F212" s="128">
        <f t="shared" si="20"/>
        <v>0.41100000000000003</v>
      </c>
      <c r="G212" s="122">
        <f t="shared" si="21"/>
        <v>3.3740235639091787E-2</v>
      </c>
      <c r="H212" s="128">
        <f t="shared" si="22"/>
        <v>5108.8789999999999</v>
      </c>
      <c r="I212" s="122">
        <f t="shared" si="23"/>
        <v>-0.22579413724433112</v>
      </c>
      <c r="J212" s="128">
        <f t="shared" si="24"/>
        <v>4.7214348852035295</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0.15568604651162787</v>
      </c>
      <c r="F213" s="128">
        <f t="shared" si="20"/>
        <v>40.166999999999994</v>
      </c>
      <c r="G213" s="122">
        <f t="shared" si="21"/>
        <v>0.15880297586812667</v>
      </c>
      <c r="H213" s="128">
        <f t="shared" si="22"/>
        <v>24045.629000000004</v>
      </c>
      <c r="I213" s="122">
        <f t="shared" si="23"/>
        <v>-0.20861459501216481</v>
      </c>
      <c r="J213" s="128">
        <f t="shared" si="24"/>
        <v>98.037234919900271</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0.21638372093023259</v>
      </c>
      <c r="F214" s="128">
        <f t="shared" si="20"/>
        <v>55.827000000000005</v>
      </c>
      <c r="G214" s="122">
        <f t="shared" si="21"/>
        <v>0.16796368331374079</v>
      </c>
      <c r="H214" s="128">
        <f t="shared" si="22"/>
        <v>25432.725000000002</v>
      </c>
      <c r="I214" s="122">
        <f t="shared" si="23"/>
        <v>0.13698165379122137</v>
      </c>
      <c r="J214" s="128">
        <f t="shared" si="24"/>
        <v>128.82768266402422</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4.5662790697674413E-2</v>
      </c>
      <c r="F215" s="128">
        <f t="shared" si="20"/>
        <v>11.780999999999999</v>
      </c>
      <c r="G215" s="122">
        <f t="shared" si="21"/>
        <v>3.0785626543739845E-2</v>
      </c>
      <c r="H215" s="128">
        <f t="shared" si="22"/>
        <v>4661.4979999999996</v>
      </c>
      <c r="I215" s="122">
        <f t="shared" si="23"/>
        <v>0.3471241886928631</v>
      </c>
      <c r="J215" s="128">
        <f t="shared" si="24"/>
        <v>148.32503289415686</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0.2310232558139535</v>
      </c>
      <c r="F216" s="128">
        <f t="shared" si="20"/>
        <v>59.603999999999999</v>
      </c>
      <c r="G216" s="122">
        <f t="shared" si="21"/>
        <v>0.30240027605700776</v>
      </c>
      <c r="H216" s="128">
        <f t="shared" si="22"/>
        <v>45788.845000000001</v>
      </c>
      <c r="I216" s="122">
        <f t="shared" si="23"/>
        <v>-0.24769291561693757</v>
      </c>
      <c r="J216" s="128">
        <f t="shared" si="24"/>
        <v>76.396509562180952</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0.16579069767441862</v>
      </c>
      <c r="F217" s="128">
        <f t="shared" si="20"/>
        <v>42.774000000000001</v>
      </c>
      <c r="G217" s="122">
        <f t="shared" si="21"/>
        <v>0.18597672007291077</v>
      </c>
      <c r="H217" s="128">
        <f t="shared" si="22"/>
        <v>28160.223000000005</v>
      </c>
      <c r="I217" s="122">
        <f t="shared" si="23"/>
        <v>-0.16345596971126275</v>
      </c>
      <c r="J217" s="128">
        <f t="shared" si="24"/>
        <v>89.145941282017247</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0.34126744186046509</v>
      </c>
      <c r="F218" s="128">
        <f t="shared" si="20"/>
        <v>88.046999999999997</v>
      </c>
      <c r="G218" s="122">
        <f t="shared" si="21"/>
        <v>0.31305189607576378</v>
      </c>
      <c r="H218" s="128">
        <f t="shared" si="22"/>
        <v>47401.692000000003</v>
      </c>
      <c r="I218" s="122">
        <f t="shared" si="23"/>
        <v>0.10021356110778042</v>
      </c>
      <c r="J218" s="128">
        <f t="shared" si="24"/>
        <v>109.01305698460702</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0.88624418604651167</v>
      </c>
      <c r="F219" s="128">
        <f t="shared" si="20"/>
        <v>228.65100000000001</v>
      </c>
      <c r="G219" s="122">
        <f t="shared" si="21"/>
        <v>0.90033996618631884</v>
      </c>
      <c r="H219" s="128">
        <f t="shared" si="22"/>
        <v>136327.67700000003</v>
      </c>
      <c r="I219" s="122">
        <f t="shared" si="23"/>
        <v>-0.1732193966101295</v>
      </c>
      <c r="J219" s="128">
        <f t="shared" si="24"/>
        <v>98.434393599174058</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8.6813953488372078E-2</v>
      </c>
      <c r="F220" s="128">
        <f t="shared" si="20"/>
        <v>22.397999999999996</v>
      </c>
      <c r="G220" s="122">
        <f t="shared" si="21"/>
        <v>7.406785851087716E-2</v>
      </c>
      <c r="H220" s="128">
        <f t="shared" si="22"/>
        <v>11215.206999999999</v>
      </c>
      <c r="I220" s="122">
        <f t="shared" si="23"/>
        <v>0.16991981888164071</v>
      </c>
      <c r="J220" s="128">
        <f t="shared" si="24"/>
        <v>117.20867220107776</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2.7089147286821706E-2</v>
      </c>
      <c r="F221" s="128">
        <f t="shared" si="20"/>
        <v>6.9889999999999999</v>
      </c>
      <c r="G221" s="122">
        <f t="shared" si="21"/>
        <v>2.5513003737996809E-2</v>
      </c>
      <c r="H221" s="128">
        <f t="shared" si="22"/>
        <v>3863.1280000000006</v>
      </c>
      <c r="I221" s="122">
        <f t="shared" si="23"/>
        <v>0.13097748266771672</v>
      </c>
      <c r="J221" s="128">
        <f t="shared" si="24"/>
        <v>106.17780471876594</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0.78230232558139523</v>
      </c>
      <c r="F222" s="128">
        <f t="shared" si="20"/>
        <v>201.83399999999997</v>
      </c>
      <c r="G222" s="122">
        <f t="shared" si="21"/>
        <v>0.78677292660053633</v>
      </c>
      <c r="H222" s="128">
        <f t="shared" si="22"/>
        <v>119131.58300000001</v>
      </c>
      <c r="I222" s="122">
        <f t="shared" si="23"/>
        <v>1.1431782888576551E-2</v>
      </c>
      <c r="J222" s="128">
        <f t="shared" si="24"/>
        <v>99.431780013267939</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0.1256937984496124</v>
      </c>
      <c r="F223" s="128">
        <f t="shared" si="20"/>
        <v>32.429000000000002</v>
      </c>
      <c r="G223" s="122">
        <f t="shared" si="21"/>
        <v>0.12174575677924686</v>
      </c>
      <c r="H223" s="128">
        <f t="shared" si="22"/>
        <v>18434.499</v>
      </c>
      <c r="I223" s="122">
        <f t="shared" si="23"/>
        <v>2.8978366973330259E-2</v>
      </c>
      <c r="J223" s="128">
        <f t="shared" si="24"/>
        <v>103.24285771825646</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9.2077519379844958E-2</v>
      </c>
      <c r="F224" s="128">
        <f t="shared" si="20"/>
        <v>23.756</v>
      </c>
      <c r="G224" s="122">
        <f t="shared" si="21"/>
        <v>9.166556155807104E-2</v>
      </c>
      <c r="H224" s="128">
        <f t="shared" si="22"/>
        <v>13879.816000000001</v>
      </c>
      <c r="I224" s="122">
        <f t="shared" si="23"/>
        <v>-4.9784571126634466E-2</v>
      </c>
      <c r="J224" s="128">
        <f t="shared" si="24"/>
        <v>100.44941395085758</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0.69685271317829467</v>
      </c>
      <c r="F225" s="128">
        <f t="shared" si="20"/>
        <v>179.78800000000001</v>
      </c>
      <c r="G225" s="122">
        <f t="shared" si="21"/>
        <v>0.72843787396478632</v>
      </c>
      <c r="H225" s="128">
        <f t="shared" si="22"/>
        <v>110298.60600000001</v>
      </c>
      <c r="I225" s="122">
        <f t="shared" si="23"/>
        <v>-0.13274823396355517</v>
      </c>
      <c r="J225" s="128">
        <f t="shared" si="24"/>
        <v>95.663987017234845</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0.13917829457364345</v>
      </c>
      <c r="F226" s="128">
        <f t="shared" si="20"/>
        <v>35.908000000000008</v>
      </c>
      <c r="G226" s="122">
        <f t="shared" si="21"/>
        <v>0.12590590946915162</v>
      </c>
      <c r="H226" s="128">
        <f t="shared" si="22"/>
        <v>19064.420999999998</v>
      </c>
      <c r="I226" s="122">
        <f t="shared" si="23"/>
        <v>0.19322495504297302</v>
      </c>
      <c r="J226" s="128">
        <f t="shared" si="24"/>
        <v>110.54151084762525</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0.11065116279069769</v>
      </c>
      <c r="F227" s="128">
        <f t="shared" si="20"/>
        <v>28.548000000000002</v>
      </c>
      <c r="G227" s="122">
        <f t="shared" si="21"/>
        <v>0.10607782430094176</v>
      </c>
      <c r="H227" s="128">
        <f t="shared" si="22"/>
        <v>16062.091999999999</v>
      </c>
      <c r="I227" s="122">
        <f t="shared" si="23"/>
        <v>2.6900970907582266E-2</v>
      </c>
      <c r="J227" s="128">
        <f t="shared" si="24"/>
        <v>104.31130494982762</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5.3720930232558146E-2</v>
      </c>
      <c r="F228" s="128">
        <f t="shared" si="20"/>
        <v>13.860000000000001</v>
      </c>
      <c r="G228" s="122">
        <f t="shared" si="21"/>
        <v>3.9780798848221485E-2</v>
      </c>
      <c r="H228" s="128">
        <f t="shared" si="22"/>
        <v>6023.5290000000005</v>
      </c>
      <c r="I228" s="122">
        <f t="shared" si="23"/>
        <v>0.16659226950449058</v>
      </c>
      <c r="J228" s="128">
        <f t="shared" si="24"/>
        <v>135.04236161149865</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0.2437325581395349</v>
      </c>
      <c r="F229" s="128">
        <f t="shared" si="20"/>
        <v>62.883000000000003</v>
      </c>
      <c r="G229" s="122">
        <f t="shared" si="21"/>
        <v>0.19068982551612093</v>
      </c>
      <c r="H229" s="128">
        <f t="shared" si="22"/>
        <v>28873.871999999999</v>
      </c>
      <c r="I229" s="122">
        <f t="shared" si="23"/>
        <v>0.26647580687581113</v>
      </c>
      <c r="J229" s="128">
        <f t="shared" si="24"/>
        <v>127.81623638274804</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0.35131007751937976</v>
      </c>
      <c r="F230" s="128">
        <f t="shared" si="20"/>
        <v>90.637999999999977</v>
      </c>
      <c r="G230" s="122">
        <f t="shared" si="21"/>
        <v>0.38833122878389625</v>
      </c>
      <c r="H230" s="128">
        <f t="shared" si="22"/>
        <v>58800.338000000003</v>
      </c>
      <c r="I230" s="122">
        <f t="shared" si="23"/>
        <v>-0.10842891488523974</v>
      </c>
      <c r="J230" s="128">
        <f t="shared" si="24"/>
        <v>90.466604661064096</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0.32543410852713178</v>
      </c>
      <c r="F231" s="128">
        <f t="shared" si="20"/>
        <v>83.962000000000003</v>
      </c>
      <c r="G231" s="122">
        <f t="shared" si="21"/>
        <v>0.34146339272741671</v>
      </c>
      <c r="H231" s="128">
        <f t="shared" si="22"/>
        <v>51703.703999999983</v>
      </c>
      <c r="I231" s="122">
        <f t="shared" si="23"/>
        <v>-0.16086194149751759</v>
      </c>
      <c r="J231" s="128">
        <f t="shared" si="24"/>
        <v>95.305709325895222</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7.9736434108527127E-2</v>
      </c>
      <c r="F232" s="128">
        <f t="shared" si="20"/>
        <v>20.571999999999999</v>
      </c>
      <c r="G232" s="122">
        <f t="shared" si="21"/>
        <v>7.9690340646422483E-2</v>
      </c>
      <c r="H232" s="128">
        <f t="shared" si="22"/>
        <v>12066.552</v>
      </c>
      <c r="I232" s="122">
        <f t="shared" si="23"/>
        <v>-0.16596985592455743</v>
      </c>
      <c r="J232" s="128">
        <f t="shared" si="24"/>
        <v>100.05784071410757</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7.4124031007751931E-2</v>
      </c>
      <c r="F233" s="128">
        <f t="shared" si="20"/>
        <v>19.123999999999999</v>
      </c>
      <c r="G233" s="122">
        <f t="shared" si="21"/>
        <v>0.13070603230791583</v>
      </c>
      <c r="H233" s="128">
        <f t="shared" si="22"/>
        <v>19791.245999999999</v>
      </c>
      <c r="I233" s="122">
        <f t="shared" si="23"/>
        <v>-0.48009319678998486</v>
      </c>
      <c r="J233" s="128">
        <f t="shared" si="24"/>
        <v>56.710489714148281</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0.21778294573643403</v>
      </c>
      <c r="F234" s="128">
        <f t="shared" si="20"/>
        <v>56.187999999999981</v>
      </c>
      <c r="G234" s="122">
        <f t="shared" si="21"/>
        <v>0.2888651415287482</v>
      </c>
      <c r="H234" s="128">
        <f t="shared" si="22"/>
        <v>43739.381999999998</v>
      </c>
      <c r="I234" s="122">
        <f t="shared" si="23"/>
        <v>-0.61435553962053957</v>
      </c>
      <c r="J234" s="128">
        <f t="shared" si="24"/>
        <v>75.392601746223505</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0.13565503875968993</v>
      </c>
      <c r="F235" s="128">
        <f t="shared" si="20"/>
        <v>34.999000000000002</v>
      </c>
      <c r="G235" s="122">
        <f t="shared" si="21"/>
        <v>0.13273674199896976</v>
      </c>
      <c r="H235" s="128">
        <f t="shared" si="22"/>
        <v>20098.732000000004</v>
      </c>
      <c r="I235" s="122">
        <f t="shared" si="23"/>
        <v>0.24029132719194479</v>
      </c>
      <c r="J235" s="128">
        <f t="shared" si="24"/>
        <v>102.198559883851</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8.2879844961240304E-2</v>
      </c>
      <c r="F236" s="128">
        <f t="shared" si="20"/>
        <v>21.382999999999999</v>
      </c>
      <c r="G236" s="122">
        <f t="shared" si="21"/>
        <v>0.10259603217583116</v>
      </c>
      <c r="H236" s="128">
        <f t="shared" si="22"/>
        <v>15534.886000000002</v>
      </c>
      <c r="I236" s="122">
        <f t="shared" si="23"/>
        <v>-0.5175842059301633</v>
      </c>
      <c r="J236" s="128">
        <f t="shared" si="24"/>
        <v>80.782700074793482</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8.1096899224806215E-2</v>
      </c>
      <c r="F237" s="128">
        <f t="shared" si="20"/>
        <v>20.923000000000002</v>
      </c>
      <c r="G237" s="122">
        <f t="shared" si="21"/>
        <v>6.7008083583193559E-2</v>
      </c>
      <c r="H237" s="128">
        <f t="shared" si="22"/>
        <v>10146.230000000001</v>
      </c>
      <c r="I237" s="122">
        <f t="shared" si="23"/>
        <v>0.43443953939067897</v>
      </c>
      <c r="J237" s="128">
        <f t="shared" si="24"/>
        <v>121.0255463046048</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0.25886434108527134</v>
      </c>
      <c r="F238" s="128">
        <f t="shared" si="20"/>
        <v>66.787000000000006</v>
      </c>
      <c r="G238" s="122">
        <f t="shared" si="21"/>
        <v>0.17782838235876844</v>
      </c>
      <c r="H238" s="128">
        <f t="shared" si="22"/>
        <v>26926.418000000001</v>
      </c>
      <c r="I238" s="122">
        <f t="shared" si="23"/>
        <v>0.56396011327974704</v>
      </c>
      <c r="J238" s="128">
        <f t="shared" si="24"/>
        <v>145.5697553178058</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0.14946899224806201</v>
      </c>
      <c r="F239" s="128">
        <f t="shared" si="20"/>
        <v>38.562999999999995</v>
      </c>
      <c r="G239" s="122">
        <f t="shared" si="21"/>
        <v>0.10042827140762658</v>
      </c>
      <c r="H239" s="128">
        <f t="shared" si="22"/>
        <v>15206.648000000003</v>
      </c>
      <c r="I239" s="122">
        <f t="shared" si="23"/>
        <v>0.60079204424799071</v>
      </c>
      <c r="J239" s="128">
        <f t="shared" si="24"/>
        <v>148.83158910640299</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2.3496124031007749E-2</v>
      </c>
      <c r="F240" s="128">
        <f t="shared" si="20"/>
        <v>6.0619999999999994</v>
      </c>
      <c r="G240" s="122">
        <f t="shared" si="21"/>
        <v>5.6017732369995646E-2</v>
      </c>
      <c r="H240" s="128">
        <f t="shared" si="22"/>
        <v>8482.0930000000008</v>
      </c>
      <c r="I240" s="122">
        <f t="shared" si="23"/>
        <v>-0.39326019521625655</v>
      </c>
      <c r="J240" s="128">
        <f t="shared" si="24"/>
        <v>41.944082769749528</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0.14100000000000001</v>
      </c>
      <c r="F241" s="128">
        <f t="shared" si="20"/>
        <v>36.378000000000007</v>
      </c>
      <c r="G241" s="122">
        <f t="shared" si="21"/>
        <v>0.24757276545721116</v>
      </c>
      <c r="H241" s="128">
        <f t="shared" si="22"/>
        <v>37486.972999999998</v>
      </c>
      <c r="I241" s="122">
        <f t="shared" si="23"/>
        <v>-0.47273447000971208</v>
      </c>
      <c r="J241" s="128">
        <f t="shared" si="24"/>
        <v>56.952952696394036</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0.2384961240310077</v>
      </c>
      <c r="F242" s="128">
        <f t="shared" si="20"/>
        <v>61.531999999999989</v>
      </c>
      <c r="G242" s="122">
        <f t="shared" si="21"/>
        <v>0.27278869090861058</v>
      </c>
      <c r="H242" s="128">
        <f t="shared" si="22"/>
        <v>41305.117999999995</v>
      </c>
      <c r="I242" s="122">
        <f t="shared" si="23"/>
        <v>-0.45940383437022314</v>
      </c>
      <c r="J242" s="128">
        <f t="shared" si="24"/>
        <v>87.428889825534768</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0.24286821705426362</v>
      </c>
      <c r="F243" s="128">
        <f t="shared" si="20"/>
        <v>62.660000000000011</v>
      </c>
      <c r="G243" s="122">
        <f t="shared" si="21"/>
        <v>0.20663275832463782</v>
      </c>
      <c r="H243" s="128">
        <f t="shared" si="22"/>
        <v>31287.919000000009</v>
      </c>
      <c r="I243" s="122">
        <f t="shared" si="23"/>
        <v>0.41759306309288302</v>
      </c>
      <c r="J243" s="128">
        <f t="shared" si="24"/>
        <v>117.53616368644548</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0.19287209302325581</v>
      </c>
      <c r="F244" s="128">
        <f t="shared" si="20"/>
        <v>49.760999999999996</v>
      </c>
      <c r="G244" s="122">
        <f t="shared" si="21"/>
        <v>0.12525027407573736</v>
      </c>
      <c r="H244" s="128">
        <f t="shared" si="22"/>
        <v>18965.145999999997</v>
      </c>
      <c r="I244" s="122">
        <f t="shared" si="23"/>
        <v>0.43838806466271479</v>
      </c>
      <c r="J244" s="128">
        <f t="shared" si="24"/>
        <v>153.98935806450081</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0.16105038759689924</v>
      </c>
      <c r="F245" s="128">
        <f t="shared" si="20"/>
        <v>41.551000000000002</v>
      </c>
      <c r="G245" s="122">
        <f t="shared" si="21"/>
        <v>9.1525162133960322E-2</v>
      </c>
      <c r="H245" s="128">
        <f t="shared" si="22"/>
        <v>13858.557000000004</v>
      </c>
      <c r="I245" s="122">
        <f t="shared" si="23"/>
        <v>0.45618403937458329</v>
      </c>
      <c r="J245" s="128">
        <f t="shared" si="24"/>
        <v>175.96296345389555</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4.0709302325581398E-2</v>
      </c>
      <c r="F246" s="128">
        <f t="shared" si="20"/>
        <v>10.503</v>
      </c>
      <c r="G246" s="122">
        <f t="shared" si="21"/>
        <v>6.4017950309738614E-2</v>
      </c>
      <c r="H246" s="128">
        <f t="shared" si="22"/>
        <v>9693.4700000000012</v>
      </c>
      <c r="I246" s="122">
        <f t="shared" si="23"/>
        <v>-0.48695524271759577</v>
      </c>
      <c r="J246" s="128">
        <f t="shared" si="24"/>
        <v>63.590449442097437</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0.16921705426356592</v>
      </c>
      <c r="F247" s="128">
        <f t="shared" si="20"/>
        <v>43.658000000000008</v>
      </c>
      <c r="G247" s="122">
        <f t="shared" si="21"/>
        <v>0.21297238109075536</v>
      </c>
      <c r="H247" s="128">
        <f t="shared" si="22"/>
        <v>32247.851999999995</v>
      </c>
      <c r="I247" s="122">
        <f t="shared" si="23"/>
        <v>-0.44993616080030985</v>
      </c>
      <c r="J247" s="128">
        <f t="shared" si="24"/>
        <v>79.454929036763843</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0.1708953488372093</v>
      </c>
      <c r="F248" s="128">
        <f t="shared" si="20"/>
        <v>44.091000000000001</v>
      </c>
      <c r="G248" s="122">
        <f t="shared" si="21"/>
        <v>0.14996102180718276</v>
      </c>
      <c r="H248" s="128">
        <f t="shared" si="22"/>
        <v>22706.797999999999</v>
      </c>
      <c r="I248" s="122">
        <f t="shared" si="23"/>
        <v>0.4905784906013288</v>
      </c>
      <c r="J248" s="128">
        <f t="shared" si="24"/>
        <v>113.95984555036142</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5.0158914728682176E-2</v>
      </c>
      <c r="F249" s="128">
        <f t="shared" si="20"/>
        <v>12.941000000000001</v>
      </c>
      <c r="G249" s="122">
        <f t="shared" si="21"/>
        <v>5.4834946967995873E-2</v>
      </c>
      <c r="H249" s="128">
        <f t="shared" si="22"/>
        <v>8302.9979999999996</v>
      </c>
      <c r="I249" s="122">
        <f t="shared" si="23"/>
        <v>-0.37979971686615083</v>
      </c>
      <c r="J249" s="128">
        <f t="shared" si="24"/>
        <v>91.47253257663796</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0.1487519379844961</v>
      </c>
      <c r="F250" s="128">
        <f t="shared" si="20"/>
        <v>38.377999999999993</v>
      </c>
      <c r="G250" s="122">
        <f t="shared" si="21"/>
        <v>0.15174656249587234</v>
      </c>
      <c r="H250" s="128">
        <f t="shared" si="22"/>
        <v>22977.161</v>
      </c>
      <c r="I250" s="122">
        <f t="shared" si="23"/>
        <v>0.10929211844986493</v>
      </c>
      <c r="J250" s="128">
        <f t="shared" si="24"/>
        <v>98.026561879147863</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5.8054263565891481E-2</v>
      </c>
      <c r="F251" s="128">
        <f t="shared" si="20"/>
        <v>14.978000000000002</v>
      </c>
      <c r="G251" s="122">
        <f t="shared" si="21"/>
        <v>7.4581251898717463E-2</v>
      </c>
      <c r="H251" s="128">
        <f t="shared" si="22"/>
        <v>11292.944000000001</v>
      </c>
      <c r="I251" s="122">
        <f t="shared" si="23"/>
        <v>-0.46093597074188947</v>
      </c>
      <c r="J251" s="128">
        <f t="shared" si="24"/>
        <v>77.840291075738591</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0.10751162790697674</v>
      </c>
      <c r="F252" s="128">
        <f t="shared" si="20"/>
        <v>27.738</v>
      </c>
      <c r="G252" s="122">
        <f t="shared" si="21"/>
        <v>8.4248556974732214E-2</v>
      </c>
      <c r="H252" s="128">
        <f t="shared" si="22"/>
        <v>12756.748000000001</v>
      </c>
      <c r="I252" s="122">
        <f t="shared" si="23"/>
        <v>0.35127319147964375</v>
      </c>
      <c r="J252" s="128">
        <f t="shared" si="24"/>
        <v>127.61242657155726</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0.16894961240310077</v>
      </c>
      <c r="F253" s="128">
        <f t="shared" si="20"/>
        <v>43.588999999999999</v>
      </c>
      <c r="G253" s="122">
        <f t="shared" si="21"/>
        <v>0.13227896947522752</v>
      </c>
      <c r="H253" s="128">
        <f t="shared" si="22"/>
        <v>20029.417000000001</v>
      </c>
      <c r="I253" s="122">
        <f t="shared" si="23"/>
        <v>0.488031612754249</v>
      </c>
      <c r="J253" s="128">
        <f t="shared" si="24"/>
        <v>127.72220185366709</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4.374806201550388E-2</v>
      </c>
      <c r="F254" s="128">
        <f t="shared" si="20"/>
        <v>11.287000000000001</v>
      </c>
      <c r="G254" s="122">
        <f t="shared" si="21"/>
        <v>4.8391565071523861E-2</v>
      </c>
      <c r="H254" s="128">
        <f t="shared" si="22"/>
        <v>7327.3540000000003</v>
      </c>
      <c r="I254" s="122">
        <f t="shared" si="23"/>
        <v>-0.26956751808421869</v>
      </c>
      <c r="J254" s="128">
        <f t="shared" si="24"/>
        <v>90.404313129453911</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4.113565891472868E-2</v>
      </c>
      <c r="F255" s="128">
        <f t="shared" si="20"/>
        <v>10.613</v>
      </c>
      <c r="G255" s="122">
        <f t="shared" si="21"/>
        <v>2.65688557503071E-2</v>
      </c>
      <c r="H255" s="128">
        <f t="shared" si="22"/>
        <v>4023.0030000000006</v>
      </c>
      <c r="I255" s="122">
        <f t="shared" si="23"/>
        <v>0.37542499489932668</v>
      </c>
      <c r="J255" s="128">
        <f t="shared" si="24"/>
        <v>154.82661090609147</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0.11994186046511629</v>
      </c>
      <c r="F256" s="128">
        <f t="shared" si="20"/>
        <v>30.945000000000004</v>
      </c>
      <c r="G256" s="122">
        <f t="shared" si="21"/>
        <v>0.22709924183386387</v>
      </c>
      <c r="H256" s="128">
        <f t="shared" si="22"/>
        <v>34386.913</v>
      </c>
      <c r="I256" s="122">
        <f t="shared" si="23"/>
        <v>-0.46872563583208743</v>
      </c>
      <c r="J256" s="128">
        <f t="shared" si="24"/>
        <v>52.814733988790962</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8.2519379844961244E-2</v>
      </c>
      <c r="F257" s="128">
        <f t="shared" si="20"/>
        <v>21.29</v>
      </c>
      <c r="G257" s="122">
        <f t="shared" si="21"/>
        <v>9.9086489056783175E-2</v>
      </c>
      <c r="H257" s="128">
        <f t="shared" si="22"/>
        <v>15003.477999999996</v>
      </c>
      <c r="I257" s="122">
        <f t="shared" si="23"/>
        <v>-0.3777597559031094</v>
      </c>
      <c r="J257" s="128">
        <f t="shared" si="24"/>
        <v>83.280153157583499</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7.8957364341085273E-2</v>
      </c>
      <c r="F258" s="128">
        <f t="shared" si="20"/>
        <v>20.371000000000002</v>
      </c>
      <c r="G258" s="122">
        <f t="shared" si="21"/>
        <v>8.7828587090042126E-2</v>
      </c>
      <c r="H258" s="128">
        <f t="shared" si="22"/>
        <v>13298.828999999998</v>
      </c>
      <c r="I258" s="122">
        <f t="shared" si="23"/>
        <v>-0.41931247959670259</v>
      </c>
      <c r="J258" s="128">
        <f t="shared" si="24"/>
        <v>89.899390343303537</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0.41034108527131785</v>
      </c>
      <c r="F259" s="128">
        <f t="shared" si="20"/>
        <v>105.86800000000001</v>
      </c>
      <c r="G259" s="122">
        <f t="shared" si="21"/>
        <v>0.36968509688412204</v>
      </c>
      <c r="H259" s="128">
        <f t="shared" si="22"/>
        <v>55976.977999999996</v>
      </c>
      <c r="I259" s="122">
        <f t="shared" si="23"/>
        <v>0.43416291772929594</v>
      </c>
      <c r="J259" s="128">
        <f t="shared" si="24"/>
        <v>110.99746479635326</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0.30756201550387591</v>
      </c>
      <c r="F260" s="128">
        <f t="shared" si="20"/>
        <v>79.350999999999985</v>
      </c>
      <c r="G260" s="122">
        <f t="shared" si="21"/>
        <v>0.21633355347448791</v>
      </c>
      <c r="H260" s="128">
        <f t="shared" si="22"/>
        <v>32756.794000000009</v>
      </c>
      <c r="I260" s="122">
        <f t="shared" si="23"/>
        <v>0.44527614193037934</v>
      </c>
      <c r="J260" s="128">
        <f t="shared" si="24"/>
        <v>142.17027851860553</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0.87982945736434126</v>
      </c>
      <c r="F261" s="128">
        <f t="shared" si="20"/>
        <v>226.99600000000004</v>
      </c>
      <c r="G261" s="122">
        <f t="shared" si="21"/>
        <v>0.9117802903221548</v>
      </c>
      <c r="H261" s="128">
        <f t="shared" si="22"/>
        <v>138059.94800000003</v>
      </c>
      <c r="I261" s="122">
        <f t="shared" si="23"/>
        <v>-0.40542208024832638</v>
      </c>
      <c r="J261" s="128">
        <f t="shared" si="24"/>
        <v>96.495774991305808</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0.83441472868217026</v>
      </c>
      <c r="F262" s="128">
        <f t="shared" si="20"/>
        <v>215.27899999999994</v>
      </c>
      <c r="G262" s="122">
        <f t="shared" si="21"/>
        <v>0.87416902217701997</v>
      </c>
      <c r="H262" s="128">
        <f t="shared" si="22"/>
        <v>132364.92500000002</v>
      </c>
      <c r="I262" s="122">
        <f t="shared" si="23"/>
        <v>-0.43362202213459822</v>
      </c>
      <c r="J262" s="128">
        <f t="shared" si="24"/>
        <v>95.452333303249972</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0.91138372093023245</v>
      </c>
      <c r="F263" s="128">
        <f t="shared" si="20"/>
        <v>235.13699999999997</v>
      </c>
      <c r="G263" s="122">
        <f t="shared" si="21"/>
        <v>0.93684555336882025</v>
      </c>
      <c r="H263" s="128">
        <f t="shared" si="22"/>
        <v>141855.28000000003</v>
      </c>
      <c r="I263" s="122">
        <f t="shared" si="23"/>
        <v>-0.40539583264531154</v>
      </c>
      <c r="J263" s="128">
        <f t="shared" si="24"/>
        <v>97.282173956312306</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0.89093410852713195</v>
      </c>
      <c r="F264" s="128">
        <f t="shared" si="20"/>
        <v>229.86100000000005</v>
      </c>
      <c r="G264" s="122">
        <f t="shared" si="21"/>
        <v>0.92392277668441003</v>
      </c>
      <c r="H264" s="128">
        <f t="shared" si="22"/>
        <v>139898.53899999999</v>
      </c>
      <c r="I264" s="122">
        <f t="shared" si="23"/>
        <v>-0.35661570938257836</v>
      </c>
      <c r="J264" s="128">
        <f t="shared" si="24"/>
        <v>96.42949941382966</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0.86941860465116283</v>
      </c>
      <c r="F265" s="128">
        <f t="shared" ref="F265:F328" si="26">SUMPRODUCT($K$2:$AI$2,$K265:$AI265)</f>
        <v>224.31</v>
      </c>
      <c r="G265" s="122">
        <f t="shared" ref="G265:G328" si="27">SUMPRODUCT($K$3:$AI$3,$K265:$AI265)/$J$3</f>
        <v>0.90253477789958925</v>
      </c>
      <c r="H265" s="128">
        <f t="shared" ref="H265:H328" si="28">SUMPRODUCT($K$3:$AI$3,$K265:$AI265)</f>
        <v>136660.011</v>
      </c>
      <c r="I265" s="122">
        <f t="shared" ref="I265:I328" si="29">CORREL($K$4:$AI$4,$K265:$AI265)</f>
        <v>-0.42941130613481221</v>
      </c>
      <c r="J265" s="128">
        <f t="shared" si="24"/>
        <v>96.330759317054188</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0.82399999999999984</v>
      </c>
      <c r="F266" s="128">
        <f t="shared" si="26"/>
        <v>212.59199999999996</v>
      </c>
      <c r="G266" s="122">
        <f t="shared" si="27"/>
        <v>0.86194383098442717</v>
      </c>
      <c r="H266" s="128">
        <f t="shared" si="28"/>
        <v>130513.81099999999</v>
      </c>
      <c r="I266" s="122">
        <f t="shared" si="29"/>
        <v>-0.46211232712145761</v>
      </c>
      <c r="J266" s="128">
        <f t="shared" ref="J266:J329" si="30">$E266/$G266*100</f>
        <v>95.597876610928154</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0.83670155038759675</v>
      </c>
      <c r="F267" s="128">
        <f t="shared" si="26"/>
        <v>215.86899999999997</v>
      </c>
      <c r="G267" s="122">
        <f t="shared" si="27"/>
        <v>0.86912814196462784</v>
      </c>
      <c r="H267" s="128">
        <f t="shared" si="28"/>
        <v>131601.64500000002</v>
      </c>
      <c r="I267" s="122">
        <f t="shared" si="29"/>
        <v>-0.45199340441573127</v>
      </c>
      <c r="J267" s="128">
        <f t="shared" si="30"/>
        <v>96.269066664469975</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0.7440348837209303</v>
      </c>
      <c r="F268" s="128">
        <f t="shared" si="26"/>
        <v>191.96100000000001</v>
      </c>
      <c r="G268" s="122">
        <f t="shared" si="27"/>
        <v>0.78982208852316105</v>
      </c>
      <c r="H268" s="128">
        <f t="shared" si="28"/>
        <v>119593.281</v>
      </c>
      <c r="I268" s="122">
        <f t="shared" si="29"/>
        <v>-0.46084320065546758</v>
      </c>
      <c r="J268" s="128">
        <f t="shared" si="30"/>
        <v>94.20284574620527</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0.56694186046511619</v>
      </c>
      <c r="F269" s="128">
        <f t="shared" si="26"/>
        <v>146.27099999999999</v>
      </c>
      <c r="G269" s="122">
        <f t="shared" si="27"/>
        <v>0.66284301734272011</v>
      </c>
      <c r="H269" s="128">
        <f t="shared" si="28"/>
        <v>100366.364</v>
      </c>
      <c r="I269" s="122">
        <f t="shared" si="29"/>
        <v>-0.5101153407153125</v>
      </c>
      <c r="J269" s="128">
        <f t="shared" si="30"/>
        <v>85.531844740242818</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0.48255813953488369</v>
      </c>
      <c r="F270" s="128">
        <f t="shared" si="26"/>
        <v>124.49999999999999</v>
      </c>
      <c r="G270" s="122">
        <f t="shared" si="27"/>
        <v>0.5773599902257327</v>
      </c>
      <c r="H270" s="128">
        <f t="shared" si="28"/>
        <v>87422.694999999992</v>
      </c>
      <c r="I270" s="122">
        <f t="shared" si="29"/>
        <v>-0.50408268883390706</v>
      </c>
      <c r="J270" s="128">
        <f t="shared" si="30"/>
        <v>83.580114262198194</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0.3057054263565892</v>
      </c>
      <c r="F271" s="128">
        <f t="shared" si="26"/>
        <v>78.872000000000014</v>
      </c>
      <c r="G271" s="122">
        <f t="shared" si="27"/>
        <v>0.43638062845896786</v>
      </c>
      <c r="H271" s="128">
        <f t="shared" si="28"/>
        <v>66075.881999999998</v>
      </c>
      <c r="I271" s="122">
        <f t="shared" si="29"/>
        <v>-0.43517281613908149</v>
      </c>
      <c r="J271" s="128">
        <f t="shared" si="30"/>
        <v>70.054765592174803</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0.24411627906976746</v>
      </c>
      <c r="F272" s="128">
        <f t="shared" si="26"/>
        <v>62.982000000000006</v>
      </c>
      <c r="G272" s="122">
        <f t="shared" si="27"/>
        <v>0.36624524825318</v>
      </c>
      <c r="H272" s="128">
        <f t="shared" si="28"/>
        <v>55456.123000000007</v>
      </c>
      <c r="I272" s="122">
        <f t="shared" si="29"/>
        <v>-0.43241611281341896</v>
      </c>
      <c r="J272" s="128">
        <f t="shared" si="30"/>
        <v>66.653773730605081</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9.9263565891472852E-2</v>
      </c>
      <c r="F273" s="128">
        <f t="shared" si="26"/>
        <v>25.609999999999996</v>
      </c>
      <c r="G273" s="122">
        <f t="shared" si="27"/>
        <v>0.17860721974930327</v>
      </c>
      <c r="H273" s="128">
        <f t="shared" si="28"/>
        <v>27044.348000000002</v>
      </c>
      <c r="I273" s="122">
        <f t="shared" si="29"/>
        <v>-0.39055586116445468</v>
      </c>
      <c r="J273" s="128">
        <f t="shared" si="30"/>
        <v>55.576457676683624</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4.4732558139534882E-2</v>
      </c>
      <c r="F274" s="128">
        <f t="shared" si="26"/>
        <v>11.541</v>
      </c>
      <c r="G274" s="122">
        <f t="shared" si="27"/>
        <v>6.5682481607206536E-2</v>
      </c>
      <c r="H274" s="128">
        <f t="shared" si="28"/>
        <v>9945.5099999999984</v>
      </c>
      <c r="I274" s="122">
        <f t="shared" si="29"/>
        <v>-0.3242542578173721</v>
      </c>
      <c r="J274" s="128">
        <f t="shared" si="30"/>
        <v>68.104244914258729</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0.63468217054263576</v>
      </c>
      <c r="F275" s="128">
        <f t="shared" si="26"/>
        <v>163.74800000000002</v>
      </c>
      <c r="G275" s="122">
        <f t="shared" si="27"/>
        <v>0.66553061723176909</v>
      </c>
      <c r="H275" s="128">
        <f t="shared" si="28"/>
        <v>100773.31500000002</v>
      </c>
      <c r="I275" s="122">
        <f t="shared" si="29"/>
        <v>0.13958913332399603</v>
      </c>
      <c r="J275" s="128">
        <f t="shared" si="30"/>
        <v>95.364834330620965</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9.1255813953488335E-2</v>
      </c>
      <c r="F276" s="128">
        <f t="shared" si="26"/>
        <v>23.54399999999999</v>
      </c>
      <c r="G276" s="122">
        <f t="shared" si="27"/>
        <v>6.0048488290692009E-2</v>
      </c>
      <c r="H276" s="128">
        <f t="shared" si="28"/>
        <v>9092.4220000000023</v>
      </c>
      <c r="I276" s="122">
        <f t="shared" si="29"/>
        <v>0.21103929296877005</v>
      </c>
      <c r="J276" s="128">
        <f t="shared" si="30"/>
        <v>151.9702103268996</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3.5209302325581386E-2</v>
      </c>
      <c r="F277" s="128">
        <f t="shared" si="26"/>
        <v>9.0839999999999979</v>
      </c>
      <c r="G277" s="122">
        <f t="shared" si="27"/>
        <v>3.3939029705847383E-2</v>
      </c>
      <c r="H277" s="128">
        <f t="shared" si="28"/>
        <v>5138.9799999999996</v>
      </c>
      <c r="I277" s="122">
        <f t="shared" si="29"/>
        <v>-0.12990943223076529</v>
      </c>
      <c r="J277" s="128">
        <f t="shared" si="30"/>
        <v>103.74280770765567</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0.16331395348837213</v>
      </c>
      <c r="F278" s="128">
        <f t="shared" si="26"/>
        <v>42.135000000000012</v>
      </c>
      <c r="G278" s="122">
        <f t="shared" si="27"/>
        <v>0.12217639910710747</v>
      </c>
      <c r="H278" s="128">
        <f t="shared" si="28"/>
        <v>18499.705999999998</v>
      </c>
      <c r="I278" s="122">
        <f t="shared" si="29"/>
        <v>0.28587296864702988</v>
      </c>
      <c r="J278" s="128">
        <f t="shared" si="30"/>
        <v>133.67062270774645</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9.9689922480620165E-3</v>
      </c>
      <c r="F279" s="128">
        <f t="shared" si="26"/>
        <v>2.5720000000000001</v>
      </c>
      <c r="G279" s="122">
        <f t="shared" si="27"/>
        <v>9.893434069925636E-3</v>
      </c>
      <c r="H279" s="128">
        <f t="shared" si="28"/>
        <v>1498.0439999999999</v>
      </c>
      <c r="I279" s="122">
        <f t="shared" si="29"/>
        <v>-1.59420102341515E-2</v>
      </c>
      <c r="J279" s="128">
        <f t="shared" si="30"/>
        <v>100.76372043925643</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2.0624031007751936E-2</v>
      </c>
      <c r="F280" s="128">
        <f t="shared" si="26"/>
        <v>5.3209999999999997</v>
      </c>
      <c r="G280" s="122">
        <f t="shared" si="27"/>
        <v>4.2596553910367332E-2</v>
      </c>
      <c r="H280" s="128">
        <f t="shared" si="28"/>
        <v>6449.8850000000002</v>
      </c>
      <c r="I280" s="122">
        <f t="shared" si="29"/>
        <v>-0.41541379084637431</v>
      </c>
      <c r="J280" s="128">
        <f t="shared" si="30"/>
        <v>48.417134989721248</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0.32327131782945739</v>
      </c>
      <c r="F281" s="128">
        <f t="shared" si="26"/>
        <v>83.404000000000011</v>
      </c>
      <c r="G281" s="122">
        <f t="shared" si="27"/>
        <v>0.1862280442219551</v>
      </c>
      <c r="H281" s="128">
        <f t="shared" si="28"/>
        <v>28198.277999999998</v>
      </c>
      <c r="I281" s="122">
        <f t="shared" si="29"/>
        <v>0.20085727742399334</v>
      </c>
      <c r="J281" s="128">
        <f t="shared" si="30"/>
        <v>173.58895604582941</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0.42073255813953492</v>
      </c>
      <c r="F282" s="128">
        <f t="shared" si="26"/>
        <v>108.54900000000001</v>
      </c>
      <c r="G282" s="122">
        <f t="shared" si="27"/>
        <v>0.39956829439036307</v>
      </c>
      <c r="H282" s="128">
        <f t="shared" si="28"/>
        <v>60501.831999999995</v>
      </c>
      <c r="I282" s="122">
        <f t="shared" si="29"/>
        <v>0.14463710843850636</v>
      </c>
      <c r="J282" s="128">
        <f t="shared" si="30"/>
        <v>105.29678256415791</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0.21175581395348841</v>
      </c>
      <c r="F283" s="128">
        <f t="shared" si="26"/>
        <v>54.63300000000001</v>
      </c>
      <c r="G283" s="122">
        <f t="shared" si="27"/>
        <v>0.32095333447806729</v>
      </c>
      <c r="H283" s="128">
        <f t="shared" si="28"/>
        <v>48598.111999999994</v>
      </c>
      <c r="I283" s="122">
        <f t="shared" si="29"/>
        <v>-0.23156748769901517</v>
      </c>
      <c r="J283" s="128">
        <f t="shared" si="30"/>
        <v>65.977134743854478</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4.4108527131782947E-2</v>
      </c>
      <c r="F284" s="128">
        <f t="shared" si="26"/>
        <v>11.38</v>
      </c>
      <c r="G284" s="122">
        <f t="shared" si="27"/>
        <v>9.3191073716466996E-2</v>
      </c>
      <c r="H284" s="128">
        <f t="shared" si="28"/>
        <v>14110.805999999999</v>
      </c>
      <c r="I284" s="122">
        <f t="shared" si="29"/>
        <v>-0.27286486778589503</v>
      </c>
      <c r="J284" s="128">
        <f t="shared" si="30"/>
        <v>47.331279029988153</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9.7031007751937987E-2</v>
      </c>
      <c r="F285" s="128">
        <f t="shared" si="26"/>
        <v>25.033999999999999</v>
      </c>
      <c r="G285" s="122">
        <f t="shared" si="27"/>
        <v>0.13409386598687076</v>
      </c>
      <c r="H285" s="128">
        <f t="shared" si="28"/>
        <v>20304.224999999999</v>
      </c>
      <c r="I285" s="122">
        <f t="shared" si="29"/>
        <v>-0.27698648431407452</v>
      </c>
      <c r="J285" s="128">
        <f t="shared" si="30"/>
        <v>72.360511823440433</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1.3414728682170538E-2</v>
      </c>
      <c r="F286" s="128">
        <f t="shared" si="26"/>
        <v>3.460999999999999</v>
      </c>
      <c r="G286" s="122">
        <f t="shared" si="27"/>
        <v>1.5797249996697883E-2</v>
      </c>
      <c r="H286" s="128">
        <f t="shared" si="28"/>
        <v>2391.9879999999998</v>
      </c>
      <c r="I286" s="122">
        <f t="shared" si="29"/>
        <v>-0.38700427892740175</v>
      </c>
      <c r="J286" s="128">
        <f t="shared" si="30"/>
        <v>84.918126161038359</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0.98658527131782947</v>
      </c>
      <c r="F287" s="128">
        <f t="shared" si="26"/>
        <v>254.53900000000002</v>
      </c>
      <c r="G287" s="122">
        <f t="shared" si="27"/>
        <v>0.98420275000330204</v>
      </c>
      <c r="H287" s="128">
        <f t="shared" si="28"/>
        <v>149026.01199999999</v>
      </c>
      <c r="I287" s="122">
        <f t="shared" si="29"/>
        <v>0.38700427892740313</v>
      </c>
      <c r="J287" s="128">
        <f t="shared" si="30"/>
        <v>100.24207627082117</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0.18564341085271316</v>
      </c>
      <c r="F288" s="128">
        <f t="shared" si="26"/>
        <v>47.895999999999994</v>
      </c>
      <c r="G288" s="122">
        <f t="shared" si="27"/>
        <v>0.17997316039044234</v>
      </c>
      <c r="H288" s="128">
        <f t="shared" si="28"/>
        <v>27251.175999999999</v>
      </c>
      <c r="I288" s="122">
        <f t="shared" si="29"/>
        <v>-0.13797964236451613</v>
      </c>
      <c r="J288" s="128">
        <f t="shared" si="30"/>
        <v>103.15060892967014</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0.5225581395348835</v>
      </c>
      <c r="F289" s="128">
        <f t="shared" si="26"/>
        <v>134.81999999999994</v>
      </c>
      <c r="G289" s="122">
        <f t="shared" si="27"/>
        <v>0.50230542603917616</v>
      </c>
      <c r="H289" s="128">
        <f t="shared" si="28"/>
        <v>76058.082999999984</v>
      </c>
      <c r="I289" s="122">
        <f t="shared" si="29"/>
        <v>0.34749279335165645</v>
      </c>
      <c r="J289" s="128">
        <f t="shared" si="30"/>
        <v>104.03195196504362</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6.4244186046511609E-2</v>
      </c>
      <c r="F290" s="128">
        <f t="shared" si="26"/>
        <v>16.574999999999996</v>
      </c>
      <c r="G290" s="122">
        <f t="shared" si="27"/>
        <v>7.03623083120897E-2</v>
      </c>
      <c r="H290" s="128">
        <f t="shared" si="28"/>
        <v>10654.119999999999</v>
      </c>
      <c r="I290" s="122">
        <f t="shared" si="29"/>
        <v>-2.83031816538841E-2</v>
      </c>
      <c r="J290" s="128">
        <f t="shared" si="30"/>
        <v>91.304830082547369</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7.0643410852713195E-2</v>
      </c>
      <c r="F291" s="128">
        <f t="shared" si="26"/>
        <v>18.226000000000003</v>
      </c>
      <c r="G291" s="122">
        <f t="shared" si="27"/>
        <v>7.804568809520665E-2</v>
      </c>
      <c r="H291" s="128">
        <f t="shared" si="28"/>
        <v>11817.522000000001</v>
      </c>
      <c r="I291" s="122">
        <f t="shared" si="29"/>
        <v>-0.33675898412270533</v>
      </c>
      <c r="J291" s="128">
        <f t="shared" si="30"/>
        <v>90.515456493299752</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0.15691472868217057</v>
      </c>
      <c r="F292" s="128">
        <f t="shared" si="26"/>
        <v>40.484000000000009</v>
      </c>
      <c r="G292" s="122">
        <f t="shared" si="27"/>
        <v>0.16926907633174393</v>
      </c>
      <c r="H292" s="128">
        <f t="shared" si="28"/>
        <v>25630.385000000002</v>
      </c>
      <c r="I292" s="122">
        <f t="shared" si="29"/>
        <v>-3.7714261557330334E-2</v>
      </c>
      <c r="J292" s="128">
        <f t="shared" si="30"/>
        <v>92.701355783757847</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0.31999224806201543</v>
      </c>
      <c r="F293" s="128">
        <f t="shared" si="26"/>
        <v>82.557999999999979</v>
      </c>
      <c r="G293" s="122">
        <f t="shared" si="27"/>
        <v>0.37348543766262932</v>
      </c>
      <c r="H293" s="128">
        <f t="shared" si="28"/>
        <v>56552.418000000005</v>
      </c>
      <c r="I293" s="122">
        <f t="shared" si="29"/>
        <v>-0.4155011026388411</v>
      </c>
      <c r="J293" s="128">
        <f t="shared" si="30"/>
        <v>85.677302457791015</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0.68000775193798435</v>
      </c>
      <c r="F294" s="128">
        <f t="shared" si="26"/>
        <v>175.44199999999995</v>
      </c>
      <c r="G294" s="122">
        <f t="shared" si="27"/>
        <v>0.62651456233737068</v>
      </c>
      <c r="H294" s="128">
        <f t="shared" si="28"/>
        <v>94865.581999999995</v>
      </c>
      <c r="I294" s="122">
        <f t="shared" si="29"/>
        <v>0.41550110263884099</v>
      </c>
      <c r="J294" s="128">
        <f t="shared" si="30"/>
        <v>108.53821967059214</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0.24418604651162792</v>
      </c>
      <c r="F295" s="128">
        <f t="shared" si="26"/>
        <v>63.000000000000007</v>
      </c>
      <c r="G295" s="122">
        <f t="shared" si="27"/>
        <v>0.16826898387245903</v>
      </c>
      <c r="H295" s="128">
        <f t="shared" si="28"/>
        <v>25478.953000000001</v>
      </c>
      <c r="I295" s="122">
        <f t="shared" si="29"/>
        <v>0.34933300022993014</v>
      </c>
      <c r="J295" s="128">
        <f t="shared" si="30"/>
        <v>145.11649199516822</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0.36691472868217062</v>
      </c>
      <c r="F296" s="128">
        <f t="shared" si="26"/>
        <v>94.664000000000016</v>
      </c>
      <c r="G296" s="122">
        <f t="shared" si="27"/>
        <v>0.31505410189013194</v>
      </c>
      <c r="H296" s="128">
        <f t="shared" si="28"/>
        <v>47704.862000000001</v>
      </c>
      <c r="I296" s="122">
        <f t="shared" si="29"/>
        <v>0.41262600231298707</v>
      </c>
      <c r="J296" s="128">
        <f t="shared" si="30"/>
        <v>116.46086385827279</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0.19806589147286824</v>
      </c>
      <c r="F297" s="128">
        <f t="shared" si="26"/>
        <v>51.101000000000006</v>
      </c>
      <c r="G297" s="122">
        <f t="shared" si="27"/>
        <v>0.2116378633980108</v>
      </c>
      <c r="H297" s="128">
        <f t="shared" si="28"/>
        <v>32045.781999999999</v>
      </c>
      <c r="I297" s="122">
        <f t="shared" si="29"/>
        <v>-0.15223214417420838</v>
      </c>
      <c r="J297" s="128">
        <f t="shared" si="30"/>
        <v>93.587172112194878</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0.12006201550387598</v>
      </c>
      <c r="F298" s="128">
        <f t="shared" si="26"/>
        <v>30.976000000000003</v>
      </c>
      <c r="G298" s="122">
        <f t="shared" si="27"/>
        <v>0.13969867519053217</v>
      </c>
      <c r="H298" s="128">
        <f t="shared" si="28"/>
        <v>21152.894</v>
      </c>
      <c r="I298" s="122">
        <f t="shared" si="29"/>
        <v>-0.20680401618383093</v>
      </c>
      <c r="J298" s="128">
        <f t="shared" si="30"/>
        <v>85.943560552829751</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3.9317829457364332E-2</v>
      </c>
      <c r="F299" s="128">
        <f t="shared" si="26"/>
        <v>10.143999999999998</v>
      </c>
      <c r="G299" s="122">
        <f t="shared" si="27"/>
        <v>7.3082163283097121E-2</v>
      </c>
      <c r="H299" s="128">
        <f t="shared" si="28"/>
        <v>11065.955</v>
      </c>
      <c r="I299" s="122">
        <f t="shared" si="29"/>
        <v>-0.4662133360790216</v>
      </c>
      <c r="J299" s="128">
        <f t="shared" si="30"/>
        <v>53.799487715024988</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3.1507751937984496E-2</v>
      </c>
      <c r="F300" s="128">
        <f t="shared" si="26"/>
        <v>8.1289999999999996</v>
      </c>
      <c r="G300" s="122">
        <f t="shared" si="27"/>
        <v>9.2183650556736968E-2</v>
      </c>
      <c r="H300" s="128">
        <f t="shared" si="28"/>
        <v>13958.263999999999</v>
      </c>
      <c r="I300" s="122">
        <f t="shared" si="29"/>
        <v>-0.41714209463954433</v>
      </c>
      <c r="J300" s="128">
        <f t="shared" si="30"/>
        <v>34.179327622301294</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288.3237633104651</v>
      </c>
      <c r="F301" s="128">
        <f t="shared" si="26"/>
        <v>74387.530934099996</v>
      </c>
      <c r="G301" s="122">
        <f t="shared" si="27"/>
        <v>423.01439850581374</v>
      </c>
      <c r="H301" s="128">
        <f t="shared" si="28"/>
        <v>64051994.192953303</v>
      </c>
      <c r="I301" s="122">
        <f t="shared" si="29"/>
        <v>-0.43836812305277484</v>
      </c>
      <c r="J301" s="128">
        <f t="shared" si="30"/>
        <v>68.159326095965625</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4.0434108527131779E-2</v>
      </c>
      <c r="F302" s="128">
        <f t="shared" si="26"/>
        <v>10.431999999999999</v>
      </c>
      <c r="G302" s="122">
        <f t="shared" si="27"/>
        <v>1.9827068116076027E-2</v>
      </c>
      <c r="H302" s="128">
        <f t="shared" si="28"/>
        <v>3002.1749999999997</v>
      </c>
      <c r="I302" s="122">
        <f t="shared" si="29"/>
        <v>0.58431250365942766</v>
      </c>
      <c r="J302" s="128">
        <f t="shared" si="30"/>
        <v>203.93387610519841</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1.513565891472868E-2</v>
      </c>
      <c r="F303" s="128">
        <f t="shared" si="26"/>
        <v>3.9049999999999994</v>
      </c>
      <c r="G303" s="122">
        <f t="shared" si="27"/>
        <v>7.286537928119511E-3</v>
      </c>
      <c r="H303" s="128">
        <f t="shared" si="28"/>
        <v>1103.3130000000001</v>
      </c>
      <c r="I303" s="122">
        <f t="shared" si="29"/>
        <v>0.39851377006285893</v>
      </c>
      <c r="J303" s="128">
        <f t="shared" si="30"/>
        <v>207.72085541912287</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0.16437596899224807</v>
      </c>
      <c r="F304" s="128">
        <f t="shared" si="26"/>
        <v>42.409000000000006</v>
      </c>
      <c r="G304" s="122">
        <f t="shared" si="27"/>
        <v>0.14124916456431863</v>
      </c>
      <c r="H304" s="128">
        <f t="shared" si="28"/>
        <v>21387.665999999997</v>
      </c>
      <c r="I304" s="122">
        <f t="shared" si="29"/>
        <v>0.26478810648791345</v>
      </c>
      <c r="J304" s="128">
        <f t="shared" si="30"/>
        <v>116.37305572692327</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4.3748062015503873E-2</v>
      </c>
      <c r="F305" s="128">
        <f t="shared" si="26"/>
        <v>11.286999999999999</v>
      </c>
      <c r="G305" s="122">
        <f t="shared" si="27"/>
        <v>2.2734701290467445E-2</v>
      </c>
      <c r="H305" s="128">
        <f t="shared" si="28"/>
        <v>3442.4429999999998</v>
      </c>
      <c r="I305" s="122">
        <f t="shared" si="29"/>
        <v>0.57360243573912484</v>
      </c>
      <c r="J305" s="128">
        <f t="shared" si="30"/>
        <v>192.42857628328389</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7.5922480620155025E-2</v>
      </c>
      <c r="F306" s="128">
        <f t="shared" si="26"/>
        <v>19.587999999999997</v>
      </c>
      <c r="G306" s="122">
        <f t="shared" si="27"/>
        <v>0.11282889088483533</v>
      </c>
      <c r="H306" s="128">
        <f t="shared" si="28"/>
        <v>17084.324999999997</v>
      </c>
      <c r="I306" s="122">
        <f t="shared" si="29"/>
        <v>-0.47424134497514392</v>
      </c>
      <c r="J306" s="128">
        <f t="shared" si="30"/>
        <v>67.289929046319571</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0.4911899224806201</v>
      </c>
      <c r="F307" s="128">
        <f t="shared" si="26"/>
        <v>126.72699999999999</v>
      </c>
      <c r="G307" s="122">
        <f t="shared" si="27"/>
        <v>0.5323408181325866</v>
      </c>
      <c r="H307" s="128">
        <f t="shared" si="28"/>
        <v>80605.982000000004</v>
      </c>
      <c r="I307" s="122">
        <f t="shared" si="29"/>
        <v>-0.30102056127312465</v>
      </c>
      <c r="J307" s="128">
        <f t="shared" si="30"/>
        <v>92.269821465819419</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0.37475581395348839</v>
      </c>
      <c r="F308" s="128">
        <f t="shared" si="26"/>
        <v>96.687000000000012</v>
      </c>
      <c r="G308" s="122">
        <f t="shared" si="27"/>
        <v>0.29055058843730608</v>
      </c>
      <c r="H308" s="128">
        <f t="shared" si="28"/>
        <v>43994.589000000014</v>
      </c>
      <c r="I308" s="122">
        <f t="shared" si="29"/>
        <v>0.43719688265677881</v>
      </c>
      <c r="J308" s="128">
        <f t="shared" si="30"/>
        <v>128.98126139378024</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5.8476744186046502E-2</v>
      </c>
      <c r="F309" s="128">
        <f t="shared" si="26"/>
        <v>15.086999999999998</v>
      </c>
      <c r="G309" s="122">
        <f t="shared" si="27"/>
        <v>6.4571002126563568E-2</v>
      </c>
      <c r="H309" s="128">
        <f t="shared" si="28"/>
        <v>9777.2120000000032</v>
      </c>
      <c r="I309" s="122">
        <f t="shared" si="29"/>
        <v>-0.45781310504024703</v>
      </c>
      <c r="J309" s="128">
        <f t="shared" si="30"/>
        <v>90.561927583883701</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9.6290697674418585E-2</v>
      </c>
      <c r="F310" s="128">
        <f t="shared" si="26"/>
        <v>24.842999999999996</v>
      </c>
      <c r="G310" s="122">
        <f t="shared" si="27"/>
        <v>0.13023285870900422</v>
      </c>
      <c r="H310" s="128">
        <f t="shared" si="28"/>
        <v>19719.599000000002</v>
      </c>
      <c r="I310" s="122">
        <f t="shared" si="29"/>
        <v>-0.41742749998356965</v>
      </c>
      <c r="J310" s="128">
        <f t="shared" si="30"/>
        <v>73.937329356774001</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0.54697674418604658</v>
      </c>
      <c r="F311" s="128">
        <f t="shared" si="26"/>
        <v>141.12</v>
      </c>
      <c r="G311" s="122">
        <f t="shared" si="27"/>
        <v>0.60259301404060273</v>
      </c>
      <c r="H311" s="128">
        <f t="shared" si="28"/>
        <v>91243.428999999989</v>
      </c>
      <c r="I311" s="122">
        <f t="shared" si="29"/>
        <v>-0.49608446314369348</v>
      </c>
      <c r="J311" s="128">
        <f t="shared" si="30"/>
        <v>90.770508691823508</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0.40274418604651174</v>
      </c>
      <c r="F312" s="128">
        <f t="shared" si="26"/>
        <v>103.90800000000003</v>
      </c>
      <c r="G312" s="122">
        <f t="shared" si="27"/>
        <v>0.53481678532274901</v>
      </c>
      <c r="H312" s="128">
        <f t="shared" si="28"/>
        <v>80980.888000000006</v>
      </c>
      <c r="I312" s="122">
        <f t="shared" si="29"/>
        <v>-0.40491558309207099</v>
      </c>
      <c r="J312" s="128">
        <f t="shared" si="30"/>
        <v>75.30507588752387</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0.13509302325581396</v>
      </c>
      <c r="F313" s="128">
        <f t="shared" si="26"/>
        <v>34.853999999999999</v>
      </c>
      <c r="G313" s="122">
        <f t="shared" si="27"/>
        <v>0.21990808886658123</v>
      </c>
      <c r="H313" s="128">
        <f t="shared" si="28"/>
        <v>33298.042999999998</v>
      </c>
      <c r="I313" s="122">
        <f t="shared" si="29"/>
        <v>-0.42236682228569555</v>
      </c>
      <c r="J313" s="128">
        <f t="shared" si="30"/>
        <v>61.431584418786535</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7.257364341085272E-2</v>
      </c>
      <c r="F314" s="128">
        <f t="shared" si="26"/>
        <v>18.724</v>
      </c>
      <c r="G314" s="122">
        <f t="shared" si="27"/>
        <v>0.13974903247962595</v>
      </c>
      <c r="H314" s="128">
        <f t="shared" si="28"/>
        <v>21160.519</v>
      </c>
      <c r="I314" s="122">
        <f t="shared" si="29"/>
        <v>-0.40927357329378983</v>
      </c>
      <c r="J314" s="128">
        <f t="shared" si="30"/>
        <v>51.931410273937495</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0.11903488372093023</v>
      </c>
      <c r="F315" s="128">
        <f t="shared" si="26"/>
        <v>30.710999999999999</v>
      </c>
      <c r="G315" s="122">
        <f t="shared" si="27"/>
        <v>0.20961002654902325</v>
      </c>
      <c r="H315" s="128">
        <f t="shared" si="28"/>
        <v>31738.731000000003</v>
      </c>
      <c r="I315" s="122">
        <f t="shared" si="29"/>
        <v>-0.43366855534146659</v>
      </c>
      <c r="J315" s="128">
        <f t="shared" si="30"/>
        <v>56.788735577537153</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7.5248062015503894E-2</v>
      </c>
      <c r="F316" s="128">
        <f t="shared" si="26"/>
        <v>19.414000000000005</v>
      </c>
      <c r="G316" s="122">
        <f t="shared" si="27"/>
        <v>8.1599605066768804E-2</v>
      </c>
      <c r="H316" s="128">
        <f t="shared" si="28"/>
        <v>12355.648999999999</v>
      </c>
      <c r="I316" s="122">
        <f t="shared" si="29"/>
        <v>-0.34209021719170207</v>
      </c>
      <c r="J316" s="128">
        <f t="shared" si="30"/>
        <v>92.216208588181573</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0.25574806201550387</v>
      </c>
      <c r="F317" s="128">
        <f t="shared" si="26"/>
        <v>65.983000000000004</v>
      </c>
      <c r="G317" s="122">
        <f t="shared" si="27"/>
        <v>0.38650303794793217</v>
      </c>
      <c r="H317" s="128">
        <f t="shared" si="28"/>
        <v>58523.516999999993</v>
      </c>
      <c r="I317" s="122">
        <f t="shared" si="29"/>
        <v>-0.37744833108334702</v>
      </c>
      <c r="J317" s="128">
        <f t="shared" si="30"/>
        <v>66.169741736921878</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0.90752713178294586</v>
      </c>
      <c r="F318" s="128">
        <f t="shared" si="26"/>
        <v>234.14200000000002</v>
      </c>
      <c r="G318" s="122">
        <f t="shared" si="27"/>
        <v>0.90224438970267729</v>
      </c>
      <c r="H318" s="128">
        <f t="shared" si="28"/>
        <v>136616.041</v>
      </c>
      <c r="I318" s="122">
        <f t="shared" si="29"/>
        <v>0.36557062699290194</v>
      </c>
      <c r="J318" s="128">
        <f t="shared" si="30"/>
        <v>100.58551121409683</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0.47890697674418609</v>
      </c>
      <c r="F319" s="128">
        <f t="shared" si="26"/>
        <v>123.55800000000001</v>
      </c>
      <c r="G319" s="122">
        <f t="shared" si="27"/>
        <v>0.58034568545351284</v>
      </c>
      <c r="H319" s="128">
        <f t="shared" si="28"/>
        <v>87874.78300000001</v>
      </c>
      <c r="I319" s="122">
        <f t="shared" si="29"/>
        <v>-0.38716561670155453</v>
      </c>
      <c r="J319" s="128">
        <f t="shared" si="30"/>
        <v>82.520985121125321</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0.80336434108527122</v>
      </c>
      <c r="F320" s="128">
        <f t="shared" si="26"/>
        <v>207.26799999999997</v>
      </c>
      <c r="G320" s="122">
        <f t="shared" si="27"/>
        <v>0.85516336234793755</v>
      </c>
      <c r="H320" s="128">
        <f t="shared" si="28"/>
        <v>129487.126</v>
      </c>
      <c r="I320" s="122">
        <f t="shared" si="29"/>
        <v>-0.1371980589470744</v>
      </c>
      <c r="J320" s="128">
        <f t="shared" si="30"/>
        <v>93.942792272993685</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0.56743410852713172</v>
      </c>
      <c r="F321" s="128">
        <f t="shared" si="26"/>
        <v>146.398</v>
      </c>
      <c r="G321" s="122">
        <f t="shared" si="27"/>
        <v>0.61991716308497002</v>
      </c>
      <c r="H321" s="128">
        <f t="shared" si="28"/>
        <v>93866.616999999998</v>
      </c>
      <c r="I321" s="122">
        <f t="shared" si="29"/>
        <v>-0.33135674243535274</v>
      </c>
      <c r="J321" s="128">
        <f t="shared" si="30"/>
        <v>91.533860056937215</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0.36321317829457372</v>
      </c>
      <c r="F322" s="128">
        <f t="shared" si="26"/>
        <v>93.709000000000017</v>
      </c>
      <c r="G322" s="122">
        <f t="shared" si="27"/>
        <v>0.43310079382900313</v>
      </c>
      <c r="H322" s="128">
        <f t="shared" si="28"/>
        <v>65579.255999999994</v>
      </c>
      <c r="I322" s="122">
        <f t="shared" si="29"/>
        <v>-0.42396984088895801</v>
      </c>
      <c r="J322" s="128">
        <f t="shared" si="30"/>
        <v>83.863429360967075</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0.22742635658914734</v>
      </c>
      <c r="F323" s="128">
        <f t="shared" si="26"/>
        <v>58.676000000000016</v>
      </c>
      <c r="G323" s="122">
        <f t="shared" si="27"/>
        <v>0.27632477644665759</v>
      </c>
      <c r="H323" s="128">
        <f t="shared" si="28"/>
        <v>41840.544999999998</v>
      </c>
      <c r="I323" s="122">
        <f t="shared" si="29"/>
        <v>-0.37892693237054387</v>
      </c>
      <c r="J323" s="128">
        <f t="shared" si="30"/>
        <v>82.304004553515043</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5.5228682170542637E-2</v>
      </c>
      <c r="F324" s="128">
        <f t="shared" si="26"/>
        <v>14.249000000000001</v>
      </c>
      <c r="G324" s="122">
        <f t="shared" si="27"/>
        <v>0.10629117410083344</v>
      </c>
      <c r="H324" s="128">
        <f t="shared" si="28"/>
        <v>16094.396999999997</v>
      </c>
      <c r="I324" s="122">
        <f t="shared" si="29"/>
        <v>-0.43557180393295009</v>
      </c>
      <c r="J324" s="128">
        <f t="shared" si="30"/>
        <v>51.959800649252195</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7.0387596899224823E-3</v>
      </c>
      <c r="F325" s="128">
        <f t="shared" si="26"/>
        <v>1.8160000000000005</v>
      </c>
      <c r="G325" s="122">
        <f t="shared" si="27"/>
        <v>1.4119972526383917E-2</v>
      </c>
      <c r="H325" s="128">
        <f t="shared" si="28"/>
        <v>2138.018</v>
      </c>
      <c r="I325" s="122">
        <f t="shared" si="29"/>
        <v>-0.38119920695546922</v>
      </c>
      <c r="J325" s="128">
        <f t="shared" si="30"/>
        <v>49.84966986848017</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4.8205426356589143E-2</v>
      </c>
      <c r="F326" s="128">
        <f t="shared" si="26"/>
        <v>12.436999999999999</v>
      </c>
      <c r="G326" s="122">
        <f t="shared" si="27"/>
        <v>9.8409356879631218E-2</v>
      </c>
      <c r="H326" s="128">
        <f t="shared" si="28"/>
        <v>14900.948</v>
      </c>
      <c r="I326" s="122">
        <f t="shared" si="29"/>
        <v>-0.40382734024174172</v>
      </c>
      <c r="J326" s="128">
        <f t="shared" si="30"/>
        <v>48.984596470385746</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1.7515503875968993E-2</v>
      </c>
      <c r="F327" s="128">
        <f t="shared" si="26"/>
        <v>4.5190000000000001</v>
      </c>
      <c r="G327" s="122">
        <f t="shared" si="27"/>
        <v>2.6878422644599716E-2</v>
      </c>
      <c r="H327" s="128">
        <f t="shared" si="28"/>
        <v>4069.877</v>
      </c>
      <c r="I327" s="122">
        <f t="shared" si="29"/>
        <v>-0.35461512406906731</v>
      </c>
      <c r="J327" s="128">
        <f t="shared" si="30"/>
        <v>65.165668787815292</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0.11847674418604652</v>
      </c>
      <c r="F328" s="128">
        <f t="shared" si="26"/>
        <v>30.567000000000004</v>
      </c>
      <c r="G328" s="122">
        <f t="shared" si="27"/>
        <v>0.19371003447410481</v>
      </c>
      <c r="H328" s="128">
        <f t="shared" si="28"/>
        <v>29331.186000000002</v>
      </c>
      <c r="I328" s="122">
        <f t="shared" si="29"/>
        <v>-0.29682889663609124</v>
      </c>
      <c r="J328" s="128">
        <f t="shared" si="30"/>
        <v>61.161903412847984</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0.12055426356589147</v>
      </c>
      <c r="F329" s="128">
        <f t="shared" ref="F329:F392" si="32">SUMPRODUCT($K$2:$AI$2,$K329:$AI329)</f>
        <v>31.102999999999998</v>
      </c>
      <c r="G329" s="122">
        <f t="shared" ref="G329:G392" si="33">SUMPRODUCT($K$3:$AI$3,$K329:$AI329)/$J$3</f>
        <v>0.21265735249441944</v>
      </c>
      <c r="H329" s="128">
        <f t="shared" ref="H329:H392" si="34">SUMPRODUCT($K$3:$AI$3,$K329:$AI329)</f>
        <v>32200.151000000005</v>
      </c>
      <c r="I329" s="122">
        <f t="shared" ref="I329:I392" si="35">CORREL($K$4:$AI$4,$K329:$AI329)</f>
        <v>-0.42734270208770964</v>
      </c>
      <c r="J329" s="128">
        <f t="shared" si="30"/>
        <v>56.689440619766508</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2.9232558139534886E-2</v>
      </c>
      <c r="F330" s="128">
        <f t="shared" si="32"/>
        <v>7.5420000000000007</v>
      </c>
      <c r="G330" s="122">
        <f t="shared" si="33"/>
        <v>6.5865795347977124E-2</v>
      </c>
      <c r="H330" s="128">
        <f t="shared" si="34"/>
        <v>9973.2669999999998</v>
      </c>
      <c r="I330" s="122">
        <f t="shared" si="35"/>
        <v>-0.3848239517744329</v>
      </c>
      <c r="J330" s="128">
        <f t="shared" ref="J330:J393" si="36">$E330/$G330*100</f>
        <v>44.382001287763515</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0.1411627906976744</v>
      </c>
      <c r="F331" s="128">
        <f t="shared" si="32"/>
        <v>36.419999999999995</v>
      </c>
      <c r="G331" s="122">
        <f t="shared" si="33"/>
        <v>0.1316044393665218</v>
      </c>
      <c r="H331" s="128">
        <f t="shared" si="34"/>
        <v>19927.280999999999</v>
      </c>
      <c r="I331" s="122">
        <f t="shared" si="35"/>
        <v>0.36781815810788143</v>
      </c>
      <c r="J331" s="128">
        <f t="shared" si="36"/>
        <v>107.2629398956158</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0.10125193798449612</v>
      </c>
      <c r="F332" s="128">
        <f t="shared" si="32"/>
        <v>26.123000000000001</v>
      </c>
      <c r="G332" s="122">
        <f t="shared" si="33"/>
        <v>0.10570558321996062</v>
      </c>
      <c r="H332" s="128">
        <f t="shared" si="34"/>
        <v>16005.727999999997</v>
      </c>
      <c r="I332" s="122">
        <f t="shared" si="35"/>
        <v>-0.14631030361805136</v>
      </c>
      <c r="J332" s="128">
        <f t="shared" si="36"/>
        <v>95.786745505961591</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0.1066395348837209</v>
      </c>
      <c r="F333" s="128">
        <f t="shared" si="32"/>
        <v>27.512999999999991</v>
      </c>
      <c r="G333" s="122">
        <f t="shared" si="33"/>
        <v>0.12775848974362358</v>
      </c>
      <c r="H333" s="128">
        <f t="shared" si="34"/>
        <v>19344.934999999998</v>
      </c>
      <c r="I333" s="122">
        <f t="shared" si="35"/>
        <v>-0.43234349899225505</v>
      </c>
      <c r="J333" s="128">
        <f t="shared" si="36"/>
        <v>83.46962702652273</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0.12938372093023254</v>
      </c>
      <c r="F334" s="128">
        <f t="shared" si="32"/>
        <v>33.380999999999993</v>
      </c>
      <c r="G334" s="122">
        <f t="shared" si="33"/>
        <v>0.21515459192434191</v>
      </c>
      <c r="H334" s="128">
        <f t="shared" si="34"/>
        <v>32578.278000000006</v>
      </c>
      <c r="I334" s="122">
        <f t="shared" si="35"/>
        <v>-0.38941196281177831</v>
      </c>
      <c r="J334" s="128">
        <f t="shared" si="36"/>
        <v>60.135235680087042</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0.10687209302325582</v>
      </c>
      <c r="F335" s="128">
        <f t="shared" si="32"/>
        <v>27.573</v>
      </c>
      <c r="G335" s="122">
        <f t="shared" si="33"/>
        <v>0.1233877081984969</v>
      </c>
      <c r="H335" s="128">
        <f t="shared" si="34"/>
        <v>18683.120000000003</v>
      </c>
      <c r="I335" s="122">
        <f t="shared" si="35"/>
        <v>-0.27562994487145503</v>
      </c>
      <c r="J335" s="128">
        <f t="shared" si="36"/>
        <v>86.614861872082102</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6.1790697674418603E-2</v>
      </c>
      <c r="F336" s="128">
        <f t="shared" si="32"/>
        <v>15.942</v>
      </c>
      <c r="G336" s="122">
        <f t="shared" si="33"/>
        <v>6.6695108903829112E-2</v>
      </c>
      <c r="H336" s="128">
        <f t="shared" si="34"/>
        <v>10098.839999999997</v>
      </c>
      <c r="I336" s="122">
        <f t="shared" si="35"/>
        <v>-0.18956286363513697</v>
      </c>
      <c r="J336" s="128">
        <f t="shared" si="36"/>
        <v>92.646520397046785</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2.2085271317829454E-2</v>
      </c>
      <c r="F337" s="128">
        <f t="shared" si="32"/>
        <v>5.6979999999999995</v>
      </c>
      <c r="G337" s="122">
        <f t="shared" si="33"/>
        <v>2.5043396425788213E-2</v>
      </c>
      <c r="H337" s="128">
        <f t="shared" si="34"/>
        <v>3792.0209999999997</v>
      </c>
      <c r="I337" s="122">
        <f t="shared" si="35"/>
        <v>-0.34293318672804279</v>
      </c>
      <c r="J337" s="128">
        <f t="shared" si="36"/>
        <v>88.188003505336624</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8.3565891472868227E-3</v>
      </c>
      <c r="F338" s="128">
        <f t="shared" si="32"/>
        <v>2.1560000000000001</v>
      </c>
      <c r="G338" s="122">
        <f t="shared" si="33"/>
        <v>1.1837965103224185E-2</v>
      </c>
      <c r="H338" s="128">
        <f t="shared" si="34"/>
        <v>1792.4809999999998</v>
      </c>
      <c r="I338" s="122">
        <f t="shared" si="35"/>
        <v>-0.34348090728269087</v>
      </c>
      <c r="J338" s="128">
        <f t="shared" si="36"/>
        <v>70.591432517492592</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2.6577519379844962E-2</v>
      </c>
      <c r="F339" s="128">
        <f t="shared" si="32"/>
        <v>6.8570000000000002</v>
      </c>
      <c r="G339" s="122">
        <f t="shared" si="33"/>
        <v>4.2896524851734938E-2</v>
      </c>
      <c r="H339" s="128">
        <f t="shared" si="34"/>
        <v>6495.3060000000005</v>
      </c>
      <c r="I339" s="122">
        <f t="shared" si="35"/>
        <v>-0.44603028905162972</v>
      </c>
      <c r="J339" s="128">
        <f t="shared" si="36"/>
        <v>61.957278524789508</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2.3968992248062017E-2</v>
      </c>
      <c r="F340" s="128">
        <f t="shared" si="32"/>
        <v>6.1840000000000002</v>
      </c>
      <c r="G340" s="122">
        <f t="shared" si="33"/>
        <v>4.2690142519383426E-2</v>
      </c>
      <c r="H340" s="128">
        <f t="shared" si="34"/>
        <v>6464.0559999999996</v>
      </c>
      <c r="I340" s="122">
        <f t="shared" si="35"/>
        <v>-0.44932233432836916</v>
      </c>
      <c r="J340" s="128">
        <f t="shared" si="36"/>
        <v>56.146432955052596</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0.32431782945736432</v>
      </c>
      <c r="F341" s="128">
        <f t="shared" si="32"/>
        <v>83.673999999999992</v>
      </c>
      <c r="G341" s="122">
        <f t="shared" si="33"/>
        <v>0.34063172806403469</v>
      </c>
      <c r="H341" s="128">
        <f t="shared" si="34"/>
        <v>51577.775000000001</v>
      </c>
      <c r="I341" s="122">
        <f t="shared" si="35"/>
        <v>-5.4801292734838164E-2</v>
      </c>
      <c r="J341" s="128">
        <f t="shared" si="36"/>
        <v>95.210693173125804</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0.24016279069767446</v>
      </c>
      <c r="F342" s="128">
        <f t="shared" si="32"/>
        <v>61.96200000000001</v>
      </c>
      <c r="G342" s="122">
        <f t="shared" si="33"/>
        <v>0.23923552681979693</v>
      </c>
      <c r="H342" s="128">
        <f t="shared" si="34"/>
        <v>36224.56500000001</v>
      </c>
      <c r="I342" s="122">
        <f t="shared" si="35"/>
        <v>0.21950682048791609</v>
      </c>
      <c r="J342" s="128">
        <f t="shared" si="36"/>
        <v>100.38759455596073</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0.32246511627906976</v>
      </c>
      <c r="F343" s="128">
        <f t="shared" si="32"/>
        <v>83.195999999999998</v>
      </c>
      <c r="G343" s="122">
        <f t="shared" si="33"/>
        <v>0.33859306687447993</v>
      </c>
      <c r="H343" s="128">
        <f t="shared" si="34"/>
        <v>51269.084999999999</v>
      </c>
      <c r="I343" s="122">
        <f t="shared" si="35"/>
        <v>-0.22511671573170974</v>
      </c>
      <c r="J343" s="128">
        <f t="shared" si="36"/>
        <v>95.23677470886048</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4.7899224806201554E-2</v>
      </c>
      <c r="F344" s="128">
        <f t="shared" si="32"/>
        <v>12.358000000000001</v>
      </c>
      <c r="G344" s="122">
        <f t="shared" si="33"/>
        <v>6.1435833256283927E-2</v>
      </c>
      <c r="H344" s="128">
        <f t="shared" si="34"/>
        <v>9302.491</v>
      </c>
      <c r="I344" s="122">
        <f t="shared" si="35"/>
        <v>-0.48642937115297197</v>
      </c>
      <c r="J344" s="128">
        <f t="shared" si="36"/>
        <v>77.966265398218908</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0.13990697674418606</v>
      </c>
      <c r="F345" s="128">
        <f t="shared" si="32"/>
        <v>36.096000000000004</v>
      </c>
      <c r="G345" s="122">
        <f t="shared" si="33"/>
        <v>0.1851485820708238</v>
      </c>
      <c r="H345" s="128">
        <f t="shared" si="34"/>
        <v>28034.827999999998</v>
      </c>
      <c r="I345" s="122">
        <f t="shared" si="35"/>
        <v>-0.48830798878564252</v>
      </c>
      <c r="J345" s="128">
        <f t="shared" si="36"/>
        <v>75.564703320638046</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4.6352713178294577E-2</v>
      </c>
      <c r="F346" s="128">
        <f t="shared" si="32"/>
        <v>11.959000000000001</v>
      </c>
      <c r="G346" s="122">
        <f t="shared" si="33"/>
        <v>5.4750861852619896E-2</v>
      </c>
      <c r="H346" s="128">
        <f t="shared" si="34"/>
        <v>8290.2659999999996</v>
      </c>
      <c r="I346" s="122">
        <f t="shared" si="35"/>
        <v>-0.3891936692148939</v>
      </c>
      <c r="J346" s="128">
        <f t="shared" si="36"/>
        <v>84.661157121267379</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4.0515503875968993E-2</v>
      </c>
      <c r="F347" s="128">
        <f t="shared" si="32"/>
        <v>10.452999999999999</v>
      </c>
      <c r="G347" s="122">
        <f t="shared" si="33"/>
        <v>4.6355578596996391E-2</v>
      </c>
      <c r="H347" s="128">
        <f t="shared" si="34"/>
        <v>7019.0689999999995</v>
      </c>
      <c r="I347" s="122">
        <f t="shared" si="35"/>
        <v>-0.37702756432678952</v>
      </c>
      <c r="J347" s="128">
        <f t="shared" si="36"/>
        <v>87.401570862054129</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0.40712403100775191</v>
      </c>
      <c r="F348" s="128">
        <f t="shared" si="32"/>
        <v>105.038</v>
      </c>
      <c r="G348" s="122">
        <f t="shared" si="33"/>
        <v>0.38727181048488285</v>
      </c>
      <c r="H348" s="128">
        <f t="shared" si="34"/>
        <v>58639.922999999995</v>
      </c>
      <c r="I348" s="122">
        <f t="shared" si="35"/>
        <v>0.2676123085947188</v>
      </c>
      <c r="J348" s="128">
        <f t="shared" si="36"/>
        <v>105.12617236405953</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0.36257364341085269</v>
      </c>
      <c r="F349" s="128">
        <f t="shared" si="32"/>
        <v>93.543999999999997</v>
      </c>
      <c r="G349" s="122">
        <f t="shared" si="33"/>
        <v>0.38745178908716271</v>
      </c>
      <c r="H349" s="128">
        <f t="shared" si="34"/>
        <v>58667.175000000003</v>
      </c>
      <c r="I349" s="122">
        <f t="shared" si="35"/>
        <v>-0.1844093685430693</v>
      </c>
      <c r="J349" s="128">
        <f t="shared" si="36"/>
        <v>93.579034507771155</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0.12079069767441863</v>
      </c>
      <c r="F350" s="128">
        <f t="shared" si="32"/>
        <v>31.164000000000009</v>
      </c>
      <c r="G350" s="122">
        <f t="shared" si="33"/>
        <v>0.11810364685836557</v>
      </c>
      <c r="H350" s="128">
        <f t="shared" si="34"/>
        <v>17883.017999999996</v>
      </c>
      <c r="I350" s="122">
        <f t="shared" si="35"/>
        <v>-7.5274598143047086E-2</v>
      </c>
      <c r="J350" s="128">
        <f t="shared" si="36"/>
        <v>102.27516328879791</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5.3976744186046519E-2</v>
      </c>
      <c r="F351" s="128">
        <f t="shared" si="32"/>
        <v>13.926000000000002</v>
      </c>
      <c r="G351" s="122">
        <f t="shared" si="33"/>
        <v>5.0733730467976065E-2</v>
      </c>
      <c r="H351" s="128">
        <f t="shared" si="34"/>
        <v>7682</v>
      </c>
      <c r="I351" s="122">
        <f t="shared" si="35"/>
        <v>6.6097964163005674E-2</v>
      </c>
      <c r="J351" s="128">
        <f t="shared" si="36"/>
        <v>106.39222404533703</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5.5046511627906976E-2</v>
      </c>
      <c r="F352" s="128">
        <f t="shared" si="32"/>
        <v>14.202</v>
      </c>
      <c r="G352" s="122">
        <f t="shared" si="33"/>
        <v>5.6445891505633408E-2</v>
      </c>
      <c r="H352" s="128">
        <f t="shared" si="34"/>
        <v>8546.9239999999991</v>
      </c>
      <c r="I352" s="122">
        <f t="shared" si="35"/>
        <v>-3.7390564880744798E-2</v>
      </c>
      <c r="J352" s="128">
        <f t="shared" si="36"/>
        <v>97.520847239011587</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0.1596860465116279</v>
      </c>
      <c r="F353" s="128">
        <f t="shared" si="32"/>
        <v>41.198999999999998</v>
      </c>
      <c r="G353" s="122">
        <f t="shared" si="33"/>
        <v>0.14323974692572877</v>
      </c>
      <c r="H353" s="128">
        <f t="shared" si="34"/>
        <v>21689.075999999997</v>
      </c>
      <c r="I353" s="122">
        <f t="shared" si="35"/>
        <v>0.19318495673427924</v>
      </c>
      <c r="J353" s="128">
        <f t="shared" si="36"/>
        <v>111.4816592034519</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0.35877519379844963</v>
      </c>
      <c r="F354" s="128">
        <f t="shared" si="32"/>
        <v>92.564000000000007</v>
      </c>
      <c r="G354" s="122">
        <f t="shared" si="33"/>
        <v>0.38495620071589909</v>
      </c>
      <c r="H354" s="128">
        <f t="shared" si="34"/>
        <v>58289.29800000001</v>
      </c>
      <c r="I354" s="122">
        <f t="shared" si="35"/>
        <v>-0.41878560772897722</v>
      </c>
      <c r="J354" s="128">
        <f t="shared" si="36"/>
        <v>93.198964747480133</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0.19925581395348838</v>
      </c>
      <c r="F355" s="128">
        <f t="shared" si="32"/>
        <v>51.408000000000001</v>
      </c>
      <c r="G355" s="122">
        <f t="shared" si="33"/>
        <v>0.21040800961576558</v>
      </c>
      <c r="H355" s="128">
        <f t="shared" si="34"/>
        <v>31859.559999999994</v>
      </c>
      <c r="I355" s="122">
        <f t="shared" si="35"/>
        <v>-9.7005396161569182E-2</v>
      </c>
      <c r="J355" s="128">
        <f t="shared" si="36"/>
        <v>94.699728549952695</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0.10649999999999998</v>
      </c>
      <c r="F356" s="128">
        <f t="shared" si="32"/>
        <v>27.476999999999997</v>
      </c>
      <c r="G356" s="122">
        <f t="shared" si="33"/>
        <v>8.4025571596507684E-2</v>
      </c>
      <c r="H356" s="128">
        <f t="shared" si="34"/>
        <v>12722.984</v>
      </c>
      <c r="I356" s="122">
        <f t="shared" si="35"/>
        <v>0.360159500097608</v>
      </c>
      <c r="J356" s="128">
        <f t="shared" si="36"/>
        <v>126.74712944699134</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0.17575193798449609</v>
      </c>
      <c r="F357" s="128">
        <f t="shared" si="32"/>
        <v>45.343999999999994</v>
      </c>
      <c r="G357" s="122">
        <f t="shared" si="33"/>
        <v>0.17714439498606505</v>
      </c>
      <c r="H357" s="128">
        <f t="shared" si="34"/>
        <v>26822.85</v>
      </c>
      <c r="I357" s="122">
        <f t="shared" si="35"/>
        <v>8.5039805147966482E-2</v>
      </c>
      <c r="J357" s="128">
        <f t="shared" si="36"/>
        <v>99.213942387689727</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0.65323643410852716</v>
      </c>
      <c r="F358" s="128">
        <f t="shared" si="32"/>
        <v>168.535</v>
      </c>
      <c r="G358" s="122">
        <f t="shared" si="33"/>
        <v>0.61109903049835557</v>
      </c>
      <c r="H358" s="128">
        <f t="shared" si="34"/>
        <v>92531.393000000011</v>
      </c>
      <c r="I358" s="122">
        <f t="shared" si="35"/>
        <v>0.46455944241290831</v>
      </c>
      <c r="J358" s="128">
        <f t="shared" si="36"/>
        <v>106.89534780898084</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8.6403100775193808E-2</v>
      </c>
      <c r="F359" s="128">
        <f t="shared" si="32"/>
        <v>22.292000000000002</v>
      </c>
      <c r="G359" s="122">
        <f t="shared" si="33"/>
        <v>0.10246448903036626</v>
      </c>
      <c r="H359" s="128">
        <f t="shared" si="34"/>
        <v>15514.967999999999</v>
      </c>
      <c r="I359" s="122">
        <f t="shared" si="35"/>
        <v>-0.40436349128643462</v>
      </c>
      <c r="J359" s="128">
        <f t="shared" si="36"/>
        <v>84.324922314878762</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0.15906589147286823</v>
      </c>
      <c r="F360" s="128">
        <f t="shared" si="32"/>
        <v>41.039000000000001</v>
      </c>
      <c r="G360" s="122">
        <f t="shared" si="33"/>
        <v>0.18741485820708237</v>
      </c>
      <c r="H360" s="128">
        <f t="shared" si="34"/>
        <v>28377.982999999997</v>
      </c>
      <c r="I360" s="122">
        <f t="shared" si="35"/>
        <v>-0.52910782381761889</v>
      </c>
      <c r="J360" s="128">
        <f t="shared" si="36"/>
        <v>84.873682372136045</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6.5414728682170534E-2</v>
      </c>
      <c r="F361" s="128">
        <f t="shared" si="32"/>
        <v>16.876999999999999</v>
      </c>
      <c r="G361" s="122">
        <f t="shared" si="33"/>
        <v>5.9695201363114028E-2</v>
      </c>
      <c r="H361" s="128">
        <f t="shared" si="34"/>
        <v>9038.9279999999999</v>
      </c>
      <c r="I361" s="122">
        <f t="shared" si="35"/>
        <v>1.5433307867355368E-2</v>
      </c>
      <c r="J361" s="128">
        <f t="shared" si="36"/>
        <v>109.58121790102651</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1.07984496124031E-2</v>
      </c>
      <c r="F362" s="128">
        <f t="shared" si="32"/>
        <v>2.786</v>
      </c>
      <c r="G362" s="122">
        <f t="shared" si="33"/>
        <v>9.5477155952396649E-3</v>
      </c>
      <c r="H362" s="128">
        <f t="shared" si="34"/>
        <v>1445.6959999999997</v>
      </c>
      <c r="I362" s="122">
        <f t="shared" si="35"/>
        <v>8.8010597009865285E-2</v>
      </c>
      <c r="J362" s="128">
        <f t="shared" si="36"/>
        <v>113.09982481869308</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2.5100775193798452E-2</v>
      </c>
      <c r="F363" s="128">
        <f t="shared" si="32"/>
        <v>6.4760000000000009</v>
      </c>
      <c r="G363" s="122">
        <f t="shared" si="33"/>
        <v>2.9892271724629833E-2</v>
      </c>
      <c r="H363" s="128">
        <f t="shared" si="34"/>
        <v>4526.2280000000001</v>
      </c>
      <c r="I363" s="122">
        <f t="shared" si="35"/>
        <v>-0.53101238355200153</v>
      </c>
      <c r="J363" s="128">
        <f t="shared" si="36"/>
        <v>83.970784907312975</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0.60172093023255824</v>
      </c>
      <c r="F364" s="128">
        <f t="shared" si="32"/>
        <v>155.24400000000003</v>
      </c>
      <c r="G364" s="122">
        <f t="shared" si="33"/>
        <v>0.57424652947469912</v>
      </c>
      <c r="H364" s="128">
        <f t="shared" si="34"/>
        <v>86951.260999999984</v>
      </c>
      <c r="I364" s="122">
        <f t="shared" si="35"/>
        <v>0.36849878298995908</v>
      </c>
      <c r="J364" s="128">
        <f t="shared" si="36"/>
        <v>104.78442608664815</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0.50277519379844959</v>
      </c>
      <c r="F365" s="128">
        <f t="shared" si="32"/>
        <v>129.71600000000001</v>
      </c>
      <c r="G365" s="122">
        <f t="shared" si="33"/>
        <v>0.58811882999379184</v>
      </c>
      <c r="H365" s="128">
        <f t="shared" si="34"/>
        <v>89051.776999999973</v>
      </c>
      <c r="I365" s="122">
        <f t="shared" si="35"/>
        <v>-0.43371774758022275</v>
      </c>
      <c r="J365" s="128">
        <f t="shared" si="36"/>
        <v>85.488708770599459</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0.34004263565891474</v>
      </c>
      <c r="F366" s="128">
        <f t="shared" si="32"/>
        <v>87.731000000000009</v>
      </c>
      <c r="G366" s="122">
        <f t="shared" si="33"/>
        <v>0.37499342878653796</v>
      </c>
      <c r="H366" s="128">
        <f t="shared" si="34"/>
        <v>56780.755000000005</v>
      </c>
      <c r="I366" s="122">
        <f t="shared" si="35"/>
        <v>-0.34743544874450211</v>
      </c>
      <c r="J366" s="128">
        <f t="shared" si="36"/>
        <v>90.679625176173772</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0.30094961240310081</v>
      </c>
      <c r="F367" s="128">
        <f t="shared" si="32"/>
        <v>77.64500000000001</v>
      </c>
      <c r="G367" s="122">
        <f t="shared" si="33"/>
        <v>0.40283647254619659</v>
      </c>
      <c r="H367" s="128">
        <f t="shared" si="34"/>
        <v>60996.692999999992</v>
      </c>
      <c r="I367" s="122">
        <f t="shared" si="35"/>
        <v>-0.46924366934318701</v>
      </c>
      <c r="J367" s="128">
        <f t="shared" si="36"/>
        <v>74.70763769251019</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5.8356589147286815E-2</v>
      </c>
      <c r="F368" s="128">
        <f t="shared" si="32"/>
        <v>15.055999999999999</v>
      </c>
      <c r="G368" s="122">
        <f t="shared" si="33"/>
        <v>6.9362480022190226E-2</v>
      </c>
      <c r="H368" s="128">
        <f t="shared" si="34"/>
        <v>10502.727999999999</v>
      </c>
      <c r="I368" s="122">
        <f t="shared" si="35"/>
        <v>-0.42223510793824987</v>
      </c>
      <c r="J368" s="128">
        <f t="shared" si="36"/>
        <v>84.132789266787398</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0.28330620155038766</v>
      </c>
      <c r="F369" s="128">
        <f t="shared" si="32"/>
        <v>73.093000000000018</v>
      </c>
      <c r="G369" s="122">
        <f t="shared" si="33"/>
        <v>0.2545115045767346</v>
      </c>
      <c r="H369" s="128">
        <f t="shared" si="34"/>
        <v>38537.623</v>
      </c>
      <c r="I369" s="122">
        <f t="shared" si="35"/>
        <v>0.42870393196933076</v>
      </c>
      <c r="J369" s="128">
        <f t="shared" si="36"/>
        <v>111.3137113473672</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0.18003100775193792</v>
      </c>
      <c r="F370" s="128">
        <f t="shared" si="32"/>
        <v>46.447999999999986</v>
      </c>
      <c r="G370" s="122">
        <f t="shared" si="33"/>
        <v>0.18030343156031645</v>
      </c>
      <c r="H370" s="128">
        <f t="shared" si="34"/>
        <v>27301.184999999998</v>
      </c>
      <c r="I370" s="122">
        <f t="shared" si="35"/>
        <v>0.12883157560160627</v>
      </c>
      <c r="J370" s="128">
        <f t="shared" si="36"/>
        <v>99.84890814000542</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0.25967829457364339</v>
      </c>
      <c r="F371" s="128">
        <f t="shared" si="32"/>
        <v>66.997</v>
      </c>
      <c r="G371" s="122">
        <f t="shared" si="33"/>
        <v>0.34789057443632848</v>
      </c>
      <c r="H371" s="128">
        <f t="shared" si="34"/>
        <v>52676.89499999999</v>
      </c>
      <c r="I371" s="122">
        <f t="shared" si="35"/>
        <v>-0.46401553652444827</v>
      </c>
      <c r="J371" s="128">
        <f t="shared" si="36"/>
        <v>74.643670641088363</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0.15581007751937986</v>
      </c>
      <c r="F372" s="128">
        <f t="shared" si="32"/>
        <v>40.199000000000005</v>
      </c>
      <c r="G372" s="122">
        <f t="shared" si="33"/>
        <v>0.19199862631919587</v>
      </c>
      <c r="H372" s="128">
        <f t="shared" si="34"/>
        <v>29072.047999999999</v>
      </c>
      <c r="I372" s="122">
        <f t="shared" si="35"/>
        <v>-0.45203217461609274</v>
      </c>
      <c r="J372" s="128">
        <f t="shared" si="36"/>
        <v>81.151662648016611</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0.14413565891472871</v>
      </c>
      <c r="F373" s="128">
        <f t="shared" si="32"/>
        <v>37.187000000000005</v>
      </c>
      <c r="G373" s="122">
        <f t="shared" si="33"/>
        <v>0.21305822953677897</v>
      </c>
      <c r="H373" s="128">
        <f t="shared" si="34"/>
        <v>32260.850999999999</v>
      </c>
      <c r="I373" s="122">
        <f t="shared" si="35"/>
        <v>-0.45532074623683255</v>
      </c>
      <c r="J373" s="128">
        <f t="shared" si="36"/>
        <v>67.650829178530941</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7.5577519379844971E-2</v>
      </c>
      <c r="F374" s="128">
        <f t="shared" si="32"/>
        <v>19.499000000000002</v>
      </c>
      <c r="G374" s="122">
        <f t="shared" si="33"/>
        <v>8.0801212537479017E-2</v>
      </c>
      <c r="H374" s="128">
        <f t="shared" si="34"/>
        <v>12234.757999999998</v>
      </c>
      <c r="I374" s="122">
        <f t="shared" si="35"/>
        <v>-0.33563815067263159</v>
      </c>
      <c r="J374" s="128">
        <f t="shared" si="36"/>
        <v>93.535130236800498</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9.8527131782945726E-2</v>
      </c>
      <c r="F375" s="128">
        <f t="shared" si="32"/>
        <v>25.419999999999998</v>
      </c>
      <c r="G375" s="122">
        <f t="shared" si="33"/>
        <v>0.10754310583946426</v>
      </c>
      <c r="H375" s="128">
        <f t="shared" si="34"/>
        <v>16283.962</v>
      </c>
      <c r="I375" s="122">
        <f t="shared" si="35"/>
        <v>-1.1655623918479626E-2</v>
      </c>
      <c r="J375" s="128">
        <f t="shared" si="36"/>
        <v>91.616409079744088</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3.6228682170542627E-2</v>
      </c>
      <c r="F376" s="128">
        <f t="shared" si="32"/>
        <v>9.3469999999999978</v>
      </c>
      <c r="G376" s="122">
        <f t="shared" si="33"/>
        <v>3.3295143245849243E-2</v>
      </c>
      <c r="H376" s="128">
        <f t="shared" si="34"/>
        <v>5041.4840000000004</v>
      </c>
      <c r="I376" s="122">
        <f t="shared" si="35"/>
        <v>5.4026464943976414E-2</v>
      </c>
      <c r="J376" s="128">
        <f t="shared" si="36"/>
        <v>108.81071122905919</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0.31856976744186044</v>
      </c>
      <c r="F377" s="128">
        <f t="shared" si="32"/>
        <v>82.190999999999988</v>
      </c>
      <c r="G377" s="122">
        <f t="shared" si="33"/>
        <v>0.3723251925134396</v>
      </c>
      <c r="H377" s="128">
        <f t="shared" si="34"/>
        <v>56376.735999999997</v>
      </c>
      <c r="I377" s="122">
        <f t="shared" si="35"/>
        <v>-0.37843625960505595</v>
      </c>
      <c r="J377" s="128">
        <f t="shared" si="36"/>
        <v>85.562238024052391</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0.22310465116279068</v>
      </c>
      <c r="F378" s="128">
        <f t="shared" si="32"/>
        <v>57.561</v>
      </c>
      <c r="G378" s="122">
        <f t="shared" si="33"/>
        <v>0.24506102312802966</v>
      </c>
      <c r="H378" s="128">
        <f t="shared" si="34"/>
        <v>37106.649999999994</v>
      </c>
      <c r="I378" s="122">
        <f t="shared" si="35"/>
        <v>-0.28485399089792723</v>
      </c>
      <c r="J378" s="128">
        <f t="shared" si="36"/>
        <v>91.040447115995221</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0.12058527131782948</v>
      </c>
      <c r="F379" s="128">
        <f t="shared" si="32"/>
        <v>31.111000000000004</v>
      </c>
      <c r="G379" s="122">
        <f t="shared" si="33"/>
        <v>0.16056623386915692</v>
      </c>
      <c r="H379" s="128">
        <f t="shared" si="34"/>
        <v>24312.618000000002</v>
      </c>
      <c r="I379" s="122">
        <f t="shared" si="35"/>
        <v>-0.43537585443642263</v>
      </c>
      <c r="J379" s="128">
        <f t="shared" si="36"/>
        <v>75.100018485887048</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1.0658914728682169E-2</v>
      </c>
      <c r="F380" s="128">
        <f t="shared" si="32"/>
        <v>2.7499999999999996</v>
      </c>
      <c r="G380" s="122">
        <f t="shared" si="33"/>
        <v>1.200507205219987E-2</v>
      </c>
      <c r="H380" s="128">
        <f t="shared" si="34"/>
        <v>1817.7839999999999</v>
      </c>
      <c r="I380" s="122">
        <f t="shared" si="35"/>
        <v>-0.40181580436889452</v>
      </c>
      <c r="J380" s="128">
        <f t="shared" si="36"/>
        <v>88.786761814802901</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3.5222364341085273</v>
      </c>
      <c r="F381" s="128">
        <f t="shared" si="32"/>
        <v>908.73700000000008</v>
      </c>
      <c r="G381" s="122">
        <f t="shared" si="33"/>
        <v>4.8935454371342901</v>
      </c>
      <c r="H381" s="128">
        <f t="shared" si="34"/>
        <v>740970.8629999999</v>
      </c>
      <c r="I381" s="122">
        <f t="shared" si="35"/>
        <v>-0.42686520683557222</v>
      </c>
      <c r="J381" s="128">
        <f t="shared" si="36"/>
        <v>71.977188714348273</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0.50651550387596878</v>
      </c>
      <c r="F382" s="128">
        <f t="shared" si="32"/>
        <v>130.68099999999995</v>
      </c>
      <c r="G382" s="122">
        <f t="shared" si="33"/>
        <v>0.60593096593535778</v>
      </c>
      <c r="H382" s="128">
        <f t="shared" si="34"/>
        <v>91748.85500000001</v>
      </c>
      <c r="I382" s="122">
        <f t="shared" si="35"/>
        <v>-0.36958629852778813</v>
      </c>
      <c r="J382" s="128">
        <f t="shared" si="36"/>
        <v>83.5929391880601</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6.2023255813953473E-2</v>
      </c>
      <c r="F383" s="128">
        <f t="shared" si="32"/>
        <v>16.001999999999995</v>
      </c>
      <c r="G383" s="122">
        <f t="shared" si="33"/>
        <v>8.8273501168949539E-2</v>
      </c>
      <c r="H383" s="128">
        <f t="shared" si="34"/>
        <v>13366.197000000002</v>
      </c>
      <c r="I383" s="122">
        <f t="shared" si="35"/>
        <v>-0.33099659174193441</v>
      </c>
      <c r="J383" s="128">
        <f t="shared" si="36"/>
        <v>70.26259861976601</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5.6914728682170547E-2</v>
      </c>
      <c r="F384" s="128">
        <f t="shared" si="32"/>
        <v>14.684000000000001</v>
      </c>
      <c r="G384" s="122">
        <f t="shared" si="33"/>
        <v>3.698947284999142E-2</v>
      </c>
      <c r="H384" s="128">
        <f t="shared" si="34"/>
        <v>5600.8720000000003</v>
      </c>
      <c r="I384" s="122">
        <f t="shared" si="35"/>
        <v>0.47465251346186033</v>
      </c>
      <c r="J384" s="128">
        <f t="shared" si="36"/>
        <v>153.86736900248565</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0.17752713178294574</v>
      </c>
      <c r="F385" s="128">
        <f t="shared" si="32"/>
        <v>45.802</v>
      </c>
      <c r="G385" s="122">
        <f t="shared" si="33"/>
        <v>0.24254991480537322</v>
      </c>
      <c r="H385" s="128">
        <f t="shared" si="34"/>
        <v>36726.423000000003</v>
      </c>
      <c r="I385" s="122">
        <f t="shared" si="35"/>
        <v>-0.40913690270596254</v>
      </c>
      <c r="J385" s="128">
        <f t="shared" si="36"/>
        <v>73.191999232569088</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0.65606589147286831</v>
      </c>
      <c r="F386" s="128">
        <f t="shared" si="32"/>
        <v>169.26500000000001</v>
      </c>
      <c r="G386" s="122">
        <f t="shared" si="33"/>
        <v>0.70191489783249028</v>
      </c>
      <c r="H386" s="128">
        <f t="shared" si="34"/>
        <v>106282.55000000002</v>
      </c>
      <c r="I386" s="122">
        <f t="shared" si="35"/>
        <v>-0.29243652019199806</v>
      </c>
      <c r="J386" s="128">
        <f t="shared" si="36"/>
        <v>93.468010651832088</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0.25682170542635663</v>
      </c>
      <c r="F387" s="128">
        <f t="shared" si="32"/>
        <v>66.260000000000005</v>
      </c>
      <c r="G387" s="122">
        <f t="shared" si="33"/>
        <v>0.40008750610891702</v>
      </c>
      <c r="H387" s="128">
        <f t="shared" si="34"/>
        <v>60580.45</v>
      </c>
      <c r="I387" s="122">
        <f t="shared" si="35"/>
        <v>-0.36879025341900973</v>
      </c>
      <c r="J387" s="128">
        <f t="shared" si="36"/>
        <v>64.191383511096518</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1.6317829457364343E-3</v>
      </c>
      <c r="F388" s="128">
        <f t="shared" si="32"/>
        <v>0.42100000000000004</v>
      </c>
      <c r="G388" s="122">
        <f t="shared" si="33"/>
        <v>2.420518036164789E-3</v>
      </c>
      <c r="H388" s="128">
        <f t="shared" si="34"/>
        <v>366.51000000000005</v>
      </c>
      <c r="I388" s="122">
        <f t="shared" si="35"/>
        <v>-0.39011695888257164</v>
      </c>
      <c r="J388" s="128">
        <f t="shared" si="36"/>
        <v>67.414616266273612</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1.1321705426356589E-2</v>
      </c>
      <c r="F389" s="128">
        <f t="shared" si="32"/>
        <v>2.9209999999999998</v>
      </c>
      <c r="G389" s="122">
        <f t="shared" si="33"/>
        <v>1.5683531680513545E-2</v>
      </c>
      <c r="H389" s="128">
        <f t="shared" si="34"/>
        <v>2374.7690000000002</v>
      </c>
      <c r="I389" s="122">
        <f t="shared" si="35"/>
        <v>-0.46458736792856509</v>
      </c>
      <c r="J389" s="128">
        <f t="shared" si="36"/>
        <v>72.188494638765363</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1.5426356589147289E-3</v>
      </c>
      <c r="F390" s="128">
        <f t="shared" si="32"/>
        <v>0.39800000000000008</v>
      </c>
      <c r="G390" s="122">
        <f t="shared" si="33"/>
        <v>1.8699560157973295E-3</v>
      </c>
      <c r="H390" s="128">
        <f t="shared" si="34"/>
        <v>283.14500000000004</v>
      </c>
      <c r="I390" s="122">
        <f t="shared" si="35"/>
        <v>-0.29375542717079645</v>
      </c>
      <c r="J390" s="128">
        <f t="shared" si="36"/>
        <v>82.495825884811808</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9.9806201550387604E-3</v>
      </c>
      <c r="F391" s="128">
        <f t="shared" si="32"/>
        <v>2.5750000000000002</v>
      </c>
      <c r="G391" s="122">
        <f t="shared" si="33"/>
        <v>1.7614471198932755E-2</v>
      </c>
      <c r="H391" s="128">
        <f t="shared" si="34"/>
        <v>2667.1480000000001</v>
      </c>
      <c r="I391" s="122">
        <f t="shared" si="35"/>
        <v>-0.30965008406998001</v>
      </c>
      <c r="J391" s="128">
        <f t="shared" si="36"/>
        <v>56.661480451615695</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9.3023255813953496E-5</v>
      </c>
      <c r="F392" s="128">
        <f t="shared" si="32"/>
        <v>2.4E-2</v>
      </c>
      <c r="G392" s="122">
        <f t="shared" si="33"/>
        <v>2.2511854601170274E-4</v>
      </c>
      <c r="H392" s="128">
        <f t="shared" si="34"/>
        <v>34.087000000000003</v>
      </c>
      <c r="I392" s="122">
        <f t="shared" si="35"/>
        <v>-0.15556330888393116</v>
      </c>
      <c r="J392" s="128">
        <f t="shared" si="36"/>
        <v>41.321897934218939</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3.8837209302325592E-3</v>
      </c>
      <c r="F393" s="128">
        <f t="shared" ref="F393:F456" si="38">SUMPRODUCT($K$2:$AI$2,$K393:$AI393)</f>
        <v>1.0020000000000002</v>
      </c>
      <c r="G393" s="122">
        <f t="shared" ref="G393:G456" si="39">SUMPRODUCT($K$3:$AI$3,$K393:$AI393)/$J$3</f>
        <v>4.3611261540900028E-3</v>
      </c>
      <c r="H393" s="128">
        <f t="shared" ref="H393:H456" si="40">SUMPRODUCT($K$3:$AI$3,$K393:$AI393)</f>
        <v>660.35300000000007</v>
      </c>
      <c r="I393" s="122">
        <f t="shared" ref="I393:I456" si="41">CORREL($K$4:$AI$4,$K393:$AI393)</f>
        <v>0.10567366111221047</v>
      </c>
      <c r="J393" s="128">
        <f t="shared" si="36"/>
        <v>89.053166384335896</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9.7674418604651184E-4</v>
      </c>
      <c r="F394" s="128">
        <f t="shared" si="38"/>
        <v>0.25200000000000006</v>
      </c>
      <c r="G394" s="122">
        <f t="shared" si="39"/>
        <v>2.3452627824961368E-3</v>
      </c>
      <c r="H394" s="128">
        <f t="shared" si="40"/>
        <v>355.11500000000001</v>
      </c>
      <c r="I394" s="122">
        <f t="shared" si="41"/>
        <v>-0.26803767398269729</v>
      </c>
      <c r="J394" s="128">
        <f t="shared" ref="J394:J457" si="42">$E394/$G394*100</f>
        <v>41.647537040899628</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3.1007751937984497E-5</v>
      </c>
      <c r="F395" s="128">
        <f t="shared" si="38"/>
        <v>8.0000000000000002E-3</v>
      </c>
      <c r="G395" s="122">
        <f t="shared" si="39"/>
        <v>1.679456867743597E-4</v>
      </c>
      <c r="H395" s="128">
        <f t="shared" si="40"/>
        <v>25.43</v>
      </c>
      <c r="I395" s="122">
        <f t="shared" si="41"/>
        <v>-0.15929348215773473</v>
      </c>
      <c r="J395" s="128">
        <f t="shared" si="42"/>
        <v>18.462964148429954</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7.519379844961241E-4</v>
      </c>
      <c r="F396" s="128">
        <f t="shared" si="38"/>
        <v>0.19400000000000001</v>
      </c>
      <c r="G396" s="122">
        <f t="shared" si="39"/>
        <v>1.3564569602028821E-3</v>
      </c>
      <c r="H396" s="128">
        <f t="shared" si="40"/>
        <v>205.392</v>
      </c>
      <c r="I396" s="122">
        <f t="shared" si="41"/>
        <v>-8.4023773566467244E-2</v>
      </c>
      <c r="J396" s="128">
        <f t="shared" si="42"/>
        <v>55.43397295728856</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5.6046511627906989E-3</v>
      </c>
      <c r="F397" s="128">
        <f t="shared" si="38"/>
        <v>1.4460000000000004</v>
      </c>
      <c r="G397" s="122">
        <f t="shared" si="39"/>
        <v>1.0444900870438128E-2</v>
      </c>
      <c r="H397" s="128">
        <f t="shared" si="40"/>
        <v>1581.5460000000005</v>
      </c>
      <c r="I397" s="122">
        <f t="shared" si="41"/>
        <v>-0.30307203582654296</v>
      </c>
      <c r="J397" s="128">
        <f t="shared" si="42"/>
        <v>53.659208759494938</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4.5116279069767444E-3</v>
      </c>
      <c r="F398" s="128">
        <f t="shared" si="38"/>
        <v>1.1640000000000001</v>
      </c>
      <c r="G398" s="122">
        <f t="shared" si="39"/>
        <v>1.3988185024237541E-2</v>
      </c>
      <c r="H398" s="128">
        <f t="shared" si="40"/>
        <v>2118.0630000000001</v>
      </c>
      <c r="I398" s="122">
        <f t="shared" si="41"/>
        <v>-0.31801136963274607</v>
      </c>
      <c r="J398" s="128">
        <f t="shared" si="42"/>
        <v>32.253132905801415</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3.5852713178294577E-3</v>
      </c>
      <c r="F400" s="128">
        <f t="shared" si="38"/>
        <v>0.92500000000000004</v>
      </c>
      <c r="G400" s="122">
        <f t="shared" si="39"/>
        <v>7.3761970175276383E-3</v>
      </c>
      <c r="H400" s="128">
        <f t="shared" si="40"/>
        <v>1116.8889999999999</v>
      </c>
      <c r="I400" s="122">
        <f t="shared" si="41"/>
        <v>-0.39133092188331664</v>
      </c>
      <c r="J400" s="128">
        <f t="shared" si="42"/>
        <v>48.605959267492196</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2.906976744186047E-4</v>
      </c>
      <c r="F401" s="128">
        <f t="shared" si="38"/>
        <v>7.5000000000000011E-2</v>
      </c>
      <c r="G401" s="122">
        <f t="shared" si="39"/>
        <v>7.5742646184733648E-4</v>
      </c>
      <c r="H401" s="128">
        <f t="shared" si="40"/>
        <v>114.688</v>
      </c>
      <c r="I401" s="122">
        <f t="shared" si="41"/>
        <v>-0.17641857229191332</v>
      </c>
      <c r="J401" s="128">
        <f t="shared" si="42"/>
        <v>38.379656516040292</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0.50989534883720933</v>
      </c>
      <c r="F402" s="128">
        <f t="shared" si="38"/>
        <v>131.553</v>
      </c>
      <c r="G402" s="122">
        <f t="shared" si="39"/>
        <v>0.81798162701924471</v>
      </c>
      <c r="H402" s="128">
        <f t="shared" si="40"/>
        <v>123857.14199999999</v>
      </c>
      <c r="I402" s="122">
        <f t="shared" si="41"/>
        <v>-0.39922433015520009</v>
      </c>
      <c r="J402" s="128">
        <f t="shared" si="42"/>
        <v>62.335794838728454</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0.14598837209302329</v>
      </c>
      <c r="F403" s="128">
        <f t="shared" si="38"/>
        <v>37.665000000000006</v>
      </c>
      <c r="G403" s="122">
        <f t="shared" si="39"/>
        <v>0.16627541639699375</v>
      </c>
      <c r="H403" s="128">
        <f t="shared" si="40"/>
        <v>25177.091</v>
      </c>
      <c r="I403" s="122">
        <f t="shared" si="41"/>
        <v>-0.39213514947703076</v>
      </c>
      <c r="J403" s="128">
        <f t="shared" si="42"/>
        <v>87.799131859917409</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0.488984496124031</v>
      </c>
      <c r="F404" s="128">
        <f t="shared" si="38"/>
        <v>126.158</v>
      </c>
      <c r="G404" s="122">
        <f t="shared" si="39"/>
        <v>0.76848142228797112</v>
      </c>
      <c r="H404" s="128">
        <f t="shared" si="40"/>
        <v>116361.92000000001</v>
      </c>
      <c r="I404" s="122">
        <f t="shared" si="41"/>
        <v>-0.35025881254773666</v>
      </c>
      <c r="J404" s="128">
        <f t="shared" si="42"/>
        <v>63.629969696365031</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2.1600775193798456E-2</v>
      </c>
      <c r="F405" s="128">
        <f t="shared" si="38"/>
        <v>5.5730000000000013</v>
      </c>
      <c r="G405" s="122">
        <f t="shared" si="39"/>
        <v>7.6332576047761821E-2</v>
      </c>
      <c r="H405" s="128">
        <f t="shared" si="40"/>
        <v>11558.126</v>
      </c>
      <c r="I405" s="122">
        <f t="shared" si="41"/>
        <v>-0.31192104346607741</v>
      </c>
      <c r="J405" s="128">
        <f t="shared" si="42"/>
        <v>28.298239509541379</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0.30991860465116278</v>
      </c>
      <c r="F406" s="128">
        <f t="shared" si="38"/>
        <v>79.959000000000003</v>
      </c>
      <c r="G406" s="122">
        <f t="shared" si="39"/>
        <v>0.47234429196000477</v>
      </c>
      <c r="H406" s="128">
        <f t="shared" si="40"/>
        <v>71521.428</v>
      </c>
      <c r="I406" s="122">
        <f t="shared" si="41"/>
        <v>-0.43831546885840872</v>
      </c>
      <c r="J406" s="128">
        <f t="shared" si="42"/>
        <v>65.612861196045699</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0.28633333333333333</v>
      </c>
      <c r="F407" s="128">
        <f t="shared" si="38"/>
        <v>73.873999999999995</v>
      </c>
      <c r="G407" s="122">
        <f t="shared" si="39"/>
        <v>0.43772399582612365</v>
      </c>
      <c r="H407" s="128">
        <f t="shared" si="40"/>
        <v>66279.291999999987</v>
      </c>
      <c r="I407" s="122">
        <f t="shared" si="41"/>
        <v>-0.41131664782190591</v>
      </c>
      <c r="J407" s="128">
        <f t="shared" si="42"/>
        <v>65.414127638337888</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0.1054922480620155</v>
      </c>
      <c r="F408" s="128">
        <f t="shared" si="38"/>
        <v>27.216999999999999</v>
      </c>
      <c r="G408" s="122">
        <f t="shared" si="39"/>
        <v>0.1873534454292092</v>
      </c>
      <c r="H408" s="128">
        <f t="shared" si="40"/>
        <v>28368.684000000001</v>
      </c>
      <c r="I408" s="122">
        <f t="shared" si="41"/>
        <v>-0.40961553956999547</v>
      </c>
      <c r="J408" s="128">
        <f t="shared" si="42"/>
        <v>56.306542866261488</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0.84017829457364324</v>
      </c>
      <c r="F409" s="128">
        <f t="shared" si="38"/>
        <v>216.76599999999996</v>
      </c>
      <c r="G409" s="122">
        <f t="shared" si="39"/>
        <v>0.89804866660502725</v>
      </c>
      <c r="H409" s="128">
        <f t="shared" si="40"/>
        <v>135980.73300000001</v>
      </c>
      <c r="I409" s="122">
        <f t="shared" si="41"/>
        <v>-0.40557814038476547</v>
      </c>
      <c r="J409" s="128">
        <f t="shared" si="42"/>
        <v>93.555987088076591</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0.13835658914728682</v>
      </c>
      <c r="F410" s="128">
        <f t="shared" si="38"/>
        <v>35.695999999999998</v>
      </c>
      <c r="G410" s="122">
        <f t="shared" si="39"/>
        <v>8.767013168843861E-2</v>
      </c>
      <c r="H410" s="128">
        <f t="shared" si="40"/>
        <v>13274.835999999998</v>
      </c>
      <c r="I410" s="122">
        <f t="shared" si="41"/>
        <v>0.40292405557581651</v>
      </c>
      <c r="J410" s="128">
        <f t="shared" si="42"/>
        <v>157.81496671976873</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2.69108527131783E-2</v>
      </c>
      <c r="F411" s="128">
        <f t="shared" si="38"/>
        <v>6.9430000000000014</v>
      </c>
      <c r="G411" s="122">
        <f t="shared" si="39"/>
        <v>2.3910644705385099E-2</v>
      </c>
      <c r="H411" s="128">
        <f t="shared" si="40"/>
        <v>3620.5020000000009</v>
      </c>
      <c r="I411" s="122">
        <f t="shared" si="41"/>
        <v>0.39244573077521944</v>
      </c>
      <c r="J411" s="128">
        <f t="shared" si="42"/>
        <v>112.54758307339785</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0.44095348837209308</v>
      </c>
      <c r="F412" s="128">
        <f t="shared" si="38"/>
        <v>113.76600000000002</v>
      </c>
      <c r="G412" s="122">
        <f t="shared" si="39"/>
        <v>0.4198674133854628</v>
      </c>
      <c r="H412" s="128">
        <f t="shared" si="40"/>
        <v>63575.484000000004</v>
      </c>
      <c r="I412" s="122">
        <f t="shared" si="41"/>
        <v>0.28651609809614209</v>
      </c>
      <c r="J412" s="128">
        <f t="shared" si="42"/>
        <v>105.02207942660033</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0.37075968992248071</v>
      </c>
      <c r="F413" s="128">
        <f t="shared" si="38"/>
        <v>95.65600000000002</v>
      </c>
      <c r="G413" s="122">
        <f t="shared" si="39"/>
        <v>0.45413358385396713</v>
      </c>
      <c r="H413" s="128">
        <f t="shared" si="40"/>
        <v>68763.998999999996</v>
      </c>
      <c r="I413" s="122">
        <f t="shared" si="41"/>
        <v>-0.44036707405215036</v>
      </c>
      <c r="J413" s="128">
        <f t="shared" si="42"/>
        <v>81.641108058131096</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0.17587984496124029</v>
      </c>
      <c r="F414" s="128">
        <f t="shared" si="38"/>
        <v>45.376999999999995</v>
      </c>
      <c r="G414" s="122">
        <f t="shared" si="39"/>
        <v>0.11263865590616703</v>
      </c>
      <c r="H414" s="128">
        <f t="shared" si="40"/>
        <v>17055.52</v>
      </c>
      <c r="I414" s="122">
        <f t="shared" si="41"/>
        <v>0.42471979102938712</v>
      </c>
      <c r="J414" s="128">
        <f t="shared" si="42"/>
        <v>156.14519149425573</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9.94418604651163E-2</v>
      </c>
      <c r="F415" s="128">
        <f t="shared" si="38"/>
        <v>25.656000000000006</v>
      </c>
      <c r="G415" s="122">
        <f t="shared" si="39"/>
        <v>9.1546454186424334E-2</v>
      </c>
      <c r="H415" s="128">
        <f t="shared" si="40"/>
        <v>13861.780999999999</v>
      </c>
      <c r="I415" s="122">
        <f t="shared" si="41"/>
        <v>0.36697610352338333</v>
      </c>
      <c r="J415" s="128">
        <f t="shared" si="42"/>
        <v>108.62448070638962</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0.26525968992248061</v>
      </c>
      <c r="F416" s="128">
        <f t="shared" si="38"/>
        <v>68.436999999999998</v>
      </c>
      <c r="G416" s="122">
        <f t="shared" si="39"/>
        <v>0.24631241992365505</v>
      </c>
      <c r="H416" s="128">
        <f t="shared" si="40"/>
        <v>37296.133999999998</v>
      </c>
      <c r="I416" s="122">
        <f t="shared" si="41"/>
        <v>0.29109350416387392</v>
      </c>
      <c r="J416" s="128">
        <f t="shared" si="42"/>
        <v>107.69237296466751</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0.2283953488372093</v>
      </c>
      <c r="F417" s="128">
        <f t="shared" si="38"/>
        <v>58.926000000000002</v>
      </c>
      <c r="G417" s="122">
        <f t="shared" si="39"/>
        <v>0.2605573181523993</v>
      </c>
      <c r="H417" s="128">
        <f t="shared" si="40"/>
        <v>39453.067999999999</v>
      </c>
      <c r="I417" s="122">
        <f t="shared" si="41"/>
        <v>-0.43227606251974315</v>
      </c>
      <c r="J417" s="128">
        <f t="shared" si="42"/>
        <v>87.656470544274441</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0.23091472868217056</v>
      </c>
      <c r="F418" s="128">
        <f t="shared" si="38"/>
        <v>59.576000000000001</v>
      </c>
      <c r="G418" s="122">
        <f t="shared" si="39"/>
        <v>0.28854043772867161</v>
      </c>
      <c r="H418" s="128">
        <f t="shared" si="40"/>
        <v>43690.216</v>
      </c>
      <c r="I418" s="122">
        <f t="shared" si="41"/>
        <v>-0.44109097332684721</v>
      </c>
      <c r="J418" s="128">
        <f t="shared" si="42"/>
        <v>80.028550070791368</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6.2414728682170552E-2</v>
      </c>
      <c r="F419" s="128">
        <f t="shared" si="38"/>
        <v>16.103000000000002</v>
      </c>
      <c r="G419" s="122">
        <f t="shared" si="39"/>
        <v>7.7982994095814231E-2</v>
      </c>
      <c r="H419" s="128">
        <f t="shared" si="40"/>
        <v>11808.028999999999</v>
      </c>
      <c r="I419" s="122">
        <f t="shared" si="41"/>
        <v>-0.37871685095040969</v>
      </c>
      <c r="J419" s="128">
        <f t="shared" si="42"/>
        <v>80.036332800308173</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0.21188372093023256</v>
      </c>
      <c r="F420" s="128">
        <f t="shared" si="38"/>
        <v>54.665999999999997</v>
      </c>
      <c r="G420" s="122">
        <f t="shared" si="39"/>
        <v>0.22638863939558046</v>
      </c>
      <c r="H420" s="128">
        <f t="shared" si="40"/>
        <v>34279.315000000002</v>
      </c>
      <c r="I420" s="122">
        <f t="shared" si="41"/>
        <v>-0.19996389465865885</v>
      </c>
      <c r="J420" s="128">
        <f t="shared" si="42"/>
        <v>93.592912389917799</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0.86818604651162801</v>
      </c>
      <c r="F421" s="128">
        <f t="shared" si="38"/>
        <v>223.99200000000002</v>
      </c>
      <c r="G421" s="122">
        <f t="shared" si="39"/>
        <v>0.88916369255966932</v>
      </c>
      <c r="H421" s="128">
        <f t="shared" si="40"/>
        <v>134635.38800000001</v>
      </c>
      <c r="I421" s="122">
        <f t="shared" si="41"/>
        <v>-0.3685803125828101</v>
      </c>
      <c r="J421" s="128">
        <f t="shared" si="42"/>
        <v>97.640744193270862</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0.68440697674418605</v>
      </c>
      <c r="F422" s="128">
        <f t="shared" si="38"/>
        <v>176.577</v>
      </c>
      <c r="G422" s="122">
        <f t="shared" si="39"/>
        <v>0.74022456379030233</v>
      </c>
      <c r="H422" s="128">
        <f t="shared" si="40"/>
        <v>112083.323</v>
      </c>
      <c r="I422" s="122">
        <f t="shared" si="41"/>
        <v>-0.39780291252975836</v>
      </c>
      <c r="J422" s="128">
        <f t="shared" si="42"/>
        <v>92.459371145385433</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0.2544612403100775</v>
      </c>
      <c r="F423" s="128">
        <f t="shared" si="38"/>
        <v>65.650999999999996</v>
      </c>
      <c r="G423" s="122">
        <f t="shared" si="39"/>
        <v>0.31491588846768542</v>
      </c>
      <c r="H423" s="128">
        <f t="shared" si="40"/>
        <v>47683.933999999994</v>
      </c>
      <c r="I423" s="122">
        <f t="shared" si="41"/>
        <v>-0.44314914024688734</v>
      </c>
      <c r="J423" s="128">
        <f t="shared" si="42"/>
        <v>80.80292218605814</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0.40642635658914728</v>
      </c>
      <c r="F424" s="128">
        <f t="shared" si="38"/>
        <v>104.858</v>
      </c>
      <c r="G424" s="122">
        <f t="shared" si="39"/>
        <v>0.47334081813258666</v>
      </c>
      <c r="H424" s="128">
        <f t="shared" si="40"/>
        <v>71672.320000000007</v>
      </c>
      <c r="I424" s="122">
        <f t="shared" si="41"/>
        <v>-0.33961885870008474</v>
      </c>
      <c r="J424" s="128">
        <f t="shared" si="42"/>
        <v>85.863365469424593</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3.4934108527131774E-2</v>
      </c>
      <c r="F425" s="128">
        <f t="shared" si="38"/>
        <v>9.0129999999999981</v>
      </c>
      <c r="G425" s="122">
        <f t="shared" si="39"/>
        <v>3.6301608791557145E-2</v>
      </c>
      <c r="H425" s="128">
        <f t="shared" si="40"/>
        <v>5496.7169999999996</v>
      </c>
      <c r="I425" s="122">
        <f t="shared" si="41"/>
        <v>-0.15297112589620956</v>
      </c>
      <c r="J425" s="128">
        <f t="shared" si="42"/>
        <v>96.232948593883208</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4.5899224806201545E-2</v>
      </c>
      <c r="F426" s="128">
        <f t="shared" si="38"/>
        <v>11.841999999999999</v>
      </c>
      <c r="G426" s="122">
        <f t="shared" si="39"/>
        <v>5.0970241318733567E-2</v>
      </c>
      <c r="H426" s="128">
        <f t="shared" si="40"/>
        <v>7717.811999999999</v>
      </c>
      <c r="I426" s="122">
        <f t="shared" si="41"/>
        <v>-0.51807616463007233</v>
      </c>
      <c r="J426" s="128">
        <f t="shared" si="42"/>
        <v>90.051025105372176</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0.13715503875968996</v>
      </c>
      <c r="F427" s="128">
        <f t="shared" si="38"/>
        <v>35.38600000000001</v>
      </c>
      <c r="G427" s="122">
        <f t="shared" si="39"/>
        <v>0.15540460843492845</v>
      </c>
      <c r="H427" s="128">
        <f t="shared" si="40"/>
        <v>23531.054999999997</v>
      </c>
      <c r="I427" s="122">
        <f t="shared" si="41"/>
        <v>-0.45395868016390145</v>
      </c>
      <c r="J427" s="128">
        <f t="shared" si="42"/>
        <v>88.256738420418188</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0.49057751937984501</v>
      </c>
      <c r="F428" s="128">
        <f t="shared" si="38"/>
        <v>126.56900000000002</v>
      </c>
      <c r="G428" s="122">
        <f t="shared" si="39"/>
        <v>0.50198383943784752</v>
      </c>
      <c r="H428" s="128">
        <f t="shared" si="40"/>
        <v>76009.388999999996</v>
      </c>
      <c r="I428" s="122">
        <f t="shared" si="41"/>
        <v>-0.21564682512839761</v>
      </c>
      <c r="J428" s="128">
        <f t="shared" si="42"/>
        <v>97.727751540612147</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0.2339031007751938</v>
      </c>
      <c r="F429" s="128">
        <f t="shared" si="38"/>
        <v>60.347000000000001</v>
      </c>
      <c r="G429" s="122">
        <f t="shared" si="39"/>
        <v>0.23724907210503368</v>
      </c>
      <c r="H429" s="128">
        <f t="shared" si="40"/>
        <v>35923.779999999992</v>
      </c>
      <c r="I429" s="122">
        <f t="shared" si="41"/>
        <v>-0.24207714876924341</v>
      </c>
      <c r="J429" s="128">
        <f t="shared" si="42"/>
        <v>98.589679908902411</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0.12374806201550385</v>
      </c>
      <c r="F430" s="128">
        <f t="shared" si="38"/>
        <v>31.926999999999996</v>
      </c>
      <c r="G430" s="122">
        <f t="shared" si="39"/>
        <v>0.12308522104373323</v>
      </c>
      <c r="H430" s="128">
        <f t="shared" si="40"/>
        <v>18637.317999999999</v>
      </c>
      <c r="I430" s="122">
        <f t="shared" si="41"/>
        <v>-0.22944468738192747</v>
      </c>
      <c r="J430" s="128">
        <f t="shared" si="42"/>
        <v>100.53852198188369</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0.24857364341085267</v>
      </c>
      <c r="F431" s="128">
        <f t="shared" si="38"/>
        <v>64.131999999999991</v>
      </c>
      <c r="G431" s="122">
        <f t="shared" si="39"/>
        <v>0.26889186226208239</v>
      </c>
      <c r="H431" s="128">
        <f t="shared" si="40"/>
        <v>40715.067999999992</v>
      </c>
      <c r="I431" s="122">
        <f t="shared" si="41"/>
        <v>-0.35003789193604395</v>
      </c>
      <c r="J431" s="128">
        <f t="shared" si="42"/>
        <v>92.443721174638583</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0.126953488372093</v>
      </c>
      <c r="F432" s="128">
        <f t="shared" si="38"/>
        <v>32.753999999999991</v>
      </c>
      <c r="G432" s="122">
        <f t="shared" si="39"/>
        <v>0.13212858444834824</v>
      </c>
      <c r="H432" s="128">
        <f t="shared" si="40"/>
        <v>20006.645999999993</v>
      </c>
      <c r="I432" s="122">
        <f t="shared" si="41"/>
        <v>-0.26940540476639446</v>
      </c>
      <c r="J432" s="128">
        <f t="shared" si="42"/>
        <v>96.083288035013879</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0.16094961240310077</v>
      </c>
      <c r="F433" s="128">
        <f t="shared" si="38"/>
        <v>41.524999999999999</v>
      </c>
      <c r="G433" s="122">
        <f t="shared" si="39"/>
        <v>0.17133054854772881</v>
      </c>
      <c r="H433" s="128">
        <f t="shared" si="40"/>
        <v>25942.528999999999</v>
      </c>
      <c r="I433" s="122">
        <f t="shared" si="41"/>
        <v>-0.30207905807986585</v>
      </c>
      <c r="J433" s="128">
        <f t="shared" si="42"/>
        <v>93.940989372519198</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0.17605038759689928</v>
      </c>
      <c r="F434" s="128">
        <f t="shared" si="38"/>
        <v>45.421000000000014</v>
      </c>
      <c r="G434" s="122">
        <f t="shared" si="39"/>
        <v>0.19234205312446342</v>
      </c>
      <c r="H434" s="128">
        <f t="shared" si="40"/>
        <v>29124.049000000003</v>
      </c>
      <c r="I434" s="122">
        <f t="shared" si="41"/>
        <v>-0.37714245436242438</v>
      </c>
      <c r="J434" s="128">
        <f t="shared" si="42"/>
        <v>91.529847340757101</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0.4372596899224806</v>
      </c>
      <c r="F435" s="128">
        <f t="shared" si="38"/>
        <v>112.81299999999999</v>
      </c>
      <c r="G435" s="122">
        <f t="shared" si="39"/>
        <v>0.46277986765113793</v>
      </c>
      <c r="H435" s="128">
        <f t="shared" si="40"/>
        <v>70073.202000000005</v>
      </c>
      <c r="I435" s="122">
        <f t="shared" si="41"/>
        <v>-0.41182628076568406</v>
      </c>
      <c r="J435" s="128">
        <f t="shared" si="42"/>
        <v>94.485460688213109</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0.21000387596899223</v>
      </c>
      <c r="F436" s="128">
        <f t="shared" si="38"/>
        <v>54.180999999999997</v>
      </c>
      <c r="G436" s="122">
        <f t="shared" si="39"/>
        <v>0.23078772008611922</v>
      </c>
      <c r="H436" s="128">
        <f t="shared" si="40"/>
        <v>34945.415000000001</v>
      </c>
      <c r="I436" s="122">
        <f t="shared" si="41"/>
        <v>-0.37451806164107604</v>
      </c>
      <c r="J436" s="128">
        <f t="shared" si="42"/>
        <v>90.994389082152452</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0.19774806201550396</v>
      </c>
      <c r="F437" s="128">
        <f t="shared" si="38"/>
        <v>51.01900000000002</v>
      </c>
      <c r="G437" s="122">
        <f t="shared" si="39"/>
        <v>0.21824923721089962</v>
      </c>
      <c r="H437" s="128">
        <f t="shared" si="40"/>
        <v>33046.862999999998</v>
      </c>
      <c r="I437" s="122">
        <f t="shared" si="41"/>
        <v>-0.33801174432676939</v>
      </c>
      <c r="J437" s="128">
        <f t="shared" si="42"/>
        <v>90.606530653949164</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0.63593023255813952</v>
      </c>
      <c r="F438" s="128">
        <f t="shared" si="38"/>
        <v>164.07</v>
      </c>
      <c r="G438" s="122">
        <f t="shared" si="39"/>
        <v>0.68837276281551729</v>
      </c>
      <c r="H438" s="128">
        <f t="shared" si="40"/>
        <v>104232.027</v>
      </c>
      <c r="I438" s="122">
        <f t="shared" si="41"/>
        <v>-0.39027674057604944</v>
      </c>
      <c r="J438" s="128">
        <f t="shared" si="42"/>
        <v>92.381666868560814</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0.28299224806201545</v>
      </c>
      <c r="F439" s="128">
        <f t="shared" si="38"/>
        <v>73.011999999999986</v>
      </c>
      <c r="G439" s="122">
        <f t="shared" si="39"/>
        <v>0.31949282119695144</v>
      </c>
      <c r="H439" s="128">
        <f t="shared" si="40"/>
        <v>48376.963999999993</v>
      </c>
      <c r="I439" s="122">
        <f t="shared" si="41"/>
        <v>-0.40949685158790794</v>
      </c>
      <c r="J439" s="128">
        <f t="shared" si="42"/>
        <v>88.575463762162215</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0.18795348837209305</v>
      </c>
      <c r="F440" s="128">
        <f t="shared" si="38"/>
        <v>48.492000000000004</v>
      </c>
      <c r="G440" s="122">
        <f t="shared" si="39"/>
        <v>0.22098192420980334</v>
      </c>
      <c r="H440" s="128">
        <f t="shared" si="40"/>
        <v>33460.641000000003</v>
      </c>
      <c r="I440" s="122">
        <f t="shared" si="41"/>
        <v>-0.41858795438963042</v>
      </c>
      <c r="J440" s="128">
        <f t="shared" si="42"/>
        <v>85.053783943725364</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5.4655038759689918E-2</v>
      </c>
      <c r="F441" s="128">
        <f t="shared" si="38"/>
        <v>14.100999999999999</v>
      </c>
      <c r="G441" s="122">
        <f t="shared" si="39"/>
        <v>5.7510428086489054E-2</v>
      </c>
      <c r="H441" s="128">
        <f t="shared" si="40"/>
        <v>8708.1139999999996</v>
      </c>
      <c r="I441" s="122">
        <f t="shared" si="41"/>
        <v>-0.20914658114779891</v>
      </c>
      <c r="J441" s="128">
        <f t="shared" si="42"/>
        <v>95.035005960127862</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5.0003875968992244E-2</v>
      </c>
      <c r="F442" s="128">
        <f t="shared" si="38"/>
        <v>12.900999999999998</v>
      </c>
      <c r="G442" s="122">
        <f t="shared" si="39"/>
        <v>5.5055601051394149E-2</v>
      </c>
      <c r="H442" s="128">
        <f t="shared" si="40"/>
        <v>8336.4089999999997</v>
      </c>
      <c r="I442" s="122">
        <f t="shared" si="41"/>
        <v>-0.23778014002274911</v>
      </c>
      <c r="J442" s="128">
        <f t="shared" si="42"/>
        <v>90.82432125718482</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0.7325658914728681</v>
      </c>
      <c r="F443" s="128">
        <f t="shared" si="38"/>
        <v>189.00199999999998</v>
      </c>
      <c r="G443" s="122">
        <f t="shared" si="39"/>
        <v>0.79565486930219664</v>
      </c>
      <c r="H443" s="128">
        <f t="shared" si="40"/>
        <v>120476.46900000001</v>
      </c>
      <c r="I443" s="122">
        <f t="shared" si="41"/>
        <v>-0.4409958386804349</v>
      </c>
      <c r="J443" s="128">
        <f t="shared" si="42"/>
        <v>92.070811068540465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0.59665116279069763</v>
      </c>
      <c r="F444" s="128">
        <f t="shared" si="38"/>
        <v>153.93599999999998</v>
      </c>
      <c r="G444" s="122">
        <f t="shared" si="39"/>
        <v>0.6209622898202326</v>
      </c>
      <c r="H444" s="128">
        <f t="shared" si="40"/>
        <v>94024.867999999988</v>
      </c>
      <c r="I444" s="122">
        <f t="shared" si="41"/>
        <v>-0.31080472678712417</v>
      </c>
      <c r="J444" s="128">
        <f t="shared" si="42"/>
        <v>96.084926987019941</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0.45186821705426361</v>
      </c>
      <c r="F445" s="128">
        <f t="shared" si="38"/>
        <v>116.58200000000001</v>
      </c>
      <c r="G445" s="122">
        <f t="shared" si="39"/>
        <v>0.45306335442285595</v>
      </c>
      <c r="H445" s="128">
        <f t="shared" si="40"/>
        <v>68601.947</v>
      </c>
      <c r="I445" s="122">
        <f t="shared" si="41"/>
        <v>-0.14773059242275866</v>
      </c>
      <c r="J445" s="128">
        <f t="shared" si="42"/>
        <v>99.736209658776133</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4.8155038759689926E-2</v>
      </c>
      <c r="F446" s="128">
        <f t="shared" si="38"/>
        <v>12.424000000000001</v>
      </c>
      <c r="G446" s="122">
        <f t="shared" si="39"/>
        <v>5.3236590101573132E-2</v>
      </c>
      <c r="H446" s="128">
        <f t="shared" si="40"/>
        <v>8060.978000000001</v>
      </c>
      <c r="I446" s="122">
        <f t="shared" si="41"/>
        <v>-0.24663629460001718</v>
      </c>
      <c r="J446" s="128">
        <f t="shared" si="42"/>
        <v>90.45477681386464</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0.33154263565891468</v>
      </c>
      <c r="F447" s="128">
        <f t="shared" si="38"/>
        <v>85.537999999999982</v>
      </c>
      <c r="G447" s="122">
        <f t="shared" si="39"/>
        <v>0.36580804131609185</v>
      </c>
      <c r="H447" s="128">
        <f t="shared" si="40"/>
        <v>55389.921999999999</v>
      </c>
      <c r="I447" s="122">
        <f t="shared" si="41"/>
        <v>-0.35667012885693677</v>
      </c>
      <c r="J447" s="128">
        <f t="shared" si="42"/>
        <v>90.632954504253576</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0.11900000000000001</v>
      </c>
      <c r="F448" s="128">
        <f t="shared" si="38"/>
        <v>30.702000000000002</v>
      </c>
      <c r="G448" s="122">
        <f t="shared" si="39"/>
        <v>0.14928911357962726</v>
      </c>
      <c r="H448" s="128">
        <f t="shared" si="40"/>
        <v>22605.059000000001</v>
      </c>
      <c r="I448" s="122">
        <f t="shared" si="41"/>
        <v>-0.37834302384323598</v>
      </c>
      <c r="J448" s="128">
        <f t="shared" si="42"/>
        <v>79.711103607382768</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0.14010465116279067</v>
      </c>
      <c r="F449" s="128">
        <f t="shared" si="38"/>
        <v>36.146999999999991</v>
      </c>
      <c r="G449" s="122">
        <f t="shared" si="39"/>
        <v>0.15460086647558413</v>
      </c>
      <c r="H449" s="128">
        <f t="shared" si="40"/>
        <v>23409.353999999999</v>
      </c>
      <c r="I449" s="122">
        <f t="shared" si="41"/>
        <v>-0.35841305102875542</v>
      </c>
      <c r="J449" s="128">
        <f t="shared" si="42"/>
        <v>90.623457912454313</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9.8085271317829459E-2</v>
      </c>
      <c r="F450" s="128">
        <f t="shared" si="38"/>
        <v>25.306000000000001</v>
      </c>
      <c r="G450" s="122">
        <f t="shared" si="39"/>
        <v>0.10807553263152332</v>
      </c>
      <c r="H450" s="128">
        <f t="shared" si="40"/>
        <v>16364.580999999998</v>
      </c>
      <c r="I450" s="122">
        <f t="shared" si="41"/>
        <v>-0.30529663325181783</v>
      </c>
      <c r="J450" s="128">
        <f t="shared" si="42"/>
        <v>90.756222920728021</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9.3856589147286812E-2</v>
      </c>
      <c r="F451" s="128">
        <f t="shared" si="38"/>
        <v>24.214999999999996</v>
      </c>
      <c r="G451" s="122">
        <f t="shared" si="39"/>
        <v>0.1058775046559854</v>
      </c>
      <c r="H451" s="128">
        <f t="shared" si="40"/>
        <v>16031.759999999998</v>
      </c>
      <c r="I451" s="122">
        <f t="shared" si="41"/>
        <v>-0.31088205967832377</v>
      </c>
      <c r="J451" s="128">
        <f t="shared" si="42"/>
        <v>88.646393256285506</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0.18975581395348834</v>
      </c>
      <c r="F452" s="128">
        <f t="shared" si="38"/>
        <v>48.956999999999994</v>
      </c>
      <c r="G452" s="122">
        <f t="shared" si="39"/>
        <v>0.19583193543700222</v>
      </c>
      <c r="H452" s="128">
        <f t="shared" si="40"/>
        <v>29652.480000000003</v>
      </c>
      <c r="I452" s="122">
        <f t="shared" si="41"/>
        <v>-0.22706145474220898</v>
      </c>
      <c r="J452" s="128">
        <f t="shared" si="42"/>
        <v>96.897277520157814</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0.13709302325581393</v>
      </c>
      <c r="F453" s="128">
        <f t="shared" si="38"/>
        <v>35.369999999999997</v>
      </c>
      <c r="G453" s="122">
        <f t="shared" si="39"/>
        <v>0.14374555204797315</v>
      </c>
      <c r="H453" s="128">
        <f t="shared" si="40"/>
        <v>21765.663999999997</v>
      </c>
      <c r="I453" s="122">
        <f t="shared" si="41"/>
        <v>-0.25554881463792994</v>
      </c>
      <c r="J453" s="128">
        <f t="shared" si="42"/>
        <v>95.372010683197331</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5.8081395348837224E-2</v>
      </c>
      <c r="F454" s="128">
        <f t="shared" si="38"/>
        <v>14.985000000000003</v>
      </c>
      <c r="G454" s="122">
        <f t="shared" si="39"/>
        <v>6.7877029151091686E-2</v>
      </c>
      <c r="H454" s="128">
        <f t="shared" si="40"/>
        <v>10277.804</v>
      </c>
      <c r="I454" s="122">
        <f t="shared" si="41"/>
        <v>-0.27210317835783804</v>
      </c>
      <c r="J454" s="128">
        <f t="shared" si="42"/>
        <v>85.568558428728878</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5.4558139534883719E-2</v>
      </c>
      <c r="F455" s="128">
        <f t="shared" si="38"/>
        <v>14.075999999999999</v>
      </c>
      <c r="G455" s="122">
        <f t="shared" si="39"/>
        <v>6.2694613586231476E-2</v>
      </c>
      <c r="H455" s="128">
        <f t="shared" si="40"/>
        <v>9493.0929999999971</v>
      </c>
      <c r="I455" s="122">
        <f t="shared" si="41"/>
        <v>-0.24638807429447721</v>
      </c>
      <c r="J455" s="128">
        <f t="shared" si="42"/>
        <v>87.022052476395473</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0.27432558139534885</v>
      </c>
      <c r="F456" s="128">
        <f t="shared" si="38"/>
        <v>70.775999999999996</v>
      </c>
      <c r="G456" s="122">
        <f t="shared" si="39"/>
        <v>0.29794161196158975</v>
      </c>
      <c r="H456" s="128">
        <f t="shared" si="40"/>
        <v>45113.722999999998</v>
      </c>
      <c r="I456" s="122">
        <f t="shared" si="41"/>
        <v>-0.38108987714690962</v>
      </c>
      <c r="J456" s="128">
        <f t="shared" si="42"/>
        <v>92.073604485537444</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5.0093023255813961E-2</v>
      </c>
      <c r="F457" s="128">
        <f t="shared" ref="F457:F520" si="44">SUMPRODUCT($K$2:$AI$2,$K457:$AI457)</f>
        <v>12.924000000000001</v>
      </c>
      <c r="G457" s="122">
        <f t="shared" ref="G457:G520" si="45">SUMPRODUCT($K$3:$AI$3,$K457:$AI457)/$J$3</f>
        <v>5.3643833626121067E-2</v>
      </c>
      <c r="H457" s="128">
        <f t="shared" ref="H457:H520" si="46">SUMPRODUCT($K$3:$AI$3,$K457:$AI457)</f>
        <v>8122.6419999999998</v>
      </c>
      <c r="I457" s="122">
        <f t="shared" ref="I457:I520" si="47">CORREL($K$4:$AI$4,$K457:$AI457)</f>
        <v>-0.2173566418036568</v>
      </c>
      <c r="J457" s="128">
        <f t="shared" si="42"/>
        <v>93.380766939486421</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0.46936434108527131</v>
      </c>
      <c r="F458" s="128">
        <f t="shared" si="44"/>
        <v>121.096</v>
      </c>
      <c r="G458" s="122">
        <f t="shared" si="45"/>
        <v>0.54536452733492713</v>
      </c>
      <c r="H458" s="128">
        <f t="shared" si="46"/>
        <v>82578.005999999994</v>
      </c>
      <c r="I458" s="122">
        <f t="shared" si="47"/>
        <v>-0.45305632774713989</v>
      </c>
      <c r="J458" s="128">
        <f t="shared" ref="J458:J521" si="48">$E458/$G458*100</f>
        <v>86.064332672854334</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0.52491085271317828</v>
      </c>
      <c r="F459" s="128">
        <f t="shared" si="44"/>
        <v>135.42699999999999</v>
      </c>
      <c r="G459" s="122">
        <f t="shared" si="45"/>
        <v>0.56692323898083452</v>
      </c>
      <c r="H459" s="128">
        <f t="shared" si="46"/>
        <v>85842.383000000002</v>
      </c>
      <c r="I459" s="122">
        <f t="shared" si="47"/>
        <v>-0.32024645351695097</v>
      </c>
      <c r="J459" s="128">
        <f t="shared" si="48"/>
        <v>92.589404811984338</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0.38637209302325587</v>
      </c>
      <c r="F460" s="128">
        <f t="shared" si="44"/>
        <v>99.684000000000012</v>
      </c>
      <c r="G460" s="122">
        <f t="shared" si="45"/>
        <v>0.41919693827682314</v>
      </c>
      <c r="H460" s="128">
        <f t="shared" si="46"/>
        <v>63473.962000000007</v>
      </c>
      <c r="I460" s="122">
        <f t="shared" si="47"/>
        <v>-0.31808842099858664</v>
      </c>
      <c r="J460" s="128">
        <f t="shared" si="48"/>
        <v>92.169588502125251</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0.23034496124031015</v>
      </c>
      <c r="F461" s="128">
        <f t="shared" si="44"/>
        <v>59.429000000000016</v>
      </c>
      <c r="G461" s="122">
        <f t="shared" si="45"/>
        <v>0.24957568452891996</v>
      </c>
      <c r="H461" s="128">
        <f t="shared" si="46"/>
        <v>37790.251000000004</v>
      </c>
      <c r="I461" s="122">
        <f t="shared" si="47"/>
        <v>-0.33054216182940194</v>
      </c>
      <c r="J461" s="128">
        <f t="shared" si="48"/>
        <v>92.294632658262259</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0.10353100775193798</v>
      </c>
      <c r="F462" s="128">
        <f t="shared" si="44"/>
        <v>26.710999999999999</v>
      </c>
      <c r="G462" s="122">
        <f t="shared" si="45"/>
        <v>0.11503987636872763</v>
      </c>
      <c r="H462" s="128">
        <f t="shared" si="46"/>
        <v>17419.108</v>
      </c>
      <c r="I462" s="122">
        <f t="shared" si="47"/>
        <v>-0.31675813718072487</v>
      </c>
      <c r="J462" s="128">
        <f t="shared" si="48"/>
        <v>89.995757140853271</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8.9992248062015501E-2</v>
      </c>
      <c r="F463" s="128">
        <f t="shared" si="44"/>
        <v>23.218</v>
      </c>
      <c r="G463" s="122">
        <f t="shared" si="45"/>
        <v>9.909798042504854E-2</v>
      </c>
      <c r="H463" s="128">
        <f t="shared" si="46"/>
        <v>15005.218000000001</v>
      </c>
      <c r="I463" s="122">
        <f t="shared" si="47"/>
        <v>-0.28495827922946537</v>
      </c>
      <c r="J463" s="128">
        <f t="shared" si="48"/>
        <v>90.811384526731047</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0.10139922480620155</v>
      </c>
      <c r="F464" s="128">
        <f t="shared" si="44"/>
        <v>26.160999999999998</v>
      </c>
      <c r="G464" s="122">
        <f t="shared" si="45"/>
        <v>0.11071544994650569</v>
      </c>
      <c r="H464" s="128">
        <f t="shared" si="46"/>
        <v>16764.311999999998</v>
      </c>
      <c r="I464" s="122">
        <f t="shared" si="47"/>
        <v>-0.29743374581392218</v>
      </c>
      <c r="J464" s="128">
        <f t="shared" si="48"/>
        <v>91.585433519165164</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4.6224806201550381E-2</v>
      </c>
      <c r="F465" s="128">
        <f t="shared" si="44"/>
        <v>11.925999999999998</v>
      </c>
      <c r="G465" s="122">
        <f t="shared" si="45"/>
        <v>4.8667721142796765E-2</v>
      </c>
      <c r="H465" s="128">
        <f t="shared" si="46"/>
        <v>7369.1690000000008</v>
      </c>
      <c r="I465" s="122">
        <f t="shared" si="47"/>
        <v>-0.23033220038756355</v>
      </c>
      <c r="J465" s="128">
        <f t="shared" si="48"/>
        <v>94.98042052538564</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5.1864341085271326E-2</v>
      </c>
      <c r="F466" s="128">
        <f t="shared" si="44"/>
        <v>13.381000000000002</v>
      </c>
      <c r="G466" s="122">
        <f t="shared" si="45"/>
        <v>5.9353115217477444E-2</v>
      </c>
      <c r="H466" s="128">
        <f t="shared" si="46"/>
        <v>8987.1299999999992</v>
      </c>
      <c r="I466" s="122">
        <f t="shared" si="47"/>
        <v>-0.27321217474235088</v>
      </c>
      <c r="J466" s="128">
        <f t="shared" si="48"/>
        <v>87.382677211185495</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9.5236434108527127E-2</v>
      </c>
      <c r="F467" s="128">
        <f t="shared" si="44"/>
        <v>24.570999999999998</v>
      </c>
      <c r="G467" s="122">
        <f t="shared" si="45"/>
        <v>0.10194887661968854</v>
      </c>
      <c r="H467" s="128">
        <f t="shared" si="46"/>
        <v>15436.895</v>
      </c>
      <c r="I467" s="122">
        <f t="shared" si="47"/>
        <v>-0.24760853347105163</v>
      </c>
      <c r="J467" s="128">
        <f t="shared" si="48"/>
        <v>93.415873981425406</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0.17539147286821707</v>
      </c>
      <c r="F468" s="128">
        <f t="shared" si="44"/>
        <v>45.251000000000005</v>
      </c>
      <c r="G468" s="122">
        <f t="shared" si="45"/>
        <v>0.19422194851338678</v>
      </c>
      <c r="H468" s="128">
        <f t="shared" si="46"/>
        <v>29408.699000000001</v>
      </c>
      <c r="I468" s="122">
        <f t="shared" si="47"/>
        <v>-0.30232628011854745</v>
      </c>
      <c r="J468" s="128">
        <f t="shared" si="48"/>
        <v>90.30466134785388</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0.43481395348837221</v>
      </c>
      <c r="F469" s="128">
        <f t="shared" si="44"/>
        <v>112.18200000000003</v>
      </c>
      <c r="G469" s="122">
        <f t="shared" si="45"/>
        <v>0.4666252096844497</v>
      </c>
      <c r="H469" s="128">
        <f t="shared" si="46"/>
        <v>70655.456000000006</v>
      </c>
      <c r="I469" s="122">
        <f t="shared" si="47"/>
        <v>-0.3666415778689448</v>
      </c>
      <c r="J469" s="128">
        <f t="shared" si="48"/>
        <v>93.182696619072615</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0.22614341085271319</v>
      </c>
      <c r="F470" s="128">
        <f t="shared" si="44"/>
        <v>58.345000000000006</v>
      </c>
      <c r="G470" s="122">
        <f t="shared" si="45"/>
        <v>0.23485590880872814</v>
      </c>
      <c r="H470" s="128">
        <f t="shared" si="46"/>
        <v>35561.411999999997</v>
      </c>
      <c r="I470" s="122">
        <f t="shared" si="47"/>
        <v>-0.30868452917586342</v>
      </c>
      <c r="J470" s="128">
        <f t="shared" si="48"/>
        <v>96.290279431244542</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0.25167441860465112</v>
      </c>
      <c r="F471" s="128">
        <f t="shared" si="44"/>
        <v>64.931999999999988</v>
      </c>
      <c r="G471" s="122">
        <f t="shared" si="45"/>
        <v>0.28292761758839768</v>
      </c>
      <c r="H471" s="128">
        <f t="shared" si="46"/>
        <v>42840.334000000003</v>
      </c>
      <c r="I471" s="122">
        <f t="shared" si="47"/>
        <v>-0.42518505731607598</v>
      </c>
      <c r="J471" s="128">
        <f t="shared" si="48"/>
        <v>88.953641482531538</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0.17567441860465119</v>
      </c>
      <c r="F472" s="128">
        <f t="shared" si="44"/>
        <v>45.324000000000005</v>
      </c>
      <c r="G472" s="122">
        <f t="shared" si="45"/>
        <v>0.1817973886856252</v>
      </c>
      <c r="H472" s="128">
        <f t="shared" si="46"/>
        <v>27527.396999999997</v>
      </c>
      <c r="I472" s="122">
        <f t="shared" si="47"/>
        <v>-0.23359890307659195</v>
      </c>
      <c r="J472" s="128">
        <f t="shared" si="48"/>
        <v>96.63198128133611</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0.14987209302325583</v>
      </c>
      <c r="F473" s="128">
        <f t="shared" si="44"/>
        <v>38.667000000000002</v>
      </c>
      <c r="G473" s="122">
        <f t="shared" si="45"/>
        <v>0.15782650675613205</v>
      </c>
      <c r="H473" s="128">
        <f t="shared" si="46"/>
        <v>23897.774000000005</v>
      </c>
      <c r="I473" s="122">
        <f t="shared" si="47"/>
        <v>-0.23796980265274922</v>
      </c>
      <c r="J473" s="128">
        <f t="shared" si="48"/>
        <v>94.960026743057099</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7.7372093023255817E-2</v>
      </c>
      <c r="F474" s="128">
        <f t="shared" si="44"/>
        <v>19.962</v>
      </c>
      <c r="G474" s="122">
        <f t="shared" si="45"/>
        <v>7.7976429486586799E-2</v>
      </c>
      <c r="H474" s="128">
        <f t="shared" si="46"/>
        <v>11807.035</v>
      </c>
      <c r="I474" s="122">
        <f t="shared" si="47"/>
        <v>-0.20923868258879824</v>
      </c>
      <c r="J474" s="128">
        <f t="shared" si="48"/>
        <v>99.224975460776975</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5.3034883720930251E-2</v>
      </c>
      <c r="F475" s="128">
        <f t="shared" si="44"/>
        <v>13.683000000000005</v>
      </c>
      <c r="G475" s="122">
        <f t="shared" si="45"/>
        <v>5.5948236008928925E-2</v>
      </c>
      <c r="H475" s="128">
        <f t="shared" si="46"/>
        <v>8471.57</v>
      </c>
      <c r="I475" s="122">
        <f t="shared" si="47"/>
        <v>-0.23276761517012962</v>
      </c>
      <c r="J475" s="128">
        <f t="shared" si="48"/>
        <v>94.792771862309081</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5.8472868217054254E-2</v>
      </c>
      <c r="F476" s="128">
        <f t="shared" si="44"/>
        <v>15.085999999999997</v>
      </c>
      <c r="G476" s="122">
        <f t="shared" si="45"/>
        <v>6.1286471885773158E-2</v>
      </c>
      <c r="H476" s="128">
        <f t="shared" si="46"/>
        <v>9279.875</v>
      </c>
      <c r="I476" s="122">
        <f t="shared" si="47"/>
        <v>-0.30941761694531977</v>
      </c>
      <c r="J476" s="128">
        <f t="shared" si="48"/>
        <v>95.409095054512278</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0.14119379844961241</v>
      </c>
      <c r="F477" s="128">
        <f t="shared" si="44"/>
        <v>36.428000000000004</v>
      </c>
      <c r="G477" s="122">
        <f t="shared" si="45"/>
        <v>0.13668334015770914</v>
      </c>
      <c r="H477" s="128">
        <f t="shared" si="46"/>
        <v>20696.318000000003</v>
      </c>
      <c r="I477" s="122">
        <f t="shared" si="47"/>
        <v>-0.13818310612867774</v>
      </c>
      <c r="J477" s="128">
        <f t="shared" si="48"/>
        <v>103.29993273993669</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0.5544612403100776</v>
      </c>
      <c r="F478" s="128">
        <f t="shared" si="44"/>
        <v>143.05100000000002</v>
      </c>
      <c r="G478" s="122">
        <f t="shared" si="45"/>
        <v>0.59298479044763508</v>
      </c>
      <c r="H478" s="128">
        <f t="shared" si="46"/>
        <v>89788.571000000011</v>
      </c>
      <c r="I478" s="122">
        <f t="shared" si="47"/>
        <v>-0.39921571156283908</v>
      </c>
      <c r="J478" s="128">
        <f t="shared" si="48"/>
        <v>93.503450550818229</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0.1986434108527132</v>
      </c>
      <c r="F479" s="128">
        <f t="shared" si="44"/>
        <v>51.250000000000007</v>
      </c>
      <c r="G479" s="122">
        <f t="shared" si="45"/>
        <v>0.20394737745842631</v>
      </c>
      <c r="H479" s="128">
        <f t="shared" si="46"/>
        <v>30881.303999999996</v>
      </c>
      <c r="I479" s="122">
        <f t="shared" si="47"/>
        <v>-0.32451915675846488</v>
      </c>
      <c r="J479" s="128">
        <f t="shared" si="48"/>
        <v>97.399345521471929</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0.25945736434108524</v>
      </c>
      <c r="F480" s="128">
        <f t="shared" si="44"/>
        <v>66.94</v>
      </c>
      <c r="G480" s="122">
        <f t="shared" si="45"/>
        <v>0.27970980332589257</v>
      </c>
      <c r="H480" s="128">
        <f t="shared" si="46"/>
        <v>42353.099000000002</v>
      </c>
      <c r="I480" s="122">
        <f t="shared" si="47"/>
        <v>-0.31811193732460263</v>
      </c>
      <c r="J480" s="128">
        <f t="shared" si="48"/>
        <v>92.759481883010366</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0.47531395348837213</v>
      </c>
      <c r="F481" s="128">
        <f t="shared" si="44"/>
        <v>122.63100000000001</v>
      </c>
      <c r="G481" s="122">
        <f t="shared" si="45"/>
        <v>0.53143749091917736</v>
      </c>
      <c r="H481" s="128">
        <f t="shared" si="46"/>
        <v>80469.202000000005</v>
      </c>
      <c r="I481" s="122">
        <f t="shared" si="47"/>
        <v>-0.4814215407839379</v>
      </c>
      <c r="J481" s="128">
        <f t="shared" si="48"/>
        <v>89.439296551371712</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0.7607480620155036</v>
      </c>
      <c r="F482" s="128">
        <f t="shared" si="44"/>
        <v>196.27299999999994</v>
      </c>
      <c r="G482" s="122">
        <f t="shared" si="45"/>
        <v>0.82217704632210165</v>
      </c>
      <c r="H482" s="128">
        <f t="shared" si="46"/>
        <v>124492.40399999999</v>
      </c>
      <c r="I482" s="122">
        <f t="shared" si="47"/>
        <v>-0.44636841548203188</v>
      </c>
      <c r="J482" s="128">
        <f t="shared" si="48"/>
        <v>92.528496802313768</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0.46395736434108531</v>
      </c>
      <c r="F483" s="128">
        <f t="shared" si="44"/>
        <v>119.70100000000001</v>
      </c>
      <c r="G483" s="122">
        <f t="shared" si="45"/>
        <v>0.50310474316131493</v>
      </c>
      <c r="H483" s="128">
        <f t="shared" si="46"/>
        <v>76179.113999999987</v>
      </c>
      <c r="I483" s="122">
        <f t="shared" si="47"/>
        <v>-0.39137599578424709</v>
      </c>
      <c r="J483" s="128">
        <f t="shared" si="48"/>
        <v>92.218841234880301</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0.68146511627906958</v>
      </c>
      <c r="F484" s="128">
        <f t="shared" si="44"/>
        <v>175.81799999999996</v>
      </c>
      <c r="G484" s="122">
        <f t="shared" si="45"/>
        <v>0.72984647135743441</v>
      </c>
      <c r="H484" s="128">
        <f t="shared" si="46"/>
        <v>110511.893</v>
      </c>
      <c r="I484" s="122">
        <f t="shared" si="47"/>
        <v>-0.43502906492049331</v>
      </c>
      <c r="J484" s="128">
        <f t="shared" si="48"/>
        <v>93.371022951117268</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0.6845</v>
      </c>
      <c r="F485" s="128">
        <f t="shared" si="44"/>
        <v>176.601</v>
      </c>
      <c r="G485" s="122">
        <f t="shared" si="45"/>
        <v>0.73583387708198489</v>
      </c>
      <c r="H485" s="128">
        <f t="shared" si="46"/>
        <v>111418.49399999999</v>
      </c>
      <c r="I485" s="122">
        <f t="shared" si="47"/>
        <v>-0.39276795635648548</v>
      </c>
      <c r="J485" s="128">
        <f t="shared" si="48"/>
        <v>93.023713819000292</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0.56382170542635657</v>
      </c>
      <c r="F486" s="128">
        <f t="shared" si="44"/>
        <v>145.46600000000001</v>
      </c>
      <c r="G486" s="122">
        <f t="shared" si="45"/>
        <v>0.59415070203014164</v>
      </c>
      <c r="H486" s="128">
        <f t="shared" si="46"/>
        <v>89965.11099999999</v>
      </c>
      <c r="I486" s="122">
        <f t="shared" si="47"/>
        <v>-0.44013413802934986</v>
      </c>
      <c r="J486" s="128">
        <f t="shared" si="48"/>
        <v>94.895403388373595</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0.31669379844961243</v>
      </c>
      <c r="F487" s="128">
        <f t="shared" si="44"/>
        <v>81.707000000000008</v>
      </c>
      <c r="G487" s="122">
        <f t="shared" si="45"/>
        <v>0.33761288618262031</v>
      </c>
      <c r="H487" s="128">
        <f t="shared" si="46"/>
        <v>51120.667999999998</v>
      </c>
      <c r="I487" s="122">
        <f t="shared" si="47"/>
        <v>-0.46727788652280028</v>
      </c>
      <c r="J487" s="128">
        <f t="shared" si="48"/>
        <v>93.803824264666119</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0.7368565891472868</v>
      </c>
      <c r="F488" s="128">
        <f t="shared" si="44"/>
        <v>190.10899999999998</v>
      </c>
      <c r="G488" s="122">
        <f t="shared" si="45"/>
        <v>0.79604523900725144</v>
      </c>
      <c r="H488" s="128">
        <f t="shared" si="46"/>
        <v>120535.57799999999</v>
      </c>
      <c r="I488" s="122">
        <f t="shared" si="47"/>
        <v>-0.45668767986216807</v>
      </c>
      <c r="J488" s="128">
        <f t="shared" si="48"/>
        <v>92.564662539307591</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0.64087984496124029</v>
      </c>
      <c r="F489" s="128">
        <f t="shared" si="44"/>
        <v>165.34699999999998</v>
      </c>
      <c r="G489" s="122">
        <f t="shared" si="45"/>
        <v>0.67757534110871886</v>
      </c>
      <c r="H489" s="128">
        <f t="shared" si="46"/>
        <v>102597.10299999999</v>
      </c>
      <c r="I489" s="122">
        <f t="shared" si="47"/>
        <v>-0.40088006910375523</v>
      </c>
      <c r="J489" s="128">
        <f t="shared" si="48"/>
        <v>94.584292857022561</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0.62702325581395346</v>
      </c>
      <c r="F490" s="128">
        <f t="shared" si="44"/>
        <v>161.77199999999999</v>
      </c>
      <c r="G490" s="122">
        <f t="shared" si="45"/>
        <v>0.65962422565348899</v>
      </c>
      <c r="H490" s="128">
        <f t="shared" si="46"/>
        <v>99878.981</v>
      </c>
      <c r="I490" s="122">
        <f t="shared" si="47"/>
        <v>-0.46333662627252237</v>
      </c>
      <c r="J490" s="128">
        <f t="shared" si="48"/>
        <v>95.057645160433907</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0.74298837209302326</v>
      </c>
      <c r="F491" s="128">
        <f t="shared" si="44"/>
        <v>191.691</v>
      </c>
      <c r="G491" s="122">
        <f t="shared" si="45"/>
        <v>0.79480078326222792</v>
      </c>
      <c r="H491" s="128">
        <f t="shared" si="46"/>
        <v>120347.14500000002</v>
      </c>
      <c r="I491" s="122">
        <f t="shared" si="47"/>
        <v>-0.41744148852943463</v>
      </c>
      <c r="J491" s="128">
        <f t="shared" si="48"/>
        <v>93.481082019503972</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0.68986821705426349</v>
      </c>
      <c r="F492" s="128">
        <f t="shared" si="44"/>
        <v>177.98599999999999</v>
      </c>
      <c r="G492" s="122">
        <f t="shared" si="45"/>
        <v>0.74253269096144447</v>
      </c>
      <c r="H492" s="128">
        <f t="shared" si="46"/>
        <v>112432.815</v>
      </c>
      <c r="I492" s="122">
        <f t="shared" si="47"/>
        <v>-0.3949844656408848</v>
      </c>
      <c r="J492" s="128">
        <f t="shared" si="48"/>
        <v>92.907453833582721</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0.4476782945736435</v>
      </c>
      <c r="F493" s="128">
        <f t="shared" si="44"/>
        <v>115.50100000000002</v>
      </c>
      <c r="G493" s="122">
        <f t="shared" si="45"/>
        <v>0.49409436130446843</v>
      </c>
      <c r="H493" s="128">
        <f t="shared" si="46"/>
        <v>74814.78</v>
      </c>
      <c r="I493" s="122">
        <f t="shared" si="47"/>
        <v>-0.5419916631160453</v>
      </c>
      <c r="J493" s="128">
        <f t="shared" si="48"/>
        <v>90.605829500202972</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0.25126744186046512</v>
      </c>
      <c r="F494" s="128">
        <f t="shared" si="44"/>
        <v>64.826999999999998</v>
      </c>
      <c r="G494" s="122">
        <f t="shared" si="45"/>
        <v>0.27602300915346922</v>
      </c>
      <c r="H494" s="128">
        <f t="shared" si="46"/>
        <v>41794.852000000006</v>
      </c>
      <c r="I494" s="122">
        <f t="shared" si="47"/>
        <v>-0.4598943676107129</v>
      </c>
      <c r="J494" s="128">
        <f t="shared" si="48"/>
        <v>91.031339246345226</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0.68644961240310098</v>
      </c>
      <c r="F495" s="128">
        <f t="shared" si="44"/>
        <v>177.10400000000004</v>
      </c>
      <c r="G495" s="122">
        <f t="shared" si="45"/>
        <v>0.74541302222985395</v>
      </c>
      <c r="H495" s="128">
        <f t="shared" si="46"/>
        <v>112868.94900000002</v>
      </c>
      <c r="I495" s="122">
        <f t="shared" si="47"/>
        <v>-0.4107227729843686</v>
      </c>
      <c r="J495" s="128">
        <f t="shared" si="48"/>
        <v>92.089833680344384</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0.56207364341085286</v>
      </c>
      <c r="F496" s="128">
        <f t="shared" si="44"/>
        <v>145.01500000000004</v>
      </c>
      <c r="G496" s="122">
        <f t="shared" si="45"/>
        <v>0.60738048977004044</v>
      </c>
      <c r="H496" s="128">
        <f t="shared" si="46"/>
        <v>91968.338999999978</v>
      </c>
      <c r="I496" s="122">
        <f t="shared" si="47"/>
        <v>-0.41849656233325033</v>
      </c>
      <c r="J496" s="128">
        <f t="shared" si="48"/>
        <v>92.540615458961952</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0.48543798449612408</v>
      </c>
      <c r="F497" s="128">
        <f t="shared" si="44"/>
        <v>125.24300000000001</v>
      </c>
      <c r="G497" s="122">
        <f t="shared" si="45"/>
        <v>0.51160291378832112</v>
      </c>
      <c r="H497" s="128">
        <f t="shared" si="46"/>
        <v>77465.89</v>
      </c>
      <c r="I497" s="122">
        <f t="shared" si="47"/>
        <v>-0.43906081448573669</v>
      </c>
      <c r="J497" s="128">
        <f t="shared" si="48"/>
        <v>94.885695802932247</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8.7786821705426357E-2</v>
      </c>
      <c r="F498" s="128">
        <f t="shared" si="44"/>
        <v>22.649000000000001</v>
      </c>
      <c r="G498" s="122">
        <f t="shared" si="45"/>
        <v>9.4819526080122576E-2</v>
      </c>
      <c r="H498" s="128">
        <f t="shared" si="46"/>
        <v>14357.383</v>
      </c>
      <c r="I498" s="122">
        <f t="shared" si="47"/>
        <v>-0.37675597019991974</v>
      </c>
      <c r="J498" s="128">
        <f t="shared" si="48"/>
        <v>92.583063145924626</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0.41703100775193802</v>
      </c>
      <c r="F499" s="128">
        <f t="shared" si="44"/>
        <v>107.59400000000001</v>
      </c>
      <c r="G499" s="122">
        <f t="shared" si="45"/>
        <v>0.45247447463313478</v>
      </c>
      <c r="H499" s="128">
        <f t="shared" si="46"/>
        <v>68512.78</v>
      </c>
      <c r="I499" s="122">
        <f t="shared" si="47"/>
        <v>-0.46285144563447095</v>
      </c>
      <c r="J499" s="128">
        <f t="shared" si="48"/>
        <v>92.166747768493622</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0.33032945736434105</v>
      </c>
      <c r="F500" s="128">
        <f t="shared" si="44"/>
        <v>85.224999999999994</v>
      </c>
      <c r="G500" s="122">
        <f t="shared" si="45"/>
        <v>0.40074310187692347</v>
      </c>
      <c r="H500" s="128">
        <f t="shared" si="46"/>
        <v>60679.718999999997</v>
      </c>
      <c r="I500" s="122">
        <f t="shared" si="47"/>
        <v>-0.5263675990639709</v>
      </c>
      <c r="J500" s="128">
        <f t="shared" si="48"/>
        <v>82.429231050318137</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0.39318992248062012</v>
      </c>
      <c r="F501" s="128">
        <f t="shared" si="44"/>
        <v>101.443</v>
      </c>
      <c r="G501" s="122">
        <f t="shared" si="45"/>
        <v>0.42482686998903696</v>
      </c>
      <c r="H501" s="128">
        <f t="shared" si="46"/>
        <v>64326.434999999998</v>
      </c>
      <c r="I501" s="122">
        <f t="shared" si="47"/>
        <v>-0.41993606949171863</v>
      </c>
      <c r="J501" s="128">
        <f t="shared" si="48"/>
        <v>92.552978697125894</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0.20177519379844958</v>
      </c>
      <c r="F502" s="128">
        <f t="shared" si="44"/>
        <v>52.057999999999993</v>
      </c>
      <c r="G502" s="122">
        <f t="shared" si="45"/>
        <v>0.21852380166162541</v>
      </c>
      <c r="H502" s="128">
        <f t="shared" si="46"/>
        <v>33088.436999999998</v>
      </c>
      <c r="I502" s="122">
        <f t="shared" si="47"/>
        <v>-0.38666571835683045</v>
      </c>
      <c r="J502" s="128">
        <f t="shared" si="48"/>
        <v>92.335568145976922</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0.39388759689922481</v>
      </c>
      <c r="F503" s="128">
        <f t="shared" si="44"/>
        <v>101.623</v>
      </c>
      <c r="G503" s="122">
        <f t="shared" si="45"/>
        <v>0.47836442827140763</v>
      </c>
      <c r="H503" s="128">
        <f t="shared" si="46"/>
        <v>72432.985000000001</v>
      </c>
      <c r="I503" s="122">
        <f t="shared" si="47"/>
        <v>-0.48986546159752931</v>
      </c>
      <c r="J503" s="128">
        <f t="shared" si="48"/>
        <v>82.340486378252692</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0.36042635658914723</v>
      </c>
      <c r="F504" s="128">
        <f t="shared" si="44"/>
        <v>92.989999999999981</v>
      </c>
      <c r="G504" s="122">
        <f t="shared" si="45"/>
        <v>0.37468226366746366</v>
      </c>
      <c r="H504" s="128">
        <f t="shared" si="46"/>
        <v>56733.63900000001</v>
      </c>
      <c r="I504" s="122">
        <f t="shared" si="47"/>
        <v>-0.43906696885131863</v>
      </c>
      <c r="J504" s="128">
        <f t="shared" si="48"/>
        <v>96.195200984755246</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0.18410465116279065</v>
      </c>
      <c r="F505" s="128">
        <f t="shared" si="44"/>
        <v>47.498999999999988</v>
      </c>
      <c r="G505" s="122">
        <f t="shared" si="45"/>
        <v>0.20033597062436434</v>
      </c>
      <c r="H505" s="128">
        <f t="shared" si="46"/>
        <v>30334.471999999998</v>
      </c>
      <c r="I505" s="122">
        <f t="shared" si="47"/>
        <v>-0.35276867664407519</v>
      </c>
      <c r="J505" s="128">
        <f t="shared" si="48"/>
        <v>91.897950522321395</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0.37013953488372103</v>
      </c>
      <c r="F506" s="128">
        <f t="shared" si="44"/>
        <v>95.496000000000024</v>
      </c>
      <c r="G506" s="122">
        <f t="shared" si="45"/>
        <v>0.42543290758034047</v>
      </c>
      <c r="H506" s="128">
        <f t="shared" si="46"/>
        <v>64418.19999999999</v>
      </c>
      <c r="I506" s="122">
        <f t="shared" si="47"/>
        <v>-0.50974474456784347</v>
      </c>
      <c r="J506" s="128">
        <f t="shared" si="48"/>
        <v>87.003033448657803</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0.42287209302325585</v>
      </c>
      <c r="F507" s="128">
        <f t="shared" si="44"/>
        <v>109.10100000000001</v>
      </c>
      <c r="G507" s="122">
        <f t="shared" si="45"/>
        <v>0.47354543053005582</v>
      </c>
      <c r="H507" s="128">
        <f t="shared" si="46"/>
        <v>71703.301999999996</v>
      </c>
      <c r="I507" s="122">
        <f t="shared" si="47"/>
        <v>-0.42838739145798688</v>
      </c>
      <c r="J507" s="128">
        <f t="shared" si="48"/>
        <v>89.299160283295407</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0.24565503875968991</v>
      </c>
      <c r="F508" s="128">
        <f t="shared" si="44"/>
        <v>63.378999999999998</v>
      </c>
      <c r="G508" s="122">
        <f t="shared" si="45"/>
        <v>0.27718590920498232</v>
      </c>
      <c r="H508" s="128">
        <f t="shared" si="46"/>
        <v>41970.936000000009</v>
      </c>
      <c r="I508" s="122">
        <f t="shared" si="47"/>
        <v>-0.50359940322147867</v>
      </c>
      <c r="J508" s="128">
        <f t="shared" si="48"/>
        <v>88.624648873484063</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0.11748062015503875</v>
      </c>
      <c r="F509" s="128">
        <f t="shared" si="44"/>
        <v>30.31</v>
      </c>
      <c r="G509" s="122">
        <f t="shared" si="45"/>
        <v>0.13921432062238304</v>
      </c>
      <c r="H509" s="128">
        <f t="shared" si="46"/>
        <v>21079.553999999993</v>
      </c>
      <c r="I509" s="122">
        <f t="shared" si="47"/>
        <v>-0.46721916342256592</v>
      </c>
      <c r="J509" s="128">
        <f t="shared" si="48"/>
        <v>84.388315533790049</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0.2540542635658915</v>
      </c>
      <c r="F510" s="128">
        <f t="shared" si="44"/>
        <v>65.546000000000006</v>
      </c>
      <c r="G510" s="122">
        <f t="shared" si="45"/>
        <v>0.26769425035332656</v>
      </c>
      <c r="H510" s="128">
        <f t="shared" si="46"/>
        <v>40533.728000000003</v>
      </c>
      <c r="I510" s="122">
        <f t="shared" si="47"/>
        <v>-0.22657509234192744</v>
      </c>
      <c r="J510" s="128">
        <f t="shared" si="48"/>
        <v>94.904639614249547</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0.22731395348837211</v>
      </c>
      <c r="F511" s="128">
        <f t="shared" si="44"/>
        <v>58.647000000000006</v>
      </c>
      <c r="G511" s="122">
        <f t="shared" si="45"/>
        <v>0.2636266824287733</v>
      </c>
      <c r="H511" s="128">
        <f t="shared" si="46"/>
        <v>39917.824999999997</v>
      </c>
      <c r="I511" s="122">
        <f t="shared" si="47"/>
        <v>-0.40073834556408194</v>
      </c>
      <c r="J511" s="128">
        <f t="shared" si="48"/>
        <v>86.22570044661083</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0.21918992248062016</v>
      </c>
      <c r="F512" s="128">
        <f t="shared" si="44"/>
        <v>56.551000000000002</v>
      </c>
      <c r="G512" s="122">
        <f t="shared" si="45"/>
        <v>0.23739754190386875</v>
      </c>
      <c r="H512" s="128">
        <f t="shared" si="46"/>
        <v>35946.260999999999</v>
      </c>
      <c r="I512" s="122">
        <f t="shared" si="47"/>
        <v>-0.46742269614361476</v>
      </c>
      <c r="J512" s="128">
        <f t="shared" si="48"/>
        <v>92.330325210097769</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3.8127906976744182E-2</v>
      </c>
      <c r="F513" s="128">
        <f t="shared" si="44"/>
        <v>9.8369999999999997</v>
      </c>
      <c r="G513" s="122">
        <f t="shared" si="45"/>
        <v>4.9229635842502208E-2</v>
      </c>
      <c r="H513" s="128">
        <f t="shared" si="46"/>
        <v>7454.2529999999997</v>
      </c>
      <c r="I513" s="122">
        <f t="shared" si="47"/>
        <v>-0.45637720676830684</v>
      </c>
      <c r="J513" s="128">
        <f t="shared" si="48"/>
        <v>77.449094075619001</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0.4789651162790699</v>
      </c>
      <c r="F514" s="128">
        <f t="shared" si="44"/>
        <v>123.57300000000004</v>
      </c>
      <c r="G514" s="122">
        <f t="shared" si="45"/>
        <v>0.50592774306885568</v>
      </c>
      <c r="H514" s="128">
        <f t="shared" si="46"/>
        <v>76606.566999999995</v>
      </c>
      <c r="I514" s="122">
        <f t="shared" si="47"/>
        <v>-0.28364200721649208</v>
      </c>
      <c r="J514" s="128">
        <f t="shared" si="48"/>
        <v>94.670656598858187</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5.2383720930232552E-2</v>
      </c>
      <c r="F515" s="128">
        <f t="shared" si="44"/>
        <v>13.514999999999999</v>
      </c>
      <c r="G515" s="122">
        <f t="shared" si="45"/>
        <v>5.6210318456194105E-2</v>
      </c>
      <c r="H515" s="128">
        <f t="shared" si="46"/>
        <v>8511.253999999999</v>
      </c>
      <c r="I515" s="122">
        <f t="shared" si="47"/>
        <v>-0.45549460228873856</v>
      </c>
      <c r="J515" s="128">
        <f t="shared" si="48"/>
        <v>93.192357504710273</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0.15660852713178294</v>
      </c>
      <c r="F516" s="128">
        <f t="shared" si="44"/>
        <v>40.405000000000001</v>
      </c>
      <c r="G516" s="122">
        <f t="shared" si="45"/>
        <v>0.13904031885244819</v>
      </c>
      <c r="H516" s="128">
        <f t="shared" si="46"/>
        <v>21053.207000000002</v>
      </c>
      <c r="I516" s="122">
        <f t="shared" si="47"/>
        <v>0.27011901613655132</v>
      </c>
      <c r="J516" s="128">
        <f t="shared" si="48"/>
        <v>112.63533371063284</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6.4162790697674416E-2</v>
      </c>
      <c r="F517" s="128">
        <f t="shared" si="44"/>
        <v>16.553999999999998</v>
      </c>
      <c r="G517" s="122">
        <f t="shared" si="45"/>
        <v>7.575946717034962E-2</v>
      </c>
      <c r="H517" s="128">
        <f t="shared" si="46"/>
        <v>11471.347</v>
      </c>
      <c r="I517" s="122">
        <f t="shared" si="47"/>
        <v>-0.47849568209036653</v>
      </c>
      <c r="J517" s="128">
        <f t="shared" si="48"/>
        <v>84.692769226320735</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3.0527131782945735E-2</v>
      </c>
      <c r="F518" s="128">
        <f t="shared" si="44"/>
        <v>7.8759999999999994</v>
      </c>
      <c r="G518" s="122">
        <f t="shared" si="45"/>
        <v>3.1414455348769625E-2</v>
      </c>
      <c r="H518" s="128">
        <f t="shared" si="46"/>
        <v>4756.713999999999</v>
      </c>
      <c r="I518" s="122">
        <f t="shared" si="47"/>
        <v>-0.22042897715414519</v>
      </c>
      <c r="J518" s="128">
        <f t="shared" si="48"/>
        <v>97.175429094750669</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3.3426356589147298E-2</v>
      </c>
      <c r="F519" s="128">
        <f t="shared" si="44"/>
        <v>8.6240000000000023</v>
      </c>
      <c r="G519" s="122">
        <f t="shared" si="45"/>
        <v>3.4610000132084699E-2</v>
      </c>
      <c r="H519" s="128">
        <f t="shared" si="46"/>
        <v>5240.5770000000011</v>
      </c>
      <c r="I519" s="122">
        <f t="shared" si="47"/>
        <v>-0.13725213109878895</v>
      </c>
      <c r="J519" s="128">
        <f t="shared" si="48"/>
        <v>96.580053341750443</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9.5228682170542631E-2</v>
      </c>
      <c r="F520" s="128">
        <f t="shared" si="44"/>
        <v>24.568999999999999</v>
      </c>
      <c r="G520" s="122">
        <f t="shared" si="45"/>
        <v>0.10553181259823799</v>
      </c>
      <c r="H520" s="128">
        <f t="shared" si="46"/>
        <v>15979.415999999999</v>
      </c>
      <c r="I520" s="122">
        <f t="shared" si="47"/>
        <v>-0.44502487431868015</v>
      </c>
      <c r="J520" s="128">
        <f t="shared" si="48"/>
        <v>90.236943558508173</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0.22673255813953491</v>
      </c>
      <c r="F521" s="128">
        <f t="shared" ref="F521:F584" si="50">SUMPRODUCT($K$2:$AI$2,$K521:$AI521)</f>
        <v>58.497000000000007</v>
      </c>
      <c r="G521" s="122">
        <f t="shared" ref="G521:G584" si="51">SUMPRODUCT($K$3:$AI$3,$K521:$AI521)/$J$3</f>
        <v>0.28006081839675601</v>
      </c>
      <c r="H521" s="128">
        <f t="shared" ref="H521:H584" si="52">SUMPRODUCT($K$3:$AI$3,$K521:$AI521)</f>
        <v>42406.249000000003</v>
      </c>
      <c r="I521" s="122">
        <f t="shared" ref="I521:I584" si="53">CORREL($K$4:$AI$4,$K521:$AI521)</f>
        <v>-0.47451449560271691</v>
      </c>
      <c r="J521" s="128">
        <f t="shared" si="48"/>
        <v>80.958328779261038</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0.14101937984496127</v>
      </c>
      <c r="F522" s="128">
        <f t="shared" si="50"/>
        <v>36.38300000000001</v>
      </c>
      <c r="G522" s="122">
        <f t="shared" si="51"/>
        <v>0.15454622964244674</v>
      </c>
      <c r="H522" s="128">
        <f t="shared" si="52"/>
        <v>23401.081000000002</v>
      </c>
      <c r="I522" s="122">
        <f t="shared" si="53"/>
        <v>-0.36438087476206232</v>
      </c>
      <c r="J522" s="128">
        <f t="shared" ref="J522:J585" si="54">$E522/$G522*100</f>
        <v>91.247376381306253</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2.5689922480620155E-2</v>
      </c>
      <c r="F523" s="128">
        <f t="shared" si="50"/>
        <v>6.6280000000000001</v>
      </c>
      <c r="G523" s="122">
        <f t="shared" si="51"/>
        <v>2.5607662233023812E-2</v>
      </c>
      <c r="H523" s="128">
        <f t="shared" si="52"/>
        <v>3877.4609999999998</v>
      </c>
      <c r="I523" s="122">
        <f t="shared" si="53"/>
        <v>-0.12899817668177171</v>
      </c>
      <c r="J523" s="128">
        <f t="shared" si="54"/>
        <v>100.32123294523254</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2.0313953488372095E-2</v>
      </c>
      <c r="F524" s="128">
        <f t="shared" si="50"/>
        <v>5.2410000000000005</v>
      </c>
      <c r="G524" s="122">
        <f t="shared" si="51"/>
        <v>2.0227945158435588E-2</v>
      </c>
      <c r="H524" s="128">
        <f t="shared" si="52"/>
        <v>3062.875</v>
      </c>
      <c r="I524" s="122">
        <f t="shared" si="53"/>
        <v>-0.10087879839138356</v>
      </c>
      <c r="J524" s="128">
        <f t="shared" si="54"/>
        <v>100.42519558592258</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0.10504651162790699</v>
      </c>
      <c r="F525" s="128">
        <f t="shared" si="50"/>
        <v>27.102000000000004</v>
      </c>
      <c r="G525" s="122">
        <f t="shared" si="51"/>
        <v>0.10780160879155716</v>
      </c>
      <c r="H525" s="128">
        <f t="shared" si="52"/>
        <v>16323.104000000001</v>
      </c>
      <c r="I525" s="122">
        <f t="shared" si="53"/>
        <v>-0.30678398245729582</v>
      </c>
      <c r="J525" s="128">
        <f t="shared" si="54"/>
        <v>97.444289380711041</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3.089147286821706E-2</v>
      </c>
      <c r="F526" s="128">
        <f t="shared" si="50"/>
        <v>7.9700000000000015</v>
      </c>
      <c r="G526" s="122">
        <f t="shared" si="51"/>
        <v>3.566329630559114E-2</v>
      </c>
      <c r="H526" s="128">
        <f t="shared" si="52"/>
        <v>5400.0649999999996</v>
      </c>
      <c r="I526" s="122">
        <f t="shared" si="53"/>
        <v>-0.4305790692843427</v>
      </c>
      <c r="J526" s="128">
        <f t="shared" si="54"/>
        <v>86.619791405468121</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1.7507751937984498E-2</v>
      </c>
      <c r="F527" s="128">
        <f t="shared" si="50"/>
        <v>4.5170000000000003</v>
      </c>
      <c r="G527" s="122">
        <f t="shared" si="51"/>
        <v>1.7938626847534642E-2</v>
      </c>
      <c r="H527" s="128">
        <f t="shared" si="52"/>
        <v>2716.2310000000002</v>
      </c>
      <c r="I527" s="122">
        <f t="shared" si="53"/>
        <v>-0.21798592572142442</v>
      </c>
      <c r="J527" s="128">
        <f t="shared" si="54"/>
        <v>97.598060803581731</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6.5992248062015507E-2</v>
      </c>
      <c r="F528" s="128">
        <f t="shared" si="50"/>
        <v>17.026</v>
      </c>
      <c r="G528" s="122">
        <f t="shared" si="51"/>
        <v>6.6145669603349666E-2</v>
      </c>
      <c r="H528" s="128">
        <f t="shared" si="52"/>
        <v>10015.645</v>
      </c>
      <c r="I528" s="122">
        <f t="shared" si="53"/>
        <v>2.1726372910958514E-2</v>
      </c>
      <c r="J528" s="128">
        <f t="shared" si="54"/>
        <v>99.768055048419384</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2.7011627906976751E-2</v>
      </c>
      <c r="F529" s="128">
        <f t="shared" si="50"/>
        <v>6.9690000000000012</v>
      </c>
      <c r="G529" s="122">
        <f t="shared" si="51"/>
        <v>2.6941961986025439E-2</v>
      </c>
      <c r="H529" s="128">
        <f t="shared" si="52"/>
        <v>4079.498</v>
      </c>
      <c r="I529" s="122">
        <f t="shared" si="53"/>
        <v>-0.12802973576777105</v>
      </c>
      <c r="J529" s="128">
        <f t="shared" si="54"/>
        <v>100.25857775683689</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6.3298449612403079E-2</v>
      </c>
      <c r="F530" s="128">
        <f t="shared" si="50"/>
        <v>16.330999999999996</v>
      </c>
      <c r="G530" s="122">
        <f t="shared" si="51"/>
        <v>6.1307420518036157E-2</v>
      </c>
      <c r="H530" s="128">
        <f t="shared" si="52"/>
        <v>9283.0469999999987</v>
      </c>
      <c r="I530" s="122">
        <f t="shared" si="53"/>
        <v>0.11665337277483263</v>
      </c>
      <c r="J530" s="128">
        <f t="shared" si="54"/>
        <v>103.24761517862456</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2.1724806201550387E-2</v>
      </c>
      <c r="F531" s="128">
        <f t="shared" si="50"/>
        <v>5.6049999999999995</v>
      </c>
      <c r="G531" s="122">
        <f t="shared" si="51"/>
        <v>2.1789925900487391E-2</v>
      </c>
      <c r="H531" s="128">
        <f t="shared" si="52"/>
        <v>3299.3869999999997</v>
      </c>
      <c r="I531" s="122">
        <f t="shared" si="53"/>
        <v>-4.8545473606671071E-3</v>
      </c>
      <c r="J531" s="128">
        <f t="shared" si="54"/>
        <v>99.701147680655737</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7.4593023255813948E-2</v>
      </c>
      <c r="F532" s="128">
        <f t="shared" si="50"/>
        <v>19.244999999999997</v>
      </c>
      <c r="G532" s="122">
        <f t="shared" si="51"/>
        <v>7.2994353379386867E-2</v>
      </c>
      <c r="H532" s="128">
        <f t="shared" si="52"/>
        <v>11052.659</v>
      </c>
      <c r="I532" s="122">
        <f t="shared" si="53"/>
        <v>0.12093831654341296</v>
      </c>
      <c r="J532" s="128">
        <f t="shared" si="54"/>
        <v>102.19012814336202</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0.30041472868217056</v>
      </c>
      <c r="F533" s="128">
        <f t="shared" si="50"/>
        <v>77.507000000000005</v>
      </c>
      <c r="G533" s="122">
        <f t="shared" si="51"/>
        <v>0.29674936269135771</v>
      </c>
      <c r="H533" s="128">
        <f t="shared" si="52"/>
        <v>44933.195</v>
      </c>
      <c r="I533" s="122">
        <f t="shared" si="53"/>
        <v>0.20989538507930439</v>
      </c>
      <c r="J533" s="128">
        <f t="shared" si="54"/>
        <v>101.23517232103549</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5.6213178294573646E-2</v>
      </c>
      <c r="F534" s="128">
        <f t="shared" si="50"/>
        <v>14.503</v>
      </c>
      <c r="G534" s="122">
        <f t="shared" si="51"/>
        <v>6.7588892998190431E-2</v>
      </c>
      <c r="H534" s="128">
        <f t="shared" si="52"/>
        <v>10234.174999999999</v>
      </c>
      <c r="I534" s="122">
        <f t="shared" si="53"/>
        <v>-0.52790838752941915</v>
      </c>
      <c r="J534" s="128">
        <f t="shared" si="54"/>
        <v>83.169254297564322</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4.1577519379844954E-2</v>
      </c>
      <c r="F535" s="128">
        <f t="shared" si="50"/>
        <v>10.726999999999999</v>
      </c>
      <c r="G535" s="122">
        <f t="shared" si="51"/>
        <v>4.0820602570368118E-2</v>
      </c>
      <c r="H535" s="128">
        <f t="shared" si="52"/>
        <v>6180.9739999999993</v>
      </c>
      <c r="I535" s="122">
        <f t="shared" si="53"/>
        <v>-2.3913049874531217E-2</v>
      </c>
      <c r="J535" s="128">
        <f t="shared" si="54"/>
        <v>101.85425192627187</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2.6069767441860466E-2</v>
      </c>
      <c r="F536" s="128">
        <f t="shared" si="50"/>
        <v>6.726</v>
      </c>
      <c r="G536" s="122">
        <f t="shared" si="51"/>
        <v>2.6796682032519253E-2</v>
      </c>
      <c r="H536" s="128">
        <f t="shared" si="52"/>
        <v>4057.5000000000005</v>
      </c>
      <c r="I536" s="122">
        <f t="shared" si="53"/>
        <v>-8.7899408878573657E-2</v>
      </c>
      <c r="J536" s="128">
        <f t="shared" si="54"/>
        <v>97.287296278783188</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3.2953488372093026E-2</v>
      </c>
      <c r="F537" s="128">
        <f t="shared" si="50"/>
        <v>8.5020000000000007</v>
      </c>
      <c r="G537" s="122">
        <f t="shared" si="51"/>
        <v>3.0501868998401776E-2</v>
      </c>
      <c r="H537" s="128">
        <f t="shared" si="52"/>
        <v>4618.5320000000002</v>
      </c>
      <c r="I537" s="122">
        <f t="shared" si="53"/>
        <v>-3.8825389211852197E-2</v>
      </c>
      <c r="J537" s="128">
        <f t="shared" si="54"/>
        <v>108.03760377378747</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0.22965891472868216</v>
      </c>
      <c r="F538" s="128">
        <f t="shared" si="50"/>
        <v>59.251999999999995</v>
      </c>
      <c r="G538" s="122">
        <f t="shared" si="51"/>
        <v>0.2409676392502873</v>
      </c>
      <c r="H538" s="128">
        <f t="shared" si="52"/>
        <v>36486.838000000003</v>
      </c>
      <c r="I538" s="122">
        <f t="shared" si="53"/>
        <v>-0.38346300699070746</v>
      </c>
      <c r="J538" s="128">
        <f t="shared" si="54"/>
        <v>95.306953017928251</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0.38197674418604649</v>
      </c>
      <c r="F539" s="128">
        <f t="shared" si="50"/>
        <v>98.55</v>
      </c>
      <c r="G539" s="122">
        <f t="shared" si="51"/>
        <v>0.40878987306661024</v>
      </c>
      <c r="H539" s="128">
        <f t="shared" si="52"/>
        <v>61898.14499999999</v>
      </c>
      <c r="I539" s="122">
        <f t="shared" si="53"/>
        <v>-0.4384899485348065</v>
      </c>
      <c r="J539" s="128">
        <f t="shared" si="54"/>
        <v>93.4408529547417</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7.2321705426356603E-2</v>
      </c>
      <c r="F540" s="128">
        <f t="shared" si="50"/>
        <v>18.659000000000002</v>
      </c>
      <c r="G540" s="122">
        <f t="shared" si="51"/>
        <v>7.1966318403360235E-2</v>
      </c>
      <c r="H540" s="128">
        <f t="shared" si="52"/>
        <v>10896.996000000001</v>
      </c>
      <c r="I540" s="122">
        <f t="shared" si="53"/>
        <v>6.0212443056683669E-2</v>
      </c>
      <c r="J540" s="128">
        <f t="shared" si="54"/>
        <v>100.49382409838515</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7.0519379844961247E-2</v>
      </c>
      <c r="F541" s="128">
        <f t="shared" si="50"/>
        <v>18.194000000000003</v>
      </c>
      <c r="G541" s="122">
        <f t="shared" si="51"/>
        <v>6.6905618882827686E-2</v>
      </c>
      <c r="H541" s="128">
        <f t="shared" si="52"/>
        <v>10130.715000000002</v>
      </c>
      <c r="I541" s="122">
        <f t="shared" si="53"/>
        <v>1.0283154870604994E-2</v>
      </c>
      <c r="J541" s="128">
        <f t="shared" si="54"/>
        <v>105.40128171964504</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1.0775193798449613E-2</v>
      </c>
      <c r="F542" s="128">
        <f t="shared" si="50"/>
        <v>2.7800000000000002</v>
      </c>
      <c r="G542" s="122">
        <f t="shared" si="51"/>
        <v>1.0986500944405552E-2</v>
      </c>
      <c r="H542" s="128">
        <f t="shared" si="52"/>
        <v>1663.5539999999999</v>
      </c>
      <c r="I542" s="122">
        <f t="shared" si="53"/>
        <v>-0.17542887432466189</v>
      </c>
      <c r="J542" s="128">
        <f t="shared" si="54"/>
        <v>98.076665655196265</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3.7042635658914733E-2</v>
      </c>
      <c r="F543" s="128">
        <f t="shared" si="50"/>
        <v>9.5570000000000004</v>
      </c>
      <c r="G543" s="122">
        <f t="shared" si="51"/>
        <v>3.7911714591396001E-2</v>
      </c>
      <c r="H543" s="128">
        <f t="shared" si="52"/>
        <v>5740.5159999999996</v>
      </c>
      <c r="I543" s="122">
        <f t="shared" si="53"/>
        <v>-0.22172508467816454</v>
      </c>
      <c r="J543" s="128">
        <f t="shared" si="54"/>
        <v>97.707624300699649</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4.3624031007751932E-2</v>
      </c>
      <c r="F544" s="128">
        <f t="shared" si="50"/>
        <v>11.254999999999999</v>
      </c>
      <c r="G544" s="122">
        <f t="shared" si="51"/>
        <v>4.4521661889603617E-2</v>
      </c>
      <c r="H544" s="128">
        <f t="shared" si="52"/>
        <v>6741.3810000000003</v>
      </c>
      <c r="I544" s="122">
        <f t="shared" si="53"/>
        <v>-0.15531399046636563</v>
      </c>
      <c r="J544" s="128">
        <f t="shared" si="54"/>
        <v>97.983833388615508</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2.4112403100775198E-2</v>
      </c>
      <c r="F545" s="128">
        <f t="shared" si="50"/>
        <v>6.221000000000001</v>
      </c>
      <c r="G545" s="122">
        <f t="shared" si="51"/>
        <v>2.5374143100556079E-2</v>
      </c>
      <c r="H545" s="128">
        <f t="shared" si="52"/>
        <v>3842.1020000000003</v>
      </c>
      <c r="I545" s="122">
        <f t="shared" si="53"/>
        <v>-0.28015042394004508</v>
      </c>
      <c r="J545" s="128">
        <f t="shared" si="54"/>
        <v>95.027457696676947</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1.3608527131782943E-2</v>
      </c>
      <c r="F546" s="128">
        <f t="shared" si="50"/>
        <v>3.5109999999999992</v>
      </c>
      <c r="G546" s="122">
        <f t="shared" si="51"/>
        <v>1.2772094466972223E-2</v>
      </c>
      <c r="H546" s="128">
        <f t="shared" si="52"/>
        <v>1933.925</v>
      </c>
      <c r="I546" s="122">
        <f t="shared" si="53"/>
        <v>-6.6450524840355546E-2</v>
      </c>
      <c r="J546" s="128">
        <f t="shared" si="54"/>
        <v>106.54890759674286</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6.9046511627906981E-2</v>
      </c>
      <c r="F547" s="128">
        <f t="shared" si="50"/>
        <v>17.814</v>
      </c>
      <c r="G547" s="122">
        <f t="shared" si="51"/>
        <v>7.8557588926019342E-2</v>
      </c>
      <c r="H547" s="128">
        <f t="shared" si="52"/>
        <v>11895.032999999998</v>
      </c>
      <c r="I547" s="122">
        <f t="shared" si="53"/>
        <v>-0.4172959800411758</v>
      </c>
      <c r="J547" s="128">
        <f t="shared" si="54"/>
        <v>87.892859966629956</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5.0333333333333341E-2</v>
      </c>
      <c r="F548" s="128">
        <f t="shared" si="50"/>
        <v>12.986000000000002</v>
      </c>
      <c r="G548" s="122">
        <f t="shared" si="51"/>
        <v>5.280642327860624E-2</v>
      </c>
      <c r="H548" s="128">
        <f t="shared" si="52"/>
        <v>7995.8429999999998</v>
      </c>
      <c r="I548" s="122">
        <f t="shared" si="53"/>
        <v>-0.28090395960605274</v>
      </c>
      <c r="J548" s="128">
        <f t="shared" si="54"/>
        <v>95.316687266954446</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1.8344961240310077E-2</v>
      </c>
      <c r="F549" s="128">
        <f t="shared" si="50"/>
        <v>4.7329999999999997</v>
      </c>
      <c r="G549" s="122">
        <f t="shared" si="51"/>
        <v>2.061562033575929E-2</v>
      </c>
      <c r="H549" s="128">
        <f t="shared" si="52"/>
        <v>3121.576</v>
      </c>
      <c r="I549" s="122">
        <f t="shared" si="53"/>
        <v>-0.30043320593536171</v>
      </c>
      <c r="J549" s="128">
        <f t="shared" si="54"/>
        <v>88.985734804639421</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5.3616279069767452E-2</v>
      </c>
      <c r="F550" s="128">
        <f t="shared" si="50"/>
        <v>13.833000000000002</v>
      </c>
      <c r="G550" s="122">
        <f t="shared" si="51"/>
        <v>8.2830310795281942E-2</v>
      </c>
      <c r="H550" s="128">
        <f t="shared" si="52"/>
        <v>12542.000000000002</v>
      </c>
      <c r="I550" s="122">
        <f t="shared" si="53"/>
        <v>-0.45818312819797918</v>
      </c>
      <c r="J550" s="128">
        <f t="shared" si="54"/>
        <v>64.730264265556116</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0.12545736434108526</v>
      </c>
      <c r="F551" s="128">
        <f t="shared" si="50"/>
        <v>32.367999999999995</v>
      </c>
      <c r="G551" s="122">
        <f t="shared" si="51"/>
        <v>0.11109638220026682</v>
      </c>
      <c r="H551" s="128">
        <f t="shared" si="52"/>
        <v>16821.992000000002</v>
      </c>
      <c r="I551" s="122">
        <f t="shared" si="53"/>
        <v>0.1141355210860569</v>
      </c>
      <c r="J551" s="128">
        <f t="shared" si="54"/>
        <v>112.92659747905269</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2.8286821705426353E-2</v>
      </c>
      <c r="F552" s="128">
        <f t="shared" si="50"/>
        <v>7.2979999999999992</v>
      </c>
      <c r="G552" s="122">
        <f t="shared" si="51"/>
        <v>2.9632315840917196E-2</v>
      </c>
      <c r="H552" s="128">
        <f t="shared" si="52"/>
        <v>4486.866</v>
      </c>
      <c r="I552" s="122">
        <f t="shared" si="53"/>
        <v>-0.23972199394933635</v>
      </c>
      <c r="J552" s="128">
        <f t="shared" si="54"/>
        <v>95.459368944654187</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9.3875968992248066E-2</v>
      </c>
      <c r="F553" s="128">
        <f t="shared" si="50"/>
        <v>24.220000000000002</v>
      </c>
      <c r="G553" s="122">
        <f t="shared" si="51"/>
        <v>0.11859768323448996</v>
      </c>
      <c r="H553" s="128">
        <f t="shared" si="52"/>
        <v>17957.824000000001</v>
      </c>
      <c r="I553" s="122">
        <f t="shared" si="53"/>
        <v>-0.37905057396421726</v>
      </c>
      <c r="J553" s="128">
        <f t="shared" si="54"/>
        <v>79.154977088917988</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8.068217054263567E-2</v>
      </c>
      <c r="F554" s="128">
        <f t="shared" si="50"/>
        <v>20.816000000000003</v>
      </c>
      <c r="G554" s="122">
        <f t="shared" si="51"/>
        <v>8.3435212458228228E-2</v>
      </c>
      <c r="H554" s="128">
        <f t="shared" si="52"/>
        <v>12633.593000000001</v>
      </c>
      <c r="I554" s="122">
        <f t="shared" si="53"/>
        <v>-0.14957324851504578</v>
      </c>
      <c r="J554" s="128">
        <f t="shared" si="54"/>
        <v>96.700383645609023</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0.1460387596899225</v>
      </c>
      <c r="F555" s="128">
        <f t="shared" si="50"/>
        <v>37.678000000000004</v>
      </c>
      <c r="G555" s="122">
        <f t="shared" si="51"/>
        <v>0.16737982934657705</v>
      </c>
      <c r="H555" s="128">
        <f t="shared" si="52"/>
        <v>25344.319000000003</v>
      </c>
      <c r="I555" s="122">
        <f t="shared" si="53"/>
        <v>-0.25347142395295685</v>
      </c>
      <c r="J555" s="128">
        <f t="shared" si="54"/>
        <v>87.249915512540227</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7.0728682170542637E-2</v>
      </c>
      <c r="F556" s="128">
        <f t="shared" si="50"/>
        <v>18.248000000000001</v>
      </c>
      <c r="G556" s="122">
        <f t="shared" si="51"/>
        <v>7.6255986738696838E-2</v>
      </c>
      <c r="H556" s="128">
        <f t="shared" si="52"/>
        <v>11546.528999999999</v>
      </c>
      <c r="I556" s="122">
        <f t="shared" si="53"/>
        <v>-0.21189722463953334</v>
      </c>
      <c r="J556" s="128">
        <f t="shared" si="54"/>
        <v>92.751645077921054</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3.4492248062015507E-2</v>
      </c>
      <c r="F557" s="128">
        <f t="shared" si="50"/>
        <v>8.8990000000000009</v>
      </c>
      <c r="G557" s="122">
        <f t="shared" si="51"/>
        <v>3.3353247302170153E-2</v>
      </c>
      <c r="H557" s="128">
        <f t="shared" si="52"/>
        <v>5050.2820000000002</v>
      </c>
      <c r="I557" s="122">
        <f t="shared" si="53"/>
        <v>-4.3502121951038081E-3</v>
      </c>
      <c r="J557" s="128">
        <f t="shared" si="54"/>
        <v>103.41496211606132</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1.8945736434108528E-2</v>
      </c>
      <c r="F558" s="128">
        <f t="shared" si="50"/>
        <v>4.8879999999999999</v>
      </c>
      <c r="G558" s="122">
        <f t="shared" si="51"/>
        <v>1.957271922756872E-2</v>
      </c>
      <c r="H558" s="128">
        <f t="shared" si="52"/>
        <v>2963.6620000000003</v>
      </c>
      <c r="I558" s="122">
        <f t="shared" si="53"/>
        <v>-0.14676992206594106</v>
      </c>
      <c r="J558" s="128">
        <f t="shared" si="54"/>
        <v>96.796649529529503</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0.1073527131782946</v>
      </c>
      <c r="F559" s="128">
        <f t="shared" si="50"/>
        <v>27.697000000000006</v>
      </c>
      <c r="G559" s="122">
        <f t="shared" si="51"/>
        <v>0.10698247896551268</v>
      </c>
      <c r="H559" s="128">
        <f t="shared" si="52"/>
        <v>16199.072999999999</v>
      </c>
      <c r="I559" s="122">
        <f t="shared" si="53"/>
        <v>9.9550237412993917E-2</v>
      </c>
      <c r="J559" s="128">
        <f t="shared" si="54"/>
        <v>100.34606995123126</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4.6562015503875967E-2</v>
      </c>
      <c r="F560" s="128">
        <f t="shared" si="50"/>
        <v>12.013</v>
      </c>
      <c r="G560" s="122">
        <f t="shared" si="51"/>
        <v>5.4529322801780508E-2</v>
      </c>
      <c r="H560" s="128">
        <f t="shared" si="52"/>
        <v>8256.7210000000014</v>
      </c>
      <c r="I560" s="122">
        <f t="shared" si="53"/>
        <v>-0.49421276351947352</v>
      </c>
      <c r="J560" s="128">
        <f t="shared" si="54"/>
        <v>85.388948755394424</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1.498062015503876E-2</v>
      </c>
      <c r="F561" s="128">
        <f t="shared" si="50"/>
        <v>3.8649999999999998</v>
      </c>
      <c r="G561" s="122">
        <f t="shared" si="51"/>
        <v>1.5045813575664715E-2</v>
      </c>
      <c r="H561" s="128">
        <f t="shared" si="52"/>
        <v>2278.2069999999999</v>
      </c>
      <c r="I561" s="122">
        <f t="shared" si="53"/>
        <v>-0.14070429633691839</v>
      </c>
      <c r="J561" s="128">
        <f t="shared" si="54"/>
        <v>99.56670059549721</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6.6073643410852728E-2</v>
      </c>
      <c r="F562" s="128">
        <f t="shared" si="50"/>
        <v>17.047000000000004</v>
      </c>
      <c r="G562" s="122">
        <f t="shared" si="51"/>
        <v>6.4216308497008295E-2</v>
      </c>
      <c r="H562" s="128">
        <f t="shared" si="52"/>
        <v>9723.505000000001</v>
      </c>
      <c r="I562" s="122">
        <f t="shared" si="53"/>
        <v>2.8157842554816081E-2</v>
      </c>
      <c r="J562" s="128">
        <f t="shared" si="54"/>
        <v>102.89231031386828</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4.1065891472868224E-2</v>
      </c>
      <c r="F563" s="128">
        <f t="shared" si="50"/>
        <v>10.595000000000002</v>
      </c>
      <c r="G563" s="122">
        <f t="shared" si="51"/>
        <v>4.5025366865233979E-2</v>
      </c>
      <c r="H563" s="128">
        <f t="shared" si="52"/>
        <v>6817.6509999999989</v>
      </c>
      <c r="I563" s="122">
        <f t="shared" si="53"/>
        <v>-0.3831298666747246</v>
      </c>
      <c r="J563" s="128">
        <f t="shared" si="54"/>
        <v>91.206122974595829</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6.023643410852713E-2</v>
      </c>
      <c r="F564" s="128">
        <f t="shared" si="50"/>
        <v>15.541</v>
      </c>
      <c r="G564" s="122">
        <f t="shared" si="51"/>
        <v>5.7694778692097354E-2</v>
      </c>
      <c r="H564" s="128">
        <f t="shared" si="52"/>
        <v>8736.0279999999966</v>
      </c>
      <c r="I564" s="122">
        <f t="shared" si="53"/>
        <v>1.7707499981068041E-2</v>
      </c>
      <c r="J564" s="128">
        <f t="shared" si="54"/>
        <v>104.4053473711962</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3.2802325581395356E-2</v>
      </c>
      <c r="F565" s="128">
        <f t="shared" si="50"/>
        <v>8.463000000000001</v>
      </c>
      <c r="G565" s="122">
        <f t="shared" si="51"/>
        <v>3.5712128016484178E-2</v>
      </c>
      <c r="H565" s="128">
        <f t="shared" si="52"/>
        <v>5407.4590000000007</v>
      </c>
      <c r="I565" s="122">
        <f t="shared" si="53"/>
        <v>-0.19153561624841742</v>
      </c>
      <c r="J565" s="128">
        <f t="shared" si="54"/>
        <v>91.852060919624563</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1.7817829457364341E-2</v>
      </c>
      <c r="F566" s="128">
        <f t="shared" si="50"/>
        <v>4.5970000000000004</v>
      </c>
      <c r="G566" s="122">
        <f t="shared" si="51"/>
        <v>1.8600450408802125E-2</v>
      </c>
      <c r="H566" s="128">
        <f t="shared" si="52"/>
        <v>2816.4430000000002</v>
      </c>
      <c r="I566" s="122">
        <f t="shared" si="53"/>
        <v>-0.23198422840716956</v>
      </c>
      <c r="J566" s="128">
        <f t="shared" si="54"/>
        <v>95.792462363882152</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6.0441860465116279E-2</v>
      </c>
      <c r="F567" s="128">
        <f t="shared" si="50"/>
        <v>15.593999999999999</v>
      </c>
      <c r="G567" s="122">
        <f t="shared" si="51"/>
        <v>8.1072534308998939E-2</v>
      </c>
      <c r="H567" s="128">
        <f t="shared" si="52"/>
        <v>12275.841</v>
      </c>
      <c r="I567" s="122">
        <f t="shared" si="53"/>
        <v>-0.46672638233132824</v>
      </c>
      <c r="J567" s="128">
        <f t="shared" si="54"/>
        <v>74.552819867143725</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6.2213178294573637E-2</v>
      </c>
      <c r="F568" s="128">
        <f t="shared" si="50"/>
        <v>16.050999999999998</v>
      </c>
      <c r="G568" s="122">
        <f t="shared" si="51"/>
        <v>6.8841841788955083E-2</v>
      </c>
      <c r="H568" s="128">
        <f t="shared" si="52"/>
        <v>10423.894</v>
      </c>
      <c r="I568" s="122">
        <f t="shared" si="53"/>
        <v>-0.41897282856606466</v>
      </c>
      <c r="J568" s="128">
        <f t="shared" si="54"/>
        <v>90.371170610596678</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1.8821705426356593E-2</v>
      </c>
      <c r="F569" s="128">
        <f t="shared" si="50"/>
        <v>4.8560000000000008</v>
      </c>
      <c r="G569" s="122">
        <f t="shared" si="51"/>
        <v>1.9842218230329289E-2</v>
      </c>
      <c r="H569" s="128">
        <f t="shared" si="52"/>
        <v>3004.4690000000001</v>
      </c>
      <c r="I569" s="122">
        <f t="shared" si="53"/>
        <v>-0.30443015350136066</v>
      </c>
      <c r="J569" s="128">
        <f t="shared" si="54"/>
        <v>94.856861303879739</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8.6360465116279053E-2</v>
      </c>
      <c r="F570" s="128">
        <f t="shared" si="50"/>
        <v>22.280999999999995</v>
      </c>
      <c r="G570" s="122">
        <f t="shared" si="51"/>
        <v>8.6944015902996982E-2</v>
      </c>
      <c r="H570" s="128">
        <f t="shared" si="52"/>
        <v>13164.888999999997</v>
      </c>
      <c r="I570" s="122">
        <f t="shared" si="53"/>
        <v>-5.9562617880036223E-2</v>
      </c>
      <c r="J570" s="128">
        <f t="shared" si="54"/>
        <v>99.328820068112577</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9.5558139534883707E-2</v>
      </c>
      <c r="F571" s="128">
        <f t="shared" si="50"/>
        <v>24.653999999999996</v>
      </c>
      <c r="G571" s="122">
        <f t="shared" si="51"/>
        <v>9.2791695835369628E-2</v>
      </c>
      <c r="H571" s="128">
        <f t="shared" si="52"/>
        <v>14050.332999999999</v>
      </c>
      <c r="I571" s="122">
        <f t="shared" si="53"/>
        <v>0.21637232550452809</v>
      </c>
      <c r="J571" s="128">
        <f t="shared" si="54"/>
        <v>102.98134835731668</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2.6166666666666668E-2</v>
      </c>
      <c r="F572" s="128">
        <f t="shared" si="50"/>
        <v>6.7510000000000003</v>
      </c>
      <c r="G572" s="122">
        <f t="shared" si="51"/>
        <v>2.8300406820853524E-2</v>
      </c>
      <c r="H572" s="128">
        <f t="shared" si="52"/>
        <v>4285.1909999999989</v>
      </c>
      <c r="I572" s="122">
        <f t="shared" si="53"/>
        <v>-0.32113114216166594</v>
      </c>
      <c r="J572" s="128">
        <f t="shared" si="54"/>
        <v>92.460390524794207</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0.15468992248062016</v>
      </c>
      <c r="F573" s="128">
        <f t="shared" si="50"/>
        <v>39.910000000000004</v>
      </c>
      <c r="G573" s="122">
        <f t="shared" si="51"/>
        <v>0.17416239152544613</v>
      </c>
      <c r="H573" s="128">
        <f t="shared" si="52"/>
        <v>26371.321000000004</v>
      </c>
      <c r="I573" s="122">
        <f t="shared" si="53"/>
        <v>-0.37071259073320412</v>
      </c>
      <c r="J573" s="128">
        <f t="shared" si="54"/>
        <v>88.819360555243108</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0.14794961240310078</v>
      </c>
      <c r="F574" s="128">
        <f t="shared" si="50"/>
        <v>38.170999999999999</v>
      </c>
      <c r="G574" s="122">
        <f t="shared" si="51"/>
        <v>0.14784542788836202</v>
      </c>
      <c r="H574" s="128">
        <f t="shared" si="52"/>
        <v>22386.458999999999</v>
      </c>
      <c r="I574" s="122">
        <f t="shared" si="53"/>
        <v>-8.9517644047403357E-4</v>
      </c>
      <c r="J574" s="128">
        <f t="shared" si="54"/>
        <v>100.07046854016848</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3.5255813953488382E-2</v>
      </c>
      <c r="F575" s="128">
        <f t="shared" si="50"/>
        <v>9.0960000000000019</v>
      </c>
      <c r="G575" s="122">
        <f t="shared" si="51"/>
        <v>3.4693352177416169E-2</v>
      </c>
      <c r="H575" s="128">
        <f t="shared" si="52"/>
        <v>5253.1980000000012</v>
      </c>
      <c r="I575" s="122">
        <f t="shared" si="53"/>
        <v>1.3103769877173618E-2</v>
      </c>
      <c r="J575" s="128">
        <f t="shared" si="54"/>
        <v>101.62123790516372</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3.1961240310077521E-2</v>
      </c>
      <c r="F576" s="128">
        <f t="shared" si="50"/>
        <v>8.2460000000000004</v>
      </c>
      <c r="G576" s="122">
        <f t="shared" si="51"/>
        <v>3.3178512462190758E-2</v>
      </c>
      <c r="H576" s="128">
        <f t="shared" si="52"/>
        <v>5023.8240000000005</v>
      </c>
      <c r="I576" s="122">
        <f t="shared" si="53"/>
        <v>-0.32735615696851816</v>
      </c>
      <c r="J576" s="128">
        <f t="shared" si="54"/>
        <v>96.331143074903054</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2.879457364341086E-2</v>
      </c>
      <c r="F577" s="128">
        <f t="shared" si="50"/>
        <v>7.429000000000002</v>
      </c>
      <c r="G577" s="122">
        <f t="shared" si="51"/>
        <v>3.0806753490338006E-2</v>
      </c>
      <c r="H577" s="128">
        <f t="shared" si="52"/>
        <v>4664.6970000000001</v>
      </c>
      <c r="I577" s="122">
        <f t="shared" si="53"/>
        <v>-0.36325453442286265</v>
      </c>
      <c r="J577" s="128">
        <f t="shared" si="54"/>
        <v>93.468380731652772</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9.3166666666666648E-2</v>
      </c>
      <c r="F578" s="128">
        <f t="shared" si="50"/>
        <v>24.036999999999995</v>
      </c>
      <c r="G578" s="122">
        <f t="shared" si="51"/>
        <v>0.10763804171234596</v>
      </c>
      <c r="H578" s="128">
        <f t="shared" si="52"/>
        <v>16298.337000000001</v>
      </c>
      <c r="I578" s="122">
        <f t="shared" si="53"/>
        <v>-0.39036248799862361</v>
      </c>
      <c r="J578" s="128">
        <f t="shared" si="54"/>
        <v>86.555519948650769</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3.3612403100775193E-2</v>
      </c>
      <c r="F579" s="128">
        <f t="shared" si="50"/>
        <v>8.6720000000000006</v>
      </c>
      <c r="G579" s="122">
        <f t="shared" si="51"/>
        <v>3.4737600549472315E-2</v>
      </c>
      <c r="H579" s="128">
        <f t="shared" si="52"/>
        <v>5259.8979999999992</v>
      </c>
      <c r="I579" s="122">
        <f t="shared" si="53"/>
        <v>-0.27774933467543078</v>
      </c>
      <c r="J579" s="128">
        <f t="shared" si="54"/>
        <v>96.760865946700463</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2.8162790697674415E-2</v>
      </c>
      <c r="F580" s="128">
        <f t="shared" si="50"/>
        <v>7.2659999999999991</v>
      </c>
      <c r="G580" s="122">
        <f t="shared" si="51"/>
        <v>2.8116941182686327E-2</v>
      </c>
      <c r="H580" s="128">
        <f t="shared" si="52"/>
        <v>4257.4109999999982</v>
      </c>
      <c r="I580" s="122">
        <f t="shared" si="53"/>
        <v>9.7856023974601275E-2</v>
      </c>
      <c r="J580" s="128">
        <f t="shared" si="54"/>
        <v>100.16306722232046</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2.5437984496124038E-2</v>
      </c>
      <c r="F581" s="128">
        <f t="shared" si="50"/>
        <v>6.5630000000000015</v>
      </c>
      <c r="G581" s="122">
        <f t="shared" si="51"/>
        <v>2.9114801410664512E-2</v>
      </c>
      <c r="H581" s="128">
        <f t="shared" si="52"/>
        <v>4408.5049999999992</v>
      </c>
      <c r="I581" s="122">
        <f t="shared" si="53"/>
        <v>-0.43395220746317203</v>
      </c>
      <c r="J581" s="128">
        <f t="shared" si="54"/>
        <v>87.371313777212691</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4.0751937984496119E-2</v>
      </c>
      <c r="F582" s="128">
        <f t="shared" si="50"/>
        <v>10.513999999999999</v>
      </c>
      <c r="G582" s="122">
        <f t="shared" si="51"/>
        <v>3.5793056307704497E-2</v>
      </c>
      <c r="H582" s="128">
        <f t="shared" si="52"/>
        <v>5419.7129999999997</v>
      </c>
      <c r="I582" s="122">
        <f t="shared" si="53"/>
        <v>0.19030432671798189</v>
      </c>
      <c r="J582" s="128">
        <f t="shared" si="54"/>
        <v>113.85431194855585</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1.2457364341085271E-2</v>
      </c>
      <c r="F583" s="128">
        <f t="shared" si="50"/>
        <v>3.214</v>
      </c>
      <c r="G583" s="122">
        <f t="shared" si="51"/>
        <v>1.3656791134475425E-2</v>
      </c>
      <c r="H583" s="128">
        <f t="shared" si="52"/>
        <v>2067.884</v>
      </c>
      <c r="I583" s="122">
        <f t="shared" si="53"/>
        <v>-0.27843588331682995</v>
      </c>
      <c r="J583" s="128">
        <f t="shared" si="54"/>
        <v>91.217360054937785</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1.0317829457364345E-2</v>
      </c>
      <c r="F584" s="128">
        <f t="shared" si="50"/>
        <v>2.6620000000000008</v>
      </c>
      <c r="G584" s="122">
        <f t="shared" si="51"/>
        <v>1.105894279411959E-2</v>
      </c>
      <c r="H584" s="128">
        <f t="shared" si="52"/>
        <v>1674.5230000000001</v>
      </c>
      <c r="I584" s="122">
        <f t="shared" si="53"/>
        <v>-0.34182955467389681</v>
      </c>
      <c r="J584" s="128">
        <f t="shared" si="54"/>
        <v>93.298515504128304</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2.3003875968992248E-2</v>
      </c>
      <c r="F585" s="128">
        <f t="shared" ref="F585:F648" si="56">SUMPRODUCT($K$2:$AI$2,$K585:$AI585)</f>
        <v>5.9349999999999996</v>
      </c>
      <c r="G585" s="122">
        <f t="shared" ref="G585:G648" si="57">SUMPRODUCT($K$3:$AI$3,$K585:$AI585)/$J$3</f>
        <v>2.3562991189950994E-2</v>
      </c>
      <c r="H585" s="128">
        <f t="shared" ref="H585:H648" si="58">SUMPRODUCT($K$3:$AI$3,$K585:$AI585)</f>
        <v>3567.8609999999999</v>
      </c>
      <c r="I585" s="122">
        <f t="shared" ref="I585:I648" si="59">CORREL($K$4:$AI$4,$K585:$AI585)</f>
        <v>-0.28490359487622807</v>
      </c>
      <c r="J585" s="128">
        <f t="shared" si="54"/>
        <v>97.627146670592495</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0.15813565891472869</v>
      </c>
      <c r="F586" s="128">
        <f t="shared" si="56"/>
        <v>40.798999999999999</v>
      </c>
      <c r="G586" s="122">
        <f t="shared" si="57"/>
        <v>0.18203613837192409</v>
      </c>
      <c r="H586" s="128">
        <f t="shared" si="58"/>
        <v>27563.548000000003</v>
      </c>
      <c r="I586" s="122">
        <f t="shared" si="59"/>
        <v>-0.55069994277194156</v>
      </c>
      <c r="J586" s="128">
        <f t="shared" ref="J586:J649" si="60">$E586/$G586*100</f>
        <v>86.870475461106778</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2.5693798449612396E-2</v>
      </c>
      <c r="F587" s="128">
        <f t="shared" si="56"/>
        <v>6.6289999999999987</v>
      </c>
      <c r="G587" s="122">
        <f t="shared" si="57"/>
        <v>2.5864936797474539E-2</v>
      </c>
      <c r="H587" s="128">
        <f t="shared" si="58"/>
        <v>3916.4169999999999</v>
      </c>
      <c r="I587" s="122">
        <f t="shared" si="59"/>
        <v>-0.18447255396747078</v>
      </c>
      <c r="J587" s="128">
        <f t="shared" si="60"/>
        <v>99.338338426255675</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6.8399224806201558E-2</v>
      </c>
      <c r="F588" s="128">
        <f t="shared" si="56"/>
        <v>17.647000000000002</v>
      </c>
      <c r="G588" s="122">
        <f t="shared" si="57"/>
        <v>6.9562059992867423E-2</v>
      </c>
      <c r="H588" s="128">
        <f t="shared" si="58"/>
        <v>10532.948</v>
      </c>
      <c r="I588" s="122">
        <f t="shared" si="59"/>
        <v>-0.19422539398624869</v>
      </c>
      <c r="J588" s="128">
        <f t="shared" si="60"/>
        <v>98.328348546916104</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4.0069767441860471E-2</v>
      </c>
      <c r="F589" s="128">
        <f t="shared" si="56"/>
        <v>10.338000000000001</v>
      </c>
      <c r="G589" s="122">
        <f t="shared" si="57"/>
        <v>4.4432623598251196E-2</v>
      </c>
      <c r="H589" s="128">
        <f t="shared" si="58"/>
        <v>6727.8989999999994</v>
      </c>
      <c r="I589" s="122">
        <f t="shared" si="59"/>
        <v>-0.36073061017600516</v>
      </c>
      <c r="J589" s="128">
        <f t="shared" si="60"/>
        <v>90.180962088040104</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0.40401937984496117</v>
      </c>
      <c r="F590" s="128">
        <f t="shared" si="56"/>
        <v>104.23699999999998</v>
      </c>
      <c r="G590" s="122">
        <f t="shared" si="57"/>
        <v>0.386952363655576</v>
      </c>
      <c r="H590" s="128">
        <f t="shared" si="58"/>
        <v>58591.553000000007</v>
      </c>
      <c r="I590" s="122">
        <f t="shared" si="59"/>
        <v>0.33883014395385425</v>
      </c>
      <c r="J590" s="128">
        <f t="shared" si="60"/>
        <v>104.41062461232991</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0.47981782945736429</v>
      </c>
      <c r="F591" s="128">
        <f t="shared" si="56"/>
        <v>123.79299999999999</v>
      </c>
      <c r="G591" s="122">
        <f t="shared" si="57"/>
        <v>0.41174836545192778</v>
      </c>
      <c r="H591" s="128">
        <f t="shared" si="58"/>
        <v>62346.114000000001</v>
      </c>
      <c r="I591" s="122">
        <f t="shared" si="59"/>
        <v>0.40939763816359526</v>
      </c>
      <c r="J591" s="128">
        <f t="shared" si="60"/>
        <v>116.53181159097612</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0.21036821705426359</v>
      </c>
      <c r="F592" s="128">
        <f t="shared" si="56"/>
        <v>54.275000000000006</v>
      </c>
      <c r="G592" s="122">
        <f t="shared" si="57"/>
        <v>0.24511364566960336</v>
      </c>
      <c r="H592" s="128">
        <f t="shared" si="58"/>
        <v>37114.618000000002</v>
      </c>
      <c r="I592" s="122">
        <f t="shared" si="59"/>
        <v>-0.21967328570719094</v>
      </c>
      <c r="J592" s="128">
        <f t="shared" si="60"/>
        <v>85.824767723387268</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0.29668992248062026</v>
      </c>
      <c r="F593" s="128">
        <f t="shared" si="56"/>
        <v>76.546000000000021</v>
      </c>
      <c r="G593" s="122">
        <f t="shared" si="57"/>
        <v>0.30413697182633509</v>
      </c>
      <c r="H593" s="128">
        <f t="shared" si="58"/>
        <v>46051.812000000005</v>
      </c>
      <c r="I593" s="122">
        <f t="shared" si="59"/>
        <v>-0.26161751686491025</v>
      </c>
      <c r="J593" s="128">
        <f t="shared" si="60"/>
        <v>97.551415962026752</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0.14998837209302321</v>
      </c>
      <c r="F594" s="128">
        <f t="shared" si="56"/>
        <v>38.696999999999989</v>
      </c>
      <c r="G594" s="122">
        <f t="shared" si="57"/>
        <v>0.23261600998560281</v>
      </c>
      <c r="H594" s="128">
        <f t="shared" si="58"/>
        <v>35222.251000000004</v>
      </c>
      <c r="I594" s="122">
        <f t="shared" si="59"/>
        <v>-0.44699253243388176</v>
      </c>
      <c r="J594" s="128">
        <f t="shared" si="60"/>
        <v>64.478954867425671</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0.34594573643410842</v>
      </c>
      <c r="F595" s="128">
        <f t="shared" si="56"/>
        <v>89.253999999999976</v>
      </c>
      <c r="G595" s="122">
        <f t="shared" si="57"/>
        <v>0.33874606057404011</v>
      </c>
      <c r="H595" s="128">
        <f t="shared" si="58"/>
        <v>51292.251000000004</v>
      </c>
      <c r="I595" s="122">
        <f t="shared" si="59"/>
        <v>0.25925035466918039</v>
      </c>
      <c r="J595" s="128">
        <f t="shared" si="60"/>
        <v>102.12539028435275</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0.32664728682170541</v>
      </c>
      <c r="F596" s="128">
        <f t="shared" si="56"/>
        <v>84.274999999999991</v>
      </c>
      <c r="G596" s="122">
        <f t="shared" si="57"/>
        <v>0.43661803088140116</v>
      </c>
      <c r="H596" s="128">
        <f t="shared" si="58"/>
        <v>66111.828999999998</v>
      </c>
      <c r="I596" s="122">
        <f t="shared" si="59"/>
        <v>-0.52212201693470284</v>
      </c>
      <c r="J596" s="128">
        <f t="shared" si="60"/>
        <v>74.813054825587997</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0.55232945736434114</v>
      </c>
      <c r="F597" s="128">
        <f t="shared" si="56"/>
        <v>142.501</v>
      </c>
      <c r="G597" s="122">
        <f t="shared" si="57"/>
        <v>0.6110679575743968</v>
      </c>
      <c r="H597" s="128">
        <f t="shared" si="58"/>
        <v>92526.688000000009</v>
      </c>
      <c r="I597" s="122">
        <f t="shared" si="59"/>
        <v>-0.54662208122373501</v>
      </c>
      <c r="J597" s="128">
        <f t="shared" si="60"/>
        <v>90.387566639361168</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6.9120155038759692E-2</v>
      </c>
      <c r="F598" s="128">
        <f t="shared" si="56"/>
        <v>17.833000000000002</v>
      </c>
      <c r="G598" s="122">
        <f t="shared" si="57"/>
        <v>0.16167178274709743</v>
      </c>
      <c r="H598" s="128">
        <f t="shared" si="58"/>
        <v>24480.017999999996</v>
      </c>
      <c r="I598" s="122">
        <f t="shared" si="59"/>
        <v>-0.42505886775172669</v>
      </c>
      <c r="J598" s="128">
        <f t="shared" si="60"/>
        <v>42.753382108047944</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0.13967054263565895</v>
      </c>
      <c r="F599" s="128">
        <f t="shared" si="56"/>
        <v>36.035000000000011</v>
      </c>
      <c r="G599" s="122">
        <f t="shared" si="57"/>
        <v>9.537506108917039E-2</v>
      </c>
      <c r="H599" s="128">
        <f t="shared" si="58"/>
        <v>14441.501000000002</v>
      </c>
      <c r="I599" s="122">
        <f t="shared" si="59"/>
        <v>0.51582245603768817</v>
      </c>
      <c r="J599" s="128">
        <f t="shared" si="60"/>
        <v>146.44346335471778</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5.5403100775193795E-2</v>
      </c>
      <c r="F600" s="128">
        <f t="shared" si="56"/>
        <v>14.293999999999999</v>
      </c>
      <c r="G600" s="122">
        <f t="shared" si="57"/>
        <v>3.7324003751205287E-2</v>
      </c>
      <c r="H600" s="128">
        <f t="shared" si="58"/>
        <v>5651.5260000000017</v>
      </c>
      <c r="I600" s="122">
        <f t="shared" si="59"/>
        <v>0.489906256025608</v>
      </c>
      <c r="J600" s="128">
        <f t="shared" si="60"/>
        <v>148.43825744017263</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1.3984496124031008E-2</v>
      </c>
      <c r="F601" s="128">
        <f t="shared" si="56"/>
        <v>3.6080000000000001</v>
      </c>
      <c r="G601" s="122">
        <f t="shared" si="57"/>
        <v>8.6379360445917892E-3</v>
      </c>
      <c r="H601" s="128">
        <f t="shared" si="58"/>
        <v>1307.9389999999996</v>
      </c>
      <c r="I601" s="122">
        <f t="shared" si="59"/>
        <v>0.45066850259510333</v>
      </c>
      <c r="J601" s="128">
        <f t="shared" si="60"/>
        <v>161.89626841225225</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2.9279069767441861E-2</v>
      </c>
      <c r="F602" s="128">
        <f t="shared" si="56"/>
        <v>7.5540000000000003</v>
      </c>
      <c r="G602" s="122">
        <f t="shared" si="57"/>
        <v>1.8241318733571963E-2</v>
      </c>
      <c r="H602" s="128">
        <f t="shared" si="58"/>
        <v>2762.0639999999994</v>
      </c>
      <c r="I602" s="122">
        <f t="shared" si="59"/>
        <v>0.42781762928138145</v>
      </c>
      <c r="J602" s="128">
        <f t="shared" si="60"/>
        <v>160.50961114755171</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6.2426356589147282E-2</v>
      </c>
      <c r="F603" s="128">
        <f t="shared" si="56"/>
        <v>16.105999999999998</v>
      </c>
      <c r="G603" s="122">
        <f t="shared" si="57"/>
        <v>7.8949220039889551E-2</v>
      </c>
      <c r="H603" s="128">
        <f t="shared" si="58"/>
        <v>11954.332999999997</v>
      </c>
      <c r="I603" s="122">
        <f t="shared" si="59"/>
        <v>-0.27341171664777514</v>
      </c>
      <c r="J603" s="128">
        <f t="shared" si="60"/>
        <v>79.07153048200604</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1.7058139534883724E-2</v>
      </c>
      <c r="F604" s="128">
        <f t="shared" si="56"/>
        <v>4.4010000000000007</v>
      </c>
      <c r="G604" s="122">
        <f t="shared" si="57"/>
        <v>1.7771097227542301E-2</v>
      </c>
      <c r="H604" s="128">
        <f t="shared" si="58"/>
        <v>2690.864</v>
      </c>
      <c r="I604" s="122">
        <f t="shared" si="59"/>
        <v>1.2745680007760942E-2</v>
      </c>
      <c r="J604" s="128">
        <f t="shared" si="60"/>
        <v>95.98810538522288</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1.1255813953488373E-2</v>
      </c>
      <c r="F605" s="128">
        <f t="shared" si="56"/>
        <v>2.9040000000000004</v>
      </c>
      <c r="G605" s="122">
        <f t="shared" si="57"/>
        <v>2.5675025426303347E-2</v>
      </c>
      <c r="H605" s="128">
        <f t="shared" si="58"/>
        <v>3887.6610000000001</v>
      </c>
      <c r="I605" s="122">
        <f t="shared" si="59"/>
        <v>-0.40434469905851289</v>
      </c>
      <c r="J605" s="128">
        <f t="shared" si="60"/>
        <v>43.839543550975826</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1.1325581395348836E-2</v>
      </c>
      <c r="F606" s="128">
        <f t="shared" si="56"/>
        <v>2.9219999999999997</v>
      </c>
      <c r="G606" s="122">
        <f t="shared" si="57"/>
        <v>1.9230223619384753E-2</v>
      </c>
      <c r="H606" s="128">
        <f t="shared" si="58"/>
        <v>2911.8020000000006</v>
      </c>
      <c r="I606" s="122">
        <f t="shared" si="59"/>
        <v>-0.44356642953338182</v>
      </c>
      <c r="J606" s="128">
        <f t="shared" si="60"/>
        <v>58.894694203827378</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1.2732558139534883E-2</v>
      </c>
      <c r="F607" s="128">
        <f t="shared" si="56"/>
        <v>3.2849999999999997</v>
      </c>
      <c r="G607" s="122">
        <f t="shared" si="57"/>
        <v>2.9570242639580503E-2</v>
      </c>
      <c r="H607" s="128">
        <f t="shared" si="58"/>
        <v>4477.4670000000006</v>
      </c>
      <c r="I607" s="122">
        <f t="shared" si="59"/>
        <v>-0.39435621792004777</v>
      </c>
      <c r="J607" s="128">
        <f t="shared" si="60"/>
        <v>43.058686716665754</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1.9263565891472871E-2</v>
      </c>
      <c r="F608" s="128">
        <f t="shared" si="56"/>
        <v>4.9700000000000006</v>
      </c>
      <c r="G608" s="122">
        <f t="shared" si="57"/>
        <v>2.5337218824710406E-2</v>
      </c>
      <c r="H608" s="128">
        <f t="shared" si="58"/>
        <v>3836.5110000000004</v>
      </c>
      <c r="I608" s="122">
        <f t="shared" si="59"/>
        <v>-0.3654962928529274</v>
      </c>
      <c r="J608" s="128">
        <f t="shared" si="60"/>
        <v>76.028730796159294</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2.6232558139534883E-2</v>
      </c>
      <c r="F609" s="128">
        <f t="shared" si="56"/>
        <v>6.7679999999999998</v>
      </c>
      <c r="G609" s="122">
        <f t="shared" si="57"/>
        <v>2.2877253695069277E-2</v>
      </c>
      <c r="H609" s="128">
        <f t="shared" si="58"/>
        <v>3464.0279999999998</v>
      </c>
      <c r="I609" s="122">
        <f t="shared" si="59"/>
        <v>-4.64370075654622E-2</v>
      </c>
      <c r="J609" s="128">
        <f t="shared" si="60"/>
        <v>114.66655259057066</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1.2116279069767441E-2</v>
      </c>
      <c r="F610" s="128">
        <f t="shared" si="56"/>
        <v>3.1259999999999999</v>
      </c>
      <c r="G610" s="122">
        <f t="shared" si="57"/>
        <v>1.1985186701713139E-2</v>
      </c>
      <c r="H610" s="128">
        <f t="shared" si="58"/>
        <v>1814.7730000000001</v>
      </c>
      <c r="I610" s="122">
        <f t="shared" si="59"/>
        <v>-0.22545451995752461</v>
      </c>
      <c r="J610" s="128">
        <f t="shared" si="60"/>
        <v>101.09378661606969</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7.2604651162790704E-2</v>
      </c>
      <c r="F611" s="128">
        <f t="shared" si="56"/>
        <v>18.732000000000003</v>
      </c>
      <c r="G611" s="122">
        <f t="shared" si="57"/>
        <v>7.9317630664782243E-2</v>
      </c>
      <c r="H611" s="128">
        <f t="shared" si="58"/>
        <v>12010.116999999998</v>
      </c>
      <c r="I611" s="122">
        <f t="shared" si="59"/>
        <v>-0.4039458558900384</v>
      </c>
      <c r="J611" s="128">
        <f t="shared" si="60"/>
        <v>91.536585944728472</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2.5569767441860469E-2</v>
      </c>
      <c r="F612" s="128">
        <f t="shared" si="56"/>
        <v>6.5970000000000013</v>
      </c>
      <c r="G612" s="122">
        <f t="shared" si="57"/>
        <v>2.3564761124833241E-2</v>
      </c>
      <c r="H612" s="128">
        <f t="shared" si="58"/>
        <v>3568.1289999999999</v>
      </c>
      <c r="I612" s="122">
        <f t="shared" si="59"/>
        <v>-0.10479434135206075</v>
      </c>
      <c r="J612" s="128">
        <f t="shared" si="60"/>
        <v>108.50849412988232</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3.4000000000000002E-2</v>
      </c>
      <c r="F613" s="128">
        <f t="shared" si="56"/>
        <v>8.7720000000000002</v>
      </c>
      <c r="G613" s="122">
        <f t="shared" si="57"/>
        <v>4.1646528153852239E-2</v>
      </c>
      <c r="H613" s="128">
        <f t="shared" si="58"/>
        <v>6306.0339999999987</v>
      </c>
      <c r="I613" s="122">
        <f t="shared" si="59"/>
        <v>-0.4659154882730438</v>
      </c>
      <c r="J613" s="128">
        <f t="shared" si="60"/>
        <v>81.639458334668063</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2.5054263565891476E-2</v>
      </c>
      <c r="F614" s="128">
        <f t="shared" si="56"/>
        <v>6.4640000000000013</v>
      </c>
      <c r="G614" s="122">
        <f t="shared" si="57"/>
        <v>2.7582282159320553E-2</v>
      </c>
      <c r="H614" s="128">
        <f t="shared" si="58"/>
        <v>4176.4539999999997</v>
      </c>
      <c r="I614" s="122">
        <f t="shared" si="59"/>
        <v>-0.31908725147158112</v>
      </c>
      <c r="J614" s="128">
        <f t="shared" si="60"/>
        <v>90.834628625627289</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2.8240310077519381E-2</v>
      </c>
      <c r="F615" s="128">
        <f t="shared" si="56"/>
        <v>7.2860000000000005</v>
      </c>
      <c r="G615" s="122">
        <f t="shared" si="57"/>
        <v>2.986128465572125E-2</v>
      </c>
      <c r="H615" s="128">
        <f t="shared" si="58"/>
        <v>4521.5360000000001</v>
      </c>
      <c r="I615" s="122">
        <f t="shared" si="59"/>
        <v>-0.27734210603331005</v>
      </c>
      <c r="J615" s="128">
        <f t="shared" si="60"/>
        <v>94.571651565260765</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2.4186046511627916E-2</v>
      </c>
      <c r="F616" s="128">
        <f t="shared" si="56"/>
        <v>6.240000000000002</v>
      </c>
      <c r="G616" s="122">
        <f t="shared" si="57"/>
        <v>2.6728248953228815E-2</v>
      </c>
      <c r="H616" s="128">
        <f t="shared" si="58"/>
        <v>4047.1380000000008</v>
      </c>
      <c r="I616" s="122">
        <f t="shared" si="59"/>
        <v>-0.2951621655560458</v>
      </c>
      <c r="J616" s="128">
        <f t="shared" si="60"/>
        <v>90.488705616108845</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2.3434108527131788E-2</v>
      </c>
      <c r="F617" s="128">
        <f t="shared" si="56"/>
        <v>6.0460000000000012</v>
      </c>
      <c r="G617" s="122">
        <f t="shared" si="57"/>
        <v>2.1681999498078166E-2</v>
      </c>
      <c r="H617" s="128">
        <f t="shared" si="58"/>
        <v>3283.0449999999996</v>
      </c>
      <c r="I617" s="122">
        <f t="shared" si="59"/>
        <v>-0.195036814768661</v>
      </c>
      <c r="J617" s="128">
        <f t="shared" si="60"/>
        <v>108.08093842640723</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2.3027131782945739E-2</v>
      </c>
      <c r="F618" s="128">
        <f t="shared" si="56"/>
        <v>5.9410000000000007</v>
      </c>
      <c r="G618" s="122">
        <f t="shared" si="57"/>
        <v>2.2868595543462468E-2</v>
      </c>
      <c r="H618" s="128">
        <f t="shared" si="58"/>
        <v>3462.7170000000001</v>
      </c>
      <c r="I618" s="122">
        <f t="shared" si="59"/>
        <v>-0.23659160762820131</v>
      </c>
      <c r="J618" s="128">
        <f t="shared" si="60"/>
        <v>100.69324869199758</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3.4387596899224798E-2</v>
      </c>
      <c r="F619" s="128">
        <f t="shared" si="56"/>
        <v>8.8719999999999981</v>
      </c>
      <c r="G619" s="122">
        <f t="shared" si="57"/>
        <v>5.3961536937484317E-2</v>
      </c>
      <c r="H619" s="128">
        <f t="shared" si="58"/>
        <v>8170.7480000000005</v>
      </c>
      <c r="I619" s="122">
        <f t="shared" si="59"/>
        <v>-0.48588989883242151</v>
      </c>
      <c r="J619" s="128">
        <f t="shared" si="60"/>
        <v>63.726125775593864</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0.16531395348837211</v>
      </c>
      <c r="F620" s="128">
        <f t="shared" si="56"/>
        <v>42.651000000000003</v>
      </c>
      <c r="G620" s="122">
        <f t="shared" si="57"/>
        <v>0.14635709096672789</v>
      </c>
      <c r="H620" s="128">
        <f t="shared" si="58"/>
        <v>22161.098000000002</v>
      </c>
      <c r="I620" s="122">
        <f t="shared" si="59"/>
        <v>0.243663911316055</v>
      </c>
      <c r="J620" s="128">
        <f t="shared" si="60"/>
        <v>112.95247288425114</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0.1142248062015504</v>
      </c>
      <c r="F621" s="128">
        <f t="shared" si="56"/>
        <v>29.470000000000002</v>
      </c>
      <c r="G621" s="122">
        <f t="shared" si="57"/>
        <v>9.5442629013723593E-2</v>
      </c>
      <c r="H621" s="128">
        <f t="shared" si="58"/>
        <v>14451.732</v>
      </c>
      <c r="I621" s="122">
        <f t="shared" si="59"/>
        <v>0.31142540701868515</v>
      </c>
      <c r="J621" s="128">
        <f t="shared" si="60"/>
        <v>119.67902328541908</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3.1372093023255811E-2</v>
      </c>
      <c r="F622" s="128">
        <f t="shared" si="56"/>
        <v>8.0939999999999994</v>
      </c>
      <c r="G622" s="122">
        <f t="shared" si="57"/>
        <v>3.6622845368450258E-2</v>
      </c>
      <c r="H622" s="128">
        <f t="shared" si="58"/>
        <v>5545.3580000000011</v>
      </c>
      <c r="I622" s="122">
        <f t="shared" si="59"/>
        <v>-0.31015171313269008</v>
      </c>
      <c r="J622" s="128">
        <f t="shared" si="60"/>
        <v>85.662631364744129</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0.13622093023255813</v>
      </c>
      <c r="F623" s="128">
        <f t="shared" si="56"/>
        <v>35.144999999999996</v>
      </c>
      <c r="G623" s="122">
        <f t="shared" si="57"/>
        <v>0.13849187679139865</v>
      </c>
      <c r="H623" s="128">
        <f t="shared" si="58"/>
        <v>20970.163</v>
      </c>
      <c r="I623" s="122">
        <f t="shared" si="59"/>
        <v>0.19356907368470996</v>
      </c>
      <c r="J623" s="128">
        <f t="shared" si="60"/>
        <v>98.360231219726259</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0.11298449612403101</v>
      </c>
      <c r="F624" s="128">
        <f t="shared" si="56"/>
        <v>29.150000000000002</v>
      </c>
      <c r="G624" s="122">
        <f t="shared" si="57"/>
        <v>0.12481160099856027</v>
      </c>
      <c r="H624" s="128">
        <f t="shared" si="58"/>
        <v>18898.722999999998</v>
      </c>
      <c r="I624" s="122">
        <f t="shared" si="59"/>
        <v>-0.29464516978878769</v>
      </c>
      <c r="J624" s="128">
        <f t="shared" si="60"/>
        <v>90.524034000120153</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4.4050387596899221E-2</v>
      </c>
      <c r="F625" s="128">
        <f t="shared" si="56"/>
        <v>11.364999999999998</v>
      </c>
      <c r="G625" s="122">
        <f t="shared" si="57"/>
        <v>4.2470498883884336E-2</v>
      </c>
      <c r="H625" s="128">
        <f t="shared" si="58"/>
        <v>6430.7979999999989</v>
      </c>
      <c r="I625" s="122">
        <f t="shared" si="59"/>
        <v>0.29224443676448558</v>
      </c>
      <c r="J625" s="128">
        <f t="shared" si="60"/>
        <v>103.71996739980463</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6.2627906976744183E-2</v>
      </c>
      <c r="F626" s="128">
        <f t="shared" si="56"/>
        <v>16.157999999999998</v>
      </c>
      <c r="G626" s="122">
        <f t="shared" si="57"/>
        <v>6.4558143681728727E-2</v>
      </c>
      <c r="H626" s="128">
        <f t="shared" si="58"/>
        <v>9775.2650000000012</v>
      </c>
      <c r="I626" s="122">
        <f t="shared" si="59"/>
        <v>9.7713658726753888E-2</v>
      </c>
      <c r="J626" s="128">
        <f t="shared" si="60"/>
        <v>97.010080223959662</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0.20962403100775193</v>
      </c>
      <c r="F627" s="128">
        <f t="shared" si="56"/>
        <v>54.082999999999998</v>
      </c>
      <c r="G627" s="122">
        <f t="shared" si="57"/>
        <v>0.24707801582374625</v>
      </c>
      <c r="H627" s="128">
        <f t="shared" si="58"/>
        <v>37412.059000000008</v>
      </c>
      <c r="I627" s="122">
        <f t="shared" si="59"/>
        <v>-0.27568810083125089</v>
      </c>
      <c r="J627" s="128">
        <f t="shared" si="60"/>
        <v>84.841231345037087</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2.5228682170542641E-2</v>
      </c>
      <c r="F628" s="128">
        <f t="shared" si="56"/>
        <v>6.5090000000000012</v>
      </c>
      <c r="G628" s="122">
        <f t="shared" si="57"/>
        <v>3.81161288618262E-2</v>
      </c>
      <c r="H628" s="128">
        <f t="shared" si="58"/>
        <v>5771.4679999999998</v>
      </c>
      <c r="I628" s="122">
        <f t="shared" si="59"/>
        <v>-0.45212383679212836</v>
      </c>
      <c r="J628" s="128">
        <f t="shared" si="60"/>
        <v>66.188993803642788</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0.26941085271317822</v>
      </c>
      <c r="F629" s="128">
        <f t="shared" si="56"/>
        <v>69.507999999999981</v>
      </c>
      <c r="G629" s="122">
        <f t="shared" si="57"/>
        <v>0.29515127659855506</v>
      </c>
      <c r="H629" s="128">
        <f t="shared" si="58"/>
        <v>44691.216000000008</v>
      </c>
      <c r="I629" s="122">
        <f t="shared" si="59"/>
        <v>-3.982489698730296E-2</v>
      </c>
      <c r="J629" s="128">
        <f t="shared" si="60"/>
        <v>91.278904776553887</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2.7841085271317827E-2</v>
      </c>
      <c r="F630" s="128">
        <f t="shared" si="56"/>
        <v>7.1829999999999998</v>
      </c>
      <c r="G630" s="122">
        <f t="shared" si="57"/>
        <v>3.0674061208046596E-2</v>
      </c>
      <c r="H630" s="128">
        <f t="shared" si="58"/>
        <v>4644.6049999999996</v>
      </c>
      <c r="I630" s="122">
        <f t="shared" si="59"/>
        <v>-0.19302564893227744</v>
      </c>
      <c r="J630" s="128">
        <f t="shared" si="60"/>
        <v>90.76426196872292</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9.1290697674418622E-2</v>
      </c>
      <c r="F631" s="128">
        <f t="shared" si="56"/>
        <v>23.553000000000004</v>
      </c>
      <c r="G631" s="122">
        <f t="shared" si="57"/>
        <v>9.4032030537980954E-2</v>
      </c>
      <c r="H631" s="128">
        <f t="shared" si="58"/>
        <v>14238.142</v>
      </c>
      <c r="I631" s="122">
        <f t="shared" si="59"/>
        <v>-0.13831142550900222</v>
      </c>
      <c r="J631" s="128">
        <f t="shared" si="60"/>
        <v>97.084681838860149</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0.21115116279069771</v>
      </c>
      <c r="F632" s="128">
        <f t="shared" si="56"/>
        <v>54.477000000000011</v>
      </c>
      <c r="G632" s="122">
        <f t="shared" si="57"/>
        <v>0.25664931514086831</v>
      </c>
      <c r="H632" s="128">
        <f t="shared" si="58"/>
        <v>38861.326000000001</v>
      </c>
      <c r="I632" s="122">
        <f t="shared" si="59"/>
        <v>-0.40816519006482122</v>
      </c>
      <c r="J632" s="128">
        <f t="shared" si="60"/>
        <v>82.272248680968502</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3.330620155038759E-2</v>
      </c>
      <c r="F633" s="128">
        <f t="shared" si="56"/>
        <v>8.5929999999999982</v>
      </c>
      <c r="G633" s="122">
        <f t="shared" si="57"/>
        <v>2.8296741470630965E-2</v>
      </c>
      <c r="H633" s="128">
        <f t="shared" si="58"/>
        <v>4284.6359999999995</v>
      </c>
      <c r="I633" s="122">
        <f t="shared" si="59"/>
        <v>0.42705585238998983</v>
      </c>
      <c r="J633" s="128">
        <f t="shared" si="60"/>
        <v>117.70331076797629</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0.14444573643410852</v>
      </c>
      <c r="F634" s="128">
        <f t="shared" si="56"/>
        <v>37.266999999999996</v>
      </c>
      <c r="G634" s="122">
        <f t="shared" si="57"/>
        <v>0.17668192024726254</v>
      </c>
      <c r="H634" s="128">
        <f t="shared" si="58"/>
        <v>26752.822999999997</v>
      </c>
      <c r="I634" s="122">
        <f t="shared" si="59"/>
        <v>-0.47887913493958295</v>
      </c>
      <c r="J634" s="128">
        <f t="shared" si="60"/>
        <v>81.754678821669941</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0.26336046511627909</v>
      </c>
      <c r="F635" s="128">
        <f t="shared" si="56"/>
        <v>67.947000000000003</v>
      </c>
      <c r="G635" s="122">
        <f t="shared" si="57"/>
        <v>0.29485897977783349</v>
      </c>
      <c r="H635" s="128">
        <f t="shared" si="58"/>
        <v>44646.956999999995</v>
      </c>
      <c r="I635" s="122">
        <f t="shared" si="59"/>
        <v>-0.40030963432704009</v>
      </c>
      <c r="J635" s="128">
        <f t="shared" si="60"/>
        <v>89.317430764602292</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0.33191860465116269</v>
      </c>
      <c r="F636" s="128">
        <f t="shared" si="56"/>
        <v>85.634999999999977</v>
      </c>
      <c r="G636" s="122">
        <f t="shared" si="57"/>
        <v>0.36258446155675017</v>
      </c>
      <c r="H636" s="128">
        <f t="shared" si="58"/>
        <v>54901.813999999998</v>
      </c>
      <c r="I636" s="122">
        <f t="shared" si="59"/>
        <v>-0.49085783259638532</v>
      </c>
      <c r="J636" s="128">
        <f t="shared" si="60"/>
        <v>91.542423860657422</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0.22751550387596903</v>
      </c>
      <c r="F637" s="128">
        <f t="shared" si="56"/>
        <v>58.699000000000012</v>
      </c>
      <c r="G637" s="122">
        <f t="shared" si="57"/>
        <v>0.24201724365663257</v>
      </c>
      <c r="H637" s="128">
        <f t="shared" si="58"/>
        <v>36645.766999999993</v>
      </c>
      <c r="I637" s="122">
        <f t="shared" si="59"/>
        <v>2.8580011227135115E-2</v>
      </c>
      <c r="J637" s="128">
        <f t="shared" si="60"/>
        <v>94.007972505778042</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0.18293410852713177</v>
      </c>
      <c r="F638" s="128">
        <f t="shared" si="56"/>
        <v>47.196999999999996</v>
      </c>
      <c r="G638" s="122">
        <f t="shared" si="57"/>
        <v>0.20314195141925004</v>
      </c>
      <c r="H638" s="128">
        <f t="shared" si="58"/>
        <v>30759.348000000002</v>
      </c>
      <c r="I638" s="122">
        <f t="shared" si="59"/>
        <v>-0.44040653574887084</v>
      </c>
      <c r="J638" s="128">
        <f t="shared" si="60"/>
        <v>90.052353661596584</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0.36975581395348844</v>
      </c>
      <c r="F639" s="128">
        <f t="shared" si="56"/>
        <v>95.39700000000002</v>
      </c>
      <c r="G639" s="122">
        <f t="shared" si="57"/>
        <v>0.44381459932108469</v>
      </c>
      <c r="H639" s="128">
        <f t="shared" si="58"/>
        <v>67201.519</v>
      </c>
      <c r="I639" s="122">
        <f t="shared" si="59"/>
        <v>-0.49086168550841164</v>
      </c>
      <c r="J639" s="128">
        <f t="shared" si="60"/>
        <v>83.313125462549905</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0.279546511627907</v>
      </c>
      <c r="F640" s="128">
        <f t="shared" si="56"/>
        <v>72.123000000000005</v>
      </c>
      <c r="G640" s="122">
        <f t="shared" si="57"/>
        <v>0.33759825780290326</v>
      </c>
      <c r="H640" s="128">
        <f t="shared" si="58"/>
        <v>51118.453000000001</v>
      </c>
      <c r="I640" s="122">
        <f t="shared" si="59"/>
        <v>-0.46927717256971785</v>
      </c>
      <c r="J640" s="128">
        <f t="shared" si="60"/>
        <v>82.804488816737901</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0.32343023255813946</v>
      </c>
      <c r="F641" s="128">
        <f t="shared" si="56"/>
        <v>83.444999999999979</v>
      </c>
      <c r="G641" s="122">
        <f t="shared" si="57"/>
        <v>0.37446548626979614</v>
      </c>
      <c r="H641" s="128">
        <f t="shared" si="58"/>
        <v>56700.814999999995</v>
      </c>
      <c r="I641" s="122">
        <f t="shared" si="59"/>
        <v>-0.47486406067336967</v>
      </c>
      <c r="J641" s="128">
        <f t="shared" si="60"/>
        <v>86.371172889646061</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9.0279069767441864E-2</v>
      </c>
      <c r="F642" s="128">
        <f t="shared" si="56"/>
        <v>23.292000000000002</v>
      </c>
      <c r="G642" s="122">
        <f t="shared" si="57"/>
        <v>6.882714076265703E-2</v>
      </c>
      <c r="H642" s="128">
        <f t="shared" si="58"/>
        <v>10421.668000000001</v>
      </c>
      <c r="I642" s="122">
        <f t="shared" si="59"/>
        <v>0.42698513359037693</v>
      </c>
      <c r="J642" s="128">
        <f t="shared" si="60"/>
        <v>131.16783403622634</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0.32262790697674415</v>
      </c>
      <c r="F643" s="128">
        <f t="shared" si="56"/>
        <v>83.237999999999985</v>
      </c>
      <c r="G643" s="122">
        <f t="shared" si="57"/>
        <v>0.34210084005864561</v>
      </c>
      <c r="H643" s="128">
        <f t="shared" si="58"/>
        <v>51800.224999999999</v>
      </c>
      <c r="I643" s="122">
        <f t="shared" si="59"/>
        <v>6.4282271880344938E-2</v>
      </c>
      <c r="J643" s="128">
        <f t="shared" si="60"/>
        <v>94.307838274070519</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1.9232558139534884E-2</v>
      </c>
      <c r="F644" s="128">
        <f t="shared" si="56"/>
        <v>4.9619999999999997</v>
      </c>
      <c r="G644" s="122">
        <f t="shared" si="57"/>
        <v>3.0227819677977521E-2</v>
      </c>
      <c r="H644" s="128">
        <f t="shared" si="58"/>
        <v>4577.0360000000001</v>
      </c>
      <c r="I644" s="122">
        <f t="shared" si="59"/>
        <v>-0.2991282175848643</v>
      </c>
      <c r="J644" s="128">
        <f t="shared" si="60"/>
        <v>63.625356854787526</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0.32629844961240312</v>
      </c>
      <c r="F645" s="128">
        <f t="shared" si="56"/>
        <v>84.185000000000002</v>
      </c>
      <c r="G645" s="122">
        <f t="shared" si="57"/>
        <v>0.37542121808503609</v>
      </c>
      <c r="H645" s="128">
        <f t="shared" si="58"/>
        <v>56845.53</v>
      </c>
      <c r="I645" s="122">
        <f t="shared" si="59"/>
        <v>-0.43528861155660054</v>
      </c>
      <c r="J645" s="128">
        <f t="shared" si="60"/>
        <v>86.915292448519452</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0.15380620155038766</v>
      </c>
      <c r="F646" s="128">
        <f t="shared" si="56"/>
        <v>39.682000000000016</v>
      </c>
      <c r="G646" s="122">
        <f t="shared" si="57"/>
        <v>0.19559151487934062</v>
      </c>
      <c r="H646" s="128">
        <f t="shared" si="58"/>
        <v>29616.075999999997</v>
      </c>
      <c r="I646" s="122">
        <f t="shared" si="59"/>
        <v>-0.41509158700967946</v>
      </c>
      <c r="J646" s="128">
        <f t="shared" si="60"/>
        <v>78.63643862325516</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4.0802325581395356E-2</v>
      </c>
      <c r="F647" s="128">
        <f t="shared" si="56"/>
        <v>10.527000000000001</v>
      </c>
      <c r="G647" s="122">
        <f t="shared" si="57"/>
        <v>5.1355169134449007E-2</v>
      </c>
      <c r="H647" s="128">
        <f t="shared" si="58"/>
        <v>7776.0969999999998</v>
      </c>
      <c r="I647" s="122">
        <f t="shared" si="59"/>
        <v>-0.38159298841514272</v>
      </c>
      <c r="J647" s="128">
        <f t="shared" si="60"/>
        <v>79.45125343580105</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0.50253488372093025</v>
      </c>
      <c r="F648" s="128">
        <f t="shared" si="56"/>
        <v>129.654</v>
      </c>
      <c r="G648" s="122">
        <f t="shared" si="57"/>
        <v>0.47484569866198206</v>
      </c>
      <c r="H648" s="128">
        <f t="shared" si="58"/>
        <v>71900.186000000002</v>
      </c>
      <c r="I648" s="122">
        <f t="shared" si="59"/>
        <v>0.35576797895408074</v>
      </c>
      <c r="J648" s="128">
        <f t="shared" si="60"/>
        <v>105.83119635219833</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0.31852325581395347</v>
      </c>
      <c r="F649" s="128">
        <f t="shared" ref="F649:F712" si="62">SUMPRODUCT($K$2:$AI$2,$K649:$AI649)</f>
        <v>82.178999999999988</v>
      </c>
      <c r="G649" s="122">
        <f t="shared" ref="G649:G712" si="63">SUMPRODUCT($K$3:$AI$3,$K649:$AI649)/$J$3</f>
        <v>0.36194666420108579</v>
      </c>
      <c r="H649" s="128">
        <f t="shared" ref="H649:H712" si="64">SUMPRODUCT($K$3:$AI$3,$K649:$AI649)</f>
        <v>54805.240000000005</v>
      </c>
      <c r="I649" s="122">
        <f t="shared" ref="I649:I712" si="65">CORREL($K$4:$AI$4,$K649:$AI649)</f>
        <v>-0.45800736872516729</v>
      </c>
      <c r="J649" s="128">
        <f t="shared" si="60"/>
        <v>88.002815695793331</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0.41383720930232554</v>
      </c>
      <c r="F650" s="128">
        <f t="shared" si="62"/>
        <v>106.76999999999998</v>
      </c>
      <c r="G650" s="122">
        <f t="shared" si="63"/>
        <v>0.42105931263125912</v>
      </c>
      <c r="H650" s="128">
        <f t="shared" si="64"/>
        <v>63755.958999999995</v>
      </c>
      <c r="I650" s="122">
        <f t="shared" si="65"/>
        <v>-0.24635562676625014</v>
      </c>
      <c r="J650" s="128">
        <f t="shared" ref="J650:J713" si="66">$E650/$G650*100</f>
        <v>98.2847776756672</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0.5297286821705427</v>
      </c>
      <c r="F651" s="128">
        <f t="shared" si="62"/>
        <v>136.67000000000002</v>
      </c>
      <c r="G651" s="122">
        <f t="shared" si="63"/>
        <v>0.51163809454622311</v>
      </c>
      <c r="H651" s="128">
        <f t="shared" si="64"/>
        <v>77471.217000000004</v>
      </c>
      <c r="I651" s="122">
        <f t="shared" si="65"/>
        <v>0.40131767935387391</v>
      </c>
      <c r="J651" s="128">
        <f t="shared" si="66"/>
        <v>103.53581717568632</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0.14910465116279065</v>
      </c>
      <c r="F652" s="128">
        <f t="shared" si="62"/>
        <v>38.468999999999987</v>
      </c>
      <c r="G652" s="122">
        <f t="shared" si="63"/>
        <v>0.17419915729966057</v>
      </c>
      <c r="H652" s="128">
        <f t="shared" si="64"/>
        <v>26376.888000000003</v>
      </c>
      <c r="I652" s="122">
        <f t="shared" si="65"/>
        <v>-0.38365672950355678</v>
      </c>
      <c r="J652" s="128">
        <f t="shared" si="66"/>
        <v>85.594358476888672</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0.55084108527131792</v>
      </c>
      <c r="F653" s="128">
        <f t="shared" si="62"/>
        <v>142.11700000000002</v>
      </c>
      <c r="G653" s="122">
        <f t="shared" si="63"/>
        <v>0.57845310993408972</v>
      </c>
      <c r="H653" s="128">
        <f t="shared" si="64"/>
        <v>87588.213000000003</v>
      </c>
      <c r="I653" s="122">
        <f t="shared" si="65"/>
        <v>-5.8485717580749899E-2</v>
      </c>
      <c r="J653" s="128">
        <f t="shared" si="66"/>
        <v>95.226575121029612</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3.7825581395348841E-2</v>
      </c>
      <c r="F654" s="128">
        <f t="shared" si="62"/>
        <v>9.7590000000000003</v>
      </c>
      <c r="G654" s="122">
        <f t="shared" si="63"/>
        <v>4.2947687857454196E-2</v>
      </c>
      <c r="H654" s="128">
        <f t="shared" si="64"/>
        <v>6503.0529999999999</v>
      </c>
      <c r="I654" s="122">
        <f t="shared" si="65"/>
        <v>-0.30518944360461925</v>
      </c>
      <c r="J654" s="128">
        <f t="shared" si="66"/>
        <v>88.073615326846195</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7.3279069767441862E-2</v>
      </c>
      <c r="F655" s="128">
        <f t="shared" si="62"/>
        <v>18.905999999999999</v>
      </c>
      <c r="G655" s="122">
        <f t="shared" si="63"/>
        <v>0.10208059147525396</v>
      </c>
      <c r="H655" s="128">
        <f t="shared" si="64"/>
        <v>15456.839000000004</v>
      </c>
      <c r="I655" s="122">
        <f t="shared" si="65"/>
        <v>-0.42417807414217173</v>
      </c>
      <c r="J655" s="128">
        <f t="shared" si="66"/>
        <v>71.785506635907311</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6.6317829457364363E-3</v>
      </c>
      <c r="F656" s="128">
        <f t="shared" si="62"/>
        <v>1.7110000000000005</v>
      </c>
      <c r="G656" s="122">
        <f t="shared" si="63"/>
        <v>1.0946393427465693E-2</v>
      </c>
      <c r="H656" s="128">
        <f t="shared" si="64"/>
        <v>1657.4810000000004</v>
      </c>
      <c r="I656" s="122">
        <f t="shared" si="65"/>
        <v>-0.42404024044983568</v>
      </c>
      <c r="J656" s="128">
        <f t="shared" si="66"/>
        <v>60.584182266796397</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1.3155038759689923E-2</v>
      </c>
      <c r="F657" s="128">
        <f t="shared" si="62"/>
        <v>3.3940000000000001</v>
      </c>
      <c r="G657" s="122">
        <f t="shared" si="63"/>
        <v>1.8418563182712757E-2</v>
      </c>
      <c r="H657" s="128">
        <f t="shared" si="64"/>
        <v>2788.9020000000005</v>
      </c>
      <c r="I657" s="122">
        <f t="shared" si="65"/>
        <v>-0.41140100895875625</v>
      </c>
      <c r="J657" s="128">
        <f t="shared" si="66"/>
        <v>71.422719726785971</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0.29823643410852718</v>
      </c>
      <c r="F658" s="128">
        <f t="shared" si="62"/>
        <v>76.945000000000007</v>
      </c>
      <c r="G658" s="122">
        <f t="shared" si="63"/>
        <v>0.35725224213765877</v>
      </c>
      <c r="H658" s="128">
        <f t="shared" si="64"/>
        <v>54094.420000000013</v>
      </c>
      <c r="I658" s="122">
        <f t="shared" si="65"/>
        <v>-0.4521411857715722</v>
      </c>
      <c r="J658" s="128">
        <f t="shared" si="66"/>
        <v>83.480633270205971</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0.188453488372093</v>
      </c>
      <c r="F659" s="128">
        <f t="shared" si="62"/>
        <v>48.620999999999995</v>
      </c>
      <c r="G659" s="122">
        <f t="shared" si="63"/>
        <v>0.22097349720640874</v>
      </c>
      <c r="H659" s="128">
        <f t="shared" si="64"/>
        <v>33459.364999999998</v>
      </c>
      <c r="I659" s="122">
        <f t="shared" si="65"/>
        <v>-0.47183417190287141</v>
      </c>
      <c r="J659" s="128">
        <f t="shared" si="66"/>
        <v>85.283299017556303</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4.9457364341085268E-2</v>
      </c>
      <c r="F660" s="128">
        <f t="shared" si="62"/>
        <v>12.76</v>
      </c>
      <c r="G660" s="122">
        <f t="shared" si="63"/>
        <v>7.3390779167602269E-2</v>
      </c>
      <c r="H660" s="128">
        <f t="shared" si="64"/>
        <v>11112.685000000001</v>
      </c>
      <c r="I660" s="122">
        <f t="shared" si="65"/>
        <v>-0.45098502921150529</v>
      </c>
      <c r="J660" s="128">
        <f t="shared" si="66"/>
        <v>67.389071082267236</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0.18625581395348834</v>
      </c>
      <c r="F661" s="128">
        <f t="shared" si="62"/>
        <v>48.053999999999988</v>
      </c>
      <c r="G661" s="122">
        <f t="shared" si="63"/>
        <v>0.22546761943758337</v>
      </c>
      <c r="H661" s="128">
        <f t="shared" si="64"/>
        <v>34139.856</v>
      </c>
      <c r="I661" s="122">
        <f t="shared" si="65"/>
        <v>-0.48317264212637567</v>
      </c>
      <c r="J661" s="128">
        <f t="shared" si="66"/>
        <v>82.608675435565104</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2.0825581395348843E-2</v>
      </c>
      <c r="F662" s="128">
        <f t="shared" si="62"/>
        <v>5.3730000000000011</v>
      </c>
      <c r="G662" s="122">
        <f t="shared" si="63"/>
        <v>3.0263165541745365E-2</v>
      </c>
      <c r="H662" s="128">
        <f t="shared" si="64"/>
        <v>4582.3879999999999</v>
      </c>
      <c r="I662" s="122">
        <f t="shared" si="65"/>
        <v>-0.30620497735480839</v>
      </c>
      <c r="J662" s="128">
        <f t="shared" si="66"/>
        <v>68.814947222298315</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0.1911472868217054</v>
      </c>
      <c r="F663" s="128">
        <f t="shared" si="62"/>
        <v>49.315999999999995</v>
      </c>
      <c r="G663" s="122">
        <f t="shared" si="63"/>
        <v>0.20044363285738817</v>
      </c>
      <c r="H663" s="128">
        <f t="shared" si="64"/>
        <v>30350.774000000001</v>
      </c>
      <c r="I663" s="122">
        <f t="shared" si="65"/>
        <v>-2.4478930816451454E-2</v>
      </c>
      <c r="J663" s="128">
        <f t="shared" si="66"/>
        <v>95.362114573977536</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0.10153875968992247</v>
      </c>
      <c r="F664" s="128">
        <f t="shared" si="62"/>
        <v>26.196999999999999</v>
      </c>
      <c r="G664" s="122">
        <f t="shared" si="63"/>
        <v>0.14467229787739899</v>
      </c>
      <c r="H664" s="128">
        <f t="shared" si="64"/>
        <v>21905.99</v>
      </c>
      <c r="I664" s="122">
        <f t="shared" si="65"/>
        <v>-0.39593610399643048</v>
      </c>
      <c r="J664" s="128">
        <f t="shared" si="66"/>
        <v>70.185350740727444</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0.18160852713178297</v>
      </c>
      <c r="F665" s="128">
        <f t="shared" si="62"/>
        <v>46.855000000000004</v>
      </c>
      <c r="G665" s="122">
        <f t="shared" si="63"/>
        <v>0.14450697407177487</v>
      </c>
      <c r="H665" s="128">
        <f t="shared" si="64"/>
        <v>21880.957000000006</v>
      </c>
      <c r="I665" s="122">
        <f t="shared" si="65"/>
        <v>0.29242586464717052</v>
      </c>
      <c r="J665" s="128">
        <f t="shared" si="66"/>
        <v>125.6745761222432</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0.46042248062015512</v>
      </c>
      <c r="F666" s="128">
        <f t="shared" si="62"/>
        <v>118.78900000000002</v>
      </c>
      <c r="G666" s="122">
        <f t="shared" si="63"/>
        <v>0.46392083503942733</v>
      </c>
      <c r="H666" s="128">
        <f t="shared" si="64"/>
        <v>70245.965000000011</v>
      </c>
      <c r="I666" s="122">
        <f t="shared" si="65"/>
        <v>0.11484079553737184</v>
      </c>
      <c r="J666" s="128">
        <f t="shared" si="66"/>
        <v>99.245915648738887</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0.32517441860465118</v>
      </c>
      <c r="F667" s="128">
        <f t="shared" si="62"/>
        <v>83.89500000000001</v>
      </c>
      <c r="G667" s="122">
        <f t="shared" si="63"/>
        <v>0.32642891201838614</v>
      </c>
      <c r="H667" s="128">
        <f t="shared" si="64"/>
        <v>49427.212999999996</v>
      </c>
      <c r="I667" s="122">
        <f t="shared" si="65"/>
        <v>-4.4076079907716934E-2</v>
      </c>
      <c r="J667" s="128">
        <f t="shared" si="66"/>
        <v>99.615691696554038</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0.51941860465116285</v>
      </c>
      <c r="F668" s="128">
        <f t="shared" si="62"/>
        <v>134.01000000000002</v>
      </c>
      <c r="G668" s="122">
        <f t="shared" si="63"/>
        <v>0.52084329472057478</v>
      </c>
      <c r="H668" s="128">
        <f t="shared" si="64"/>
        <v>78865.049999999988</v>
      </c>
      <c r="I668" s="122">
        <f t="shared" si="65"/>
        <v>4.807295364354023E-2</v>
      </c>
      <c r="J668" s="128">
        <f t="shared" si="66"/>
        <v>99.726464738270991</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0.14185271317829454</v>
      </c>
      <c r="F669" s="128">
        <f t="shared" si="62"/>
        <v>36.597999999999992</v>
      </c>
      <c r="G669" s="122">
        <f t="shared" si="63"/>
        <v>0.12036440185446909</v>
      </c>
      <c r="H669" s="128">
        <f t="shared" si="64"/>
        <v>18225.337</v>
      </c>
      <c r="I669" s="122">
        <f t="shared" si="65"/>
        <v>0.64563128364821998</v>
      </c>
      <c r="J669" s="128">
        <f t="shared" si="66"/>
        <v>117.85271308854813</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0.11462403100775195</v>
      </c>
      <c r="F670" s="128">
        <f t="shared" si="62"/>
        <v>29.573000000000004</v>
      </c>
      <c r="G670" s="122">
        <f t="shared" si="63"/>
        <v>9.0592921581317931E-2</v>
      </c>
      <c r="H670" s="128">
        <f t="shared" si="64"/>
        <v>13717.398999999999</v>
      </c>
      <c r="I670" s="122">
        <f t="shared" si="65"/>
        <v>-1.1542127888438049E-3</v>
      </c>
      <c r="J670" s="128">
        <f t="shared" si="66"/>
        <v>126.52647580734356</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0.23788372093023255</v>
      </c>
      <c r="F671" s="128">
        <f t="shared" si="62"/>
        <v>61.373999999999995</v>
      </c>
      <c r="G671" s="122">
        <f t="shared" si="63"/>
        <v>0.23775757175500931</v>
      </c>
      <c r="H671" s="128">
        <f t="shared" si="64"/>
        <v>36000.775999999998</v>
      </c>
      <c r="I671" s="122">
        <f t="shared" si="65"/>
        <v>-6.9859008034626052E-2</v>
      </c>
      <c r="J671" s="128">
        <f t="shared" si="66"/>
        <v>100.05305790023513</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0.19878682170542636</v>
      </c>
      <c r="F672" s="128">
        <f t="shared" si="62"/>
        <v>51.286999999999999</v>
      </c>
      <c r="G672" s="122">
        <f t="shared" si="63"/>
        <v>0.16665863371593864</v>
      </c>
      <c r="H672" s="128">
        <f t="shared" si="64"/>
        <v>25235.116999999998</v>
      </c>
      <c r="I672" s="122">
        <f t="shared" si="65"/>
        <v>0.22486523531791819</v>
      </c>
      <c r="J672" s="128">
        <f t="shared" si="66"/>
        <v>119.27784194141937</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0.42553875968992255</v>
      </c>
      <c r="F673" s="128">
        <f t="shared" si="62"/>
        <v>109.78900000000002</v>
      </c>
      <c r="G673" s="122">
        <f t="shared" si="63"/>
        <v>0.42436288288050295</v>
      </c>
      <c r="H673" s="128">
        <f t="shared" si="64"/>
        <v>64256.178999999996</v>
      </c>
      <c r="I673" s="122">
        <f t="shared" si="65"/>
        <v>0.11052160436044636</v>
      </c>
      <c r="J673" s="128">
        <f t="shared" si="66"/>
        <v>100.27709228513058</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0.29699999999999993</v>
      </c>
      <c r="F674" s="128">
        <f t="shared" si="62"/>
        <v>76.625999999999976</v>
      </c>
      <c r="G674" s="122">
        <f t="shared" si="63"/>
        <v>0.29921816428694076</v>
      </c>
      <c r="H674" s="128">
        <f t="shared" si="64"/>
        <v>45307.015999999996</v>
      </c>
      <c r="I674" s="122">
        <f t="shared" si="65"/>
        <v>-0.11453089396808439</v>
      </c>
      <c r="J674" s="128">
        <f t="shared" si="66"/>
        <v>99.258679936016961</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0.49947286821705428</v>
      </c>
      <c r="F675" s="128">
        <f t="shared" si="62"/>
        <v>128.864</v>
      </c>
      <c r="G675" s="122">
        <f t="shared" si="63"/>
        <v>0.49680056532248484</v>
      </c>
      <c r="H675" s="128">
        <f t="shared" si="64"/>
        <v>75224.54800000001</v>
      </c>
      <c r="I675" s="122">
        <f t="shared" si="65"/>
        <v>3.1898950714425284E-3</v>
      </c>
      <c r="J675" s="128">
        <f t="shared" si="66"/>
        <v>100.53790254703812</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0.11043023255813959</v>
      </c>
      <c r="F676" s="128">
        <f t="shared" si="62"/>
        <v>28.491000000000014</v>
      </c>
      <c r="G676" s="122">
        <f t="shared" si="63"/>
        <v>8.9014542524666812E-2</v>
      </c>
      <c r="H676" s="128">
        <f t="shared" si="64"/>
        <v>13478.403999999999</v>
      </c>
      <c r="I676" s="122">
        <f t="shared" si="65"/>
        <v>0.62811919630139512</v>
      </c>
      <c r="J676" s="128">
        <f t="shared" si="66"/>
        <v>124.0586419095939</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0.11726744186046513</v>
      </c>
      <c r="F677" s="128">
        <f t="shared" si="62"/>
        <v>30.255000000000003</v>
      </c>
      <c r="G677" s="122">
        <f t="shared" si="63"/>
        <v>0.10434935080373536</v>
      </c>
      <c r="H677" s="128">
        <f t="shared" si="64"/>
        <v>15800.37</v>
      </c>
      <c r="I677" s="122">
        <f t="shared" si="65"/>
        <v>-1.9870092278072948E-3</v>
      </c>
      <c r="J677" s="128">
        <f t="shared" si="66"/>
        <v>112.37965637278056</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0.32380232558139538</v>
      </c>
      <c r="F678" s="128">
        <f t="shared" si="62"/>
        <v>83.541000000000011</v>
      </c>
      <c r="G678" s="122">
        <f t="shared" si="63"/>
        <v>0.30786461979421204</v>
      </c>
      <c r="H678" s="128">
        <f t="shared" si="64"/>
        <v>46616.244999999995</v>
      </c>
      <c r="I678" s="122">
        <f t="shared" si="65"/>
        <v>0.28071135254222535</v>
      </c>
      <c r="J678" s="128">
        <f t="shared" si="66"/>
        <v>105.17685526769418</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0.17308139534883718</v>
      </c>
      <c r="F679" s="128">
        <f t="shared" si="62"/>
        <v>44.654999999999994</v>
      </c>
      <c r="G679" s="122">
        <f t="shared" si="63"/>
        <v>0.13897343116406238</v>
      </c>
      <c r="H679" s="128">
        <f t="shared" si="64"/>
        <v>21043.078999999998</v>
      </c>
      <c r="I679" s="122">
        <f t="shared" si="65"/>
        <v>0.31892858329499124</v>
      </c>
      <c r="J679" s="128">
        <f t="shared" si="66"/>
        <v>124.54279490625031</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0.25433720930232556</v>
      </c>
      <c r="F680" s="128">
        <f t="shared" si="62"/>
        <v>65.619</v>
      </c>
      <c r="G680" s="122">
        <f t="shared" si="63"/>
        <v>0.23104685704473713</v>
      </c>
      <c r="H680" s="128">
        <f t="shared" si="64"/>
        <v>34984.653000000006</v>
      </c>
      <c r="I680" s="122">
        <f t="shared" si="65"/>
        <v>0.1587286636411393</v>
      </c>
      <c r="J680" s="128">
        <f t="shared" si="66"/>
        <v>110.08035883088371</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0.24970542635658918</v>
      </c>
      <c r="F681" s="128">
        <f t="shared" si="62"/>
        <v>64.424000000000007</v>
      </c>
      <c r="G681" s="122">
        <f t="shared" si="63"/>
        <v>0.24381070942688454</v>
      </c>
      <c r="H681" s="128">
        <f t="shared" si="64"/>
        <v>36917.33</v>
      </c>
      <c r="I681" s="122">
        <f t="shared" si="65"/>
        <v>0.20563145881958467</v>
      </c>
      <c r="J681" s="128">
        <f t="shared" si="66"/>
        <v>102.417743233495</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0.51422868217054263</v>
      </c>
      <c r="F682" s="128">
        <f t="shared" si="62"/>
        <v>132.67099999999999</v>
      </c>
      <c r="G682" s="122">
        <f t="shared" si="63"/>
        <v>0.49084280600721192</v>
      </c>
      <c r="H682" s="128">
        <f t="shared" si="64"/>
        <v>74322.436000000016</v>
      </c>
      <c r="I682" s="122">
        <f t="shared" si="65"/>
        <v>0.63412896217236359</v>
      </c>
      <c r="J682" s="128">
        <f t="shared" si="66"/>
        <v>104.76443290542738</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0.15617829457364346</v>
      </c>
      <c r="F683" s="128">
        <f t="shared" si="62"/>
        <v>40.294000000000011</v>
      </c>
      <c r="G683" s="122">
        <f t="shared" si="63"/>
        <v>0.15294567356589048</v>
      </c>
      <c r="H683" s="128">
        <f t="shared" si="64"/>
        <v>23158.728000000003</v>
      </c>
      <c r="I683" s="122">
        <f t="shared" si="65"/>
        <v>0.113648982494104</v>
      </c>
      <c r="J683" s="128">
        <f t="shared" si="66"/>
        <v>102.11357466503317</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0.10387984496124032</v>
      </c>
      <c r="F684" s="128">
        <f t="shared" si="62"/>
        <v>26.801000000000002</v>
      </c>
      <c r="G684" s="122">
        <f t="shared" si="63"/>
        <v>0.10008714287601209</v>
      </c>
      <c r="H684" s="128">
        <f t="shared" si="64"/>
        <v>15154.994999999999</v>
      </c>
      <c r="I684" s="122">
        <f t="shared" si="65"/>
        <v>-9.2807473040767599E-2</v>
      </c>
      <c r="J684" s="128">
        <f t="shared" si="66"/>
        <v>103.78939989317773</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0.31648837209302316</v>
      </c>
      <c r="F685" s="128">
        <f t="shared" si="62"/>
        <v>81.653999999999982</v>
      </c>
      <c r="G685" s="122">
        <f t="shared" si="63"/>
        <v>0.30890505752288366</v>
      </c>
      <c r="H685" s="128">
        <f t="shared" si="64"/>
        <v>46773.786</v>
      </c>
      <c r="I685" s="122">
        <f t="shared" si="65"/>
        <v>0.27653014997557068</v>
      </c>
      <c r="J685" s="128">
        <f t="shared" si="66"/>
        <v>102.4549013962252</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0.14831007751937986</v>
      </c>
      <c r="F686" s="128">
        <f t="shared" si="62"/>
        <v>38.264000000000003</v>
      </c>
      <c r="G686" s="122">
        <f t="shared" si="63"/>
        <v>0.12977416159241306</v>
      </c>
      <c r="H686" s="128">
        <f t="shared" si="64"/>
        <v>19650.144</v>
      </c>
      <c r="I686" s="122">
        <f t="shared" si="65"/>
        <v>-2.8368976499673508E-2</v>
      </c>
      <c r="J686" s="128">
        <f t="shared" si="66"/>
        <v>114.2832099237006</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0.24531007751937978</v>
      </c>
      <c r="F687" s="128">
        <f t="shared" si="62"/>
        <v>63.289999999999985</v>
      </c>
      <c r="G687" s="122">
        <f t="shared" si="63"/>
        <v>0.21741416476244571</v>
      </c>
      <c r="H687" s="128">
        <f t="shared" si="64"/>
        <v>32920.418000000005</v>
      </c>
      <c r="I687" s="122">
        <f t="shared" si="65"/>
        <v>0.18248993016867024</v>
      </c>
      <c r="J687" s="128">
        <f t="shared" si="66"/>
        <v>112.83077061120379</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0.18263565891472866</v>
      </c>
      <c r="F688" s="128">
        <f t="shared" si="62"/>
        <v>47.12</v>
      </c>
      <c r="G688" s="122">
        <f t="shared" si="63"/>
        <v>0.17691084943665877</v>
      </c>
      <c r="H688" s="128">
        <f t="shared" si="64"/>
        <v>26787.486999999997</v>
      </c>
      <c r="I688" s="122">
        <f t="shared" si="65"/>
        <v>-4.9873414478496542E-3</v>
      </c>
      <c r="J688" s="128">
        <f t="shared" si="66"/>
        <v>103.23598552395148</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0.67881782945736435</v>
      </c>
      <c r="F689" s="128">
        <f t="shared" si="62"/>
        <v>175.13499999999999</v>
      </c>
      <c r="G689" s="122">
        <f t="shared" si="63"/>
        <v>0.67472067389610213</v>
      </c>
      <c r="H689" s="128">
        <f t="shared" si="64"/>
        <v>102164.855</v>
      </c>
      <c r="I689" s="122">
        <f t="shared" si="65"/>
        <v>0.21132755558633232</v>
      </c>
      <c r="J689" s="128">
        <f t="shared" si="66"/>
        <v>100.60723729385728</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9.3499999999999986E-2</v>
      </c>
      <c r="F690" s="128">
        <f t="shared" si="62"/>
        <v>24.122999999999998</v>
      </c>
      <c r="G690" s="122">
        <f t="shared" si="63"/>
        <v>8.4455011953664685E-2</v>
      </c>
      <c r="H690" s="128">
        <f t="shared" si="64"/>
        <v>12788.009</v>
      </c>
      <c r="I690" s="122">
        <f t="shared" si="65"/>
        <v>-5.2278193546519088E-2</v>
      </c>
      <c r="J690" s="128">
        <f t="shared" si="66"/>
        <v>110.70982981009787</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7.5689922480620148E-2</v>
      </c>
      <c r="F691" s="128">
        <f t="shared" si="62"/>
        <v>19.527999999999999</v>
      </c>
      <c r="G691" s="122">
        <f t="shared" si="63"/>
        <v>6.3944293280851675E-2</v>
      </c>
      <c r="H691" s="128">
        <f t="shared" si="64"/>
        <v>9682.3169999999991</v>
      </c>
      <c r="I691" s="122">
        <f t="shared" si="65"/>
        <v>-3.8875929142168371E-2</v>
      </c>
      <c r="J691" s="128">
        <f t="shared" si="66"/>
        <v>118.36853391776516</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0.38410852713178301</v>
      </c>
      <c r="F692" s="128">
        <f t="shared" si="62"/>
        <v>99.100000000000009</v>
      </c>
      <c r="G692" s="122">
        <f t="shared" si="63"/>
        <v>0.38332367353947355</v>
      </c>
      <c r="H692" s="128">
        <f t="shared" si="64"/>
        <v>58042.104000000007</v>
      </c>
      <c r="I692" s="122">
        <f t="shared" si="65"/>
        <v>0.14812308562616908</v>
      </c>
      <c r="J692" s="128">
        <f t="shared" si="66"/>
        <v>100.20474957496425</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0.12602713178294578</v>
      </c>
      <c r="F693" s="128">
        <f t="shared" si="62"/>
        <v>32.515000000000008</v>
      </c>
      <c r="G693" s="122">
        <f t="shared" si="63"/>
        <v>0.12258417097042625</v>
      </c>
      <c r="H693" s="128">
        <f t="shared" si="64"/>
        <v>18561.45</v>
      </c>
      <c r="I693" s="122">
        <f t="shared" si="65"/>
        <v>-0.1035845258932627</v>
      </c>
      <c r="J693" s="128">
        <f t="shared" si="66"/>
        <v>102.80865040344413</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0.40109689922480635</v>
      </c>
      <c r="F694" s="128">
        <f t="shared" si="62"/>
        <v>103.48300000000003</v>
      </c>
      <c r="G694" s="122">
        <f t="shared" si="63"/>
        <v>0.39859698318561859</v>
      </c>
      <c r="H694" s="128">
        <f t="shared" si="64"/>
        <v>60354.757999999994</v>
      </c>
      <c r="I694" s="122">
        <f t="shared" si="65"/>
        <v>0.12171033670891405</v>
      </c>
      <c r="J694" s="128">
        <f t="shared" si="66"/>
        <v>100.6271788660336</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0.3123875968992248</v>
      </c>
      <c r="F695" s="128">
        <f t="shared" si="62"/>
        <v>80.596000000000004</v>
      </c>
      <c r="G695" s="122">
        <f t="shared" si="63"/>
        <v>0.31310775469230873</v>
      </c>
      <c r="H695" s="128">
        <f t="shared" si="64"/>
        <v>47410.15</v>
      </c>
      <c r="I695" s="122">
        <f t="shared" si="65"/>
        <v>-9.3395134296369905E-2</v>
      </c>
      <c r="J695" s="128">
        <f t="shared" si="66"/>
        <v>99.769996819851485</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0.34992635658914734</v>
      </c>
      <c r="F696" s="128">
        <f t="shared" si="62"/>
        <v>90.281000000000006</v>
      </c>
      <c r="G696" s="122">
        <f t="shared" si="63"/>
        <v>0.33221966344820303</v>
      </c>
      <c r="H696" s="128">
        <f t="shared" si="64"/>
        <v>50304.037000000004</v>
      </c>
      <c r="I696" s="122">
        <f t="shared" si="65"/>
        <v>0.34081771812004624</v>
      </c>
      <c r="J696" s="128">
        <f t="shared" si="66"/>
        <v>105.3298149053435</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0.13036821705426357</v>
      </c>
      <c r="F697" s="128">
        <f t="shared" si="62"/>
        <v>33.635000000000005</v>
      </c>
      <c r="G697" s="122">
        <f t="shared" si="63"/>
        <v>0.12519890633874442</v>
      </c>
      <c r="H697" s="128">
        <f t="shared" si="64"/>
        <v>18957.368000000002</v>
      </c>
      <c r="I697" s="122">
        <f t="shared" si="65"/>
        <v>0.14940047895004618</v>
      </c>
      <c r="J697" s="128">
        <f t="shared" si="66"/>
        <v>104.12887849158427</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9.2472868217054263E-2</v>
      </c>
      <c r="F698" s="128">
        <f t="shared" si="62"/>
        <v>23.858000000000001</v>
      </c>
      <c r="G698" s="122">
        <f t="shared" si="63"/>
        <v>8.8963102141092862E-2</v>
      </c>
      <c r="H698" s="128">
        <f t="shared" si="64"/>
        <v>13470.614999999998</v>
      </c>
      <c r="I698" s="122">
        <f t="shared" si="65"/>
        <v>-7.0174101426838928E-2</v>
      </c>
      <c r="J698" s="128">
        <f t="shared" si="66"/>
        <v>103.94519299742382</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0.21703875968992242</v>
      </c>
      <c r="F699" s="128">
        <f t="shared" si="62"/>
        <v>55.995999999999988</v>
      </c>
      <c r="G699" s="122">
        <f t="shared" si="63"/>
        <v>0.22123551361132757</v>
      </c>
      <c r="H699" s="128">
        <f t="shared" si="64"/>
        <v>33499.038999999997</v>
      </c>
      <c r="I699" s="122">
        <f t="shared" si="65"/>
        <v>-0.17228798755802166</v>
      </c>
      <c r="J699" s="128">
        <f t="shared" si="66"/>
        <v>98.103037865440484</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0.1701511627906977</v>
      </c>
      <c r="F700" s="128">
        <f t="shared" si="62"/>
        <v>43.899000000000008</v>
      </c>
      <c r="G700" s="122">
        <f t="shared" si="63"/>
        <v>0.1643159531891849</v>
      </c>
      <c r="H700" s="128">
        <f t="shared" si="64"/>
        <v>24880.393</v>
      </c>
      <c r="I700" s="122">
        <f t="shared" si="65"/>
        <v>6.7131807450004771E-2</v>
      </c>
      <c r="J700" s="128">
        <f t="shared" si="66"/>
        <v>103.55121306742166</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0.4079961240310076</v>
      </c>
      <c r="F701" s="128">
        <f t="shared" si="62"/>
        <v>105.26299999999996</v>
      </c>
      <c r="G701" s="122">
        <f t="shared" si="63"/>
        <v>0.38261084547411794</v>
      </c>
      <c r="H701" s="128">
        <f t="shared" si="64"/>
        <v>57934.168999999994</v>
      </c>
      <c r="I701" s="122">
        <f t="shared" si="65"/>
        <v>0.36922005990693901</v>
      </c>
      <c r="J701" s="128">
        <f t="shared" si="66"/>
        <v>106.63475143404079</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0.27273255813953484</v>
      </c>
      <c r="F702" s="128">
        <f t="shared" si="62"/>
        <v>70.364999999999995</v>
      </c>
      <c r="G702" s="122">
        <f t="shared" si="63"/>
        <v>0.27616393691635083</v>
      </c>
      <c r="H702" s="128">
        <f t="shared" si="64"/>
        <v>41816.191000000006</v>
      </c>
      <c r="I702" s="122">
        <f t="shared" si="65"/>
        <v>-0.1195502952265482</v>
      </c>
      <c r="J702" s="128">
        <f t="shared" si="66"/>
        <v>98.757484842108354</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0.43385658914728681</v>
      </c>
      <c r="F703" s="128">
        <f t="shared" si="62"/>
        <v>111.935</v>
      </c>
      <c r="G703" s="122">
        <f t="shared" si="63"/>
        <v>0.40443441995007201</v>
      </c>
      <c r="H703" s="128">
        <f t="shared" si="64"/>
        <v>61238.651000000005</v>
      </c>
      <c r="I703" s="122">
        <f t="shared" si="65"/>
        <v>0.59091612705745689</v>
      </c>
      <c r="J703" s="128">
        <f t="shared" si="66"/>
        <v>107.27489247845101</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0.12042635658914728</v>
      </c>
      <c r="F704" s="128">
        <f t="shared" si="62"/>
        <v>31.07</v>
      </c>
      <c r="G704" s="122">
        <f t="shared" si="63"/>
        <v>0.11963086290929742</v>
      </c>
      <c r="H704" s="128">
        <f t="shared" si="64"/>
        <v>18114.265999999996</v>
      </c>
      <c r="I704" s="122">
        <f t="shared" si="65"/>
        <v>-5.1665472086069808E-2</v>
      </c>
      <c r="J704" s="128">
        <f t="shared" si="66"/>
        <v>100.66495690201032</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0.11851937984496123</v>
      </c>
      <c r="F705" s="128">
        <f t="shared" si="62"/>
        <v>30.577999999999999</v>
      </c>
      <c r="G705" s="122">
        <f t="shared" si="63"/>
        <v>0.10519016893632196</v>
      </c>
      <c r="H705" s="128">
        <f t="shared" si="64"/>
        <v>15927.684999999999</v>
      </c>
      <c r="I705" s="122">
        <f t="shared" si="65"/>
        <v>0.43265298059613633</v>
      </c>
      <c r="J705" s="128">
        <f t="shared" si="66"/>
        <v>112.6715367447582</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0.25932558139534889</v>
      </c>
      <c r="F706" s="128">
        <f t="shared" si="62"/>
        <v>66.90600000000002</v>
      </c>
      <c r="G706" s="122">
        <f t="shared" si="63"/>
        <v>0.2671565599862632</v>
      </c>
      <c r="H706" s="128">
        <f t="shared" si="64"/>
        <v>40452.311999999998</v>
      </c>
      <c r="I706" s="122">
        <f t="shared" si="65"/>
        <v>-4.406853789034821E-2</v>
      </c>
      <c r="J706" s="128">
        <f t="shared" si="66"/>
        <v>97.068767994573307</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0.14153875968992247</v>
      </c>
      <c r="F707" s="128">
        <f t="shared" si="62"/>
        <v>36.516999999999996</v>
      </c>
      <c r="G707" s="122">
        <f t="shared" si="63"/>
        <v>0.13528277351437742</v>
      </c>
      <c r="H707" s="128">
        <f t="shared" si="64"/>
        <v>20484.246999999999</v>
      </c>
      <c r="I707" s="122">
        <f t="shared" si="65"/>
        <v>-0.15245779430091919</v>
      </c>
      <c r="J707" s="128">
        <f t="shared" si="66"/>
        <v>104.62437752644107</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0.28749612403100772</v>
      </c>
      <c r="F708" s="128">
        <f t="shared" si="62"/>
        <v>74.173999999999992</v>
      </c>
      <c r="G708" s="122">
        <f t="shared" si="63"/>
        <v>0.25977146706468185</v>
      </c>
      <c r="H708" s="128">
        <f t="shared" si="64"/>
        <v>39334.075999999994</v>
      </c>
      <c r="I708" s="122">
        <f t="shared" si="65"/>
        <v>0.25941535152815293</v>
      </c>
      <c r="J708" s="128">
        <f t="shared" si="66"/>
        <v>110.67271062507513</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84.623999999999995</v>
      </c>
      <c r="G709" s="122">
        <f t="shared" si="63"/>
        <v>0.3279999999999999</v>
      </c>
      <c r="H709" s="128">
        <f t="shared" si="64"/>
        <v>49665.103999999985</v>
      </c>
      <c r="I709" s="122">
        <f t="shared" si="65"/>
        <v>0.1187331983114335</v>
      </c>
      <c r="J709" s="128">
        <f t="shared" si="66"/>
        <v>100.00000000000003</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0.29945348837209307</v>
      </c>
      <c r="F710" s="128">
        <f t="shared" si="62"/>
        <v>77.259000000000015</v>
      </c>
      <c r="G710" s="122">
        <f t="shared" si="63"/>
        <v>0.26457038132850774</v>
      </c>
      <c r="H710" s="128">
        <f t="shared" si="64"/>
        <v>40060.717999999986</v>
      </c>
      <c r="I710" s="122">
        <f t="shared" si="65"/>
        <v>0.46866288548866059</v>
      </c>
      <c r="J710" s="128">
        <f t="shared" si="66"/>
        <v>113.18481187063499</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0.20927131782945732</v>
      </c>
      <c r="F711" s="128">
        <f t="shared" si="62"/>
        <v>53.99199999999999</v>
      </c>
      <c r="G711" s="122">
        <f t="shared" si="63"/>
        <v>0.18042624390759351</v>
      </c>
      <c r="H711" s="128">
        <f t="shared" si="64"/>
        <v>27319.780999999995</v>
      </c>
      <c r="I711" s="122">
        <f t="shared" si="65"/>
        <v>0.66013259985353445</v>
      </c>
      <c r="J711" s="128">
        <f t="shared" si="66"/>
        <v>115.98718307112628</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0.14322868217054266</v>
      </c>
      <c r="F712" s="128">
        <f t="shared" si="62"/>
        <v>36.953000000000003</v>
      </c>
      <c r="G712" s="122">
        <f t="shared" si="63"/>
        <v>0.13837495542141623</v>
      </c>
      <c r="H712" s="128">
        <f t="shared" si="64"/>
        <v>20952.459000000003</v>
      </c>
      <c r="I712" s="122">
        <f t="shared" si="65"/>
        <v>8.4410776522718986E-2</v>
      </c>
      <c r="J712" s="128">
        <f t="shared" si="66"/>
        <v>103.50766273733898</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0.23983333333333332</v>
      </c>
      <c r="F713" s="128">
        <f t="shared" ref="F713:F776" si="68">SUMPRODUCT($K$2:$AI$2,$K713:$AI713)</f>
        <v>61.876999999999995</v>
      </c>
      <c r="G713" s="122">
        <f t="shared" ref="G713:G776" si="69">SUMPRODUCT($K$3:$AI$3,$K713:$AI713)/$J$3</f>
        <v>0.26054920815226729</v>
      </c>
      <c r="H713" s="128">
        <f t="shared" ref="H713:H776" si="70">SUMPRODUCT($K$3:$AI$3,$K713:$AI713)</f>
        <v>39451.840000000004</v>
      </c>
      <c r="I713" s="122">
        <f t="shared" ref="I713:I776" si="71">CORREL($K$4:$AI$4,$K713:$AI713)</f>
        <v>-0.62707602071066959</v>
      </c>
      <c r="J713" s="128">
        <f t="shared" si="66"/>
        <v>92.049150728246531</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0.15041472868217051</v>
      </c>
      <c r="F714" s="128">
        <f t="shared" si="68"/>
        <v>38.806999999999995</v>
      </c>
      <c r="G714" s="122">
        <f t="shared" si="69"/>
        <v>0.13067077890343293</v>
      </c>
      <c r="H714" s="128">
        <f t="shared" si="70"/>
        <v>19785.908000000007</v>
      </c>
      <c r="I714" s="122">
        <f t="shared" si="71"/>
        <v>-3.1095506034294333E-2</v>
      </c>
      <c r="J714" s="128">
        <f t="shared" ref="J714:J777" si="72">$E714/$G714*100</f>
        <v>115.10969012691703</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0.33143798449612399</v>
      </c>
      <c r="F715" s="128">
        <f t="shared" si="68"/>
        <v>85.510999999999996</v>
      </c>
      <c r="G715" s="122">
        <f t="shared" si="69"/>
        <v>0.32287676498170631</v>
      </c>
      <c r="H715" s="128">
        <f t="shared" si="70"/>
        <v>48889.354000000007</v>
      </c>
      <c r="I715" s="122">
        <f t="shared" si="71"/>
        <v>0.34470557242317873</v>
      </c>
      <c r="J715" s="128">
        <f t="shared" si="72"/>
        <v>102.65154400778971</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0.22115116279069769</v>
      </c>
      <c r="F716" s="128">
        <f t="shared" si="68"/>
        <v>57.057000000000002</v>
      </c>
      <c r="G716" s="122">
        <f t="shared" si="69"/>
        <v>0.2048079686695109</v>
      </c>
      <c r="H716" s="128">
        <f t="shared" si="70"/>
        <v>31011.613000000001</v>
      </c>
      <c r="I716" s="122">
        <f t="shared" si="71"/>
        <v>0.19960037389478649</v>
      </c>
      <c r="J716" s="128">
        <f t="shared" si="72"/>
        <v>107.97976476567621</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0.33008914728682176</v>
      </c>
      <c r="F717" s="128">
        <f t="shared" si="68"/>
        <v>85.163000000000011</v>
      </c>
      <c r="G717" s="122">
        <f t="shared" si="69"/>
        <v>0.29666543607761292</v>
      </c>
      <c r="H717" s="128">
        <f t="shared" si="70"/>
        <v>44920.486999999994</v>
      </c>
      <c r="I717" s="122">
        <f t="shared" si="71"/>
        <v>0.58453008480494906</v>
      </c>
      <c r="J717" s="128">
        <f t="shared" si="72"/>
        <v>111.26646624262106</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9.7476744186046529E-2</v>
      </c>
      <c r="F718" s="128">
        <f t="shared" si="68"/>
        <v>25.149000000000004</v>
      </c>
      <c r="G718" s="122">
        <f t="shared" si="69"/>
        <v>7.7452898598581399E-2</v>
      </c>
      <c r="H718" s="128">
        <f t="shared" si="70"/>
        <v>11727.762999999999</v>
      </c>
      <c r="I718" s="122">
        <f t="shared" si="71"/>
        <v>0.36663779159599752</v>
      </c>
      <c r="J718" s="128">
        <f t="shared" si="72"/>
        <v>125.85293249158254</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0.10017829457364341</v>
      </c>
      <c r="F719" s="128">
        <f t="shared" si="68"/>
        <v>25.846</v>
      </c>
      <c r="G719" s="122">
        <f t="shared" si="69"/>
        <v>8.593897026773567E-2</v>
      </c>
      <c r="H719" s="128">
        <f t="shared" si="70"/>
        <v>13012.707</v>
      </c>
      <c r="I719" s="122">
        <f t="shared" si="71"/>
        <v>0.32231095780776209</v>
      </c>
      <c r="J719" s="128">
        <f t="shared" si="72"/>
        <v>116.56911208215122</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0.31159689922480621</v>
      </c>
      <c r="F720" s="128">
        <f t="shared" si="68"/>
        <v>80.391999999999996</v>
      </c>
      <c r="G720" s="122">
        <f t="shared" si="69"/>
        <v>0.33061115587314588</v>
      </c>
      <c r="H720" s="128">
        <f t="shared" si="70"/>
        <v>50060.480000000003</v>
      </c>
      <c r="I720" s="122">
        <f t="shared" si="71"/>
        <v>-0.34207121433091192</v>
      </c>
      <c r="J720" s="128">
        <f t="shared" si="72"/>
        <v>94.248755279257622</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0.11902713178294576</v>
      </c>
      <c r="F721" s="128">
        <f t="shared" si="68"/>
        <v>30.709000000000007</v>
      </c>
      <c r="G721" s="122">
        <f t="shared" si="69"/>
        <v>0.1085074561809032</v>
      </c>
      <c r="H721" s="128">
        <f t="shared" si="70"/>
        <v>16429.982</v>
      </c>
      <c r="I721" s="122">
        <f t="shared" si="71"/>
        <v>7.8990797059845991E-2</v>
      </c>
      <c r="J721" s="128">
        <f t="shared" si="72"/>
        <v>109.6948873121716</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0.35626356589147284</v>
      </c>
      <c r="F722" s="128">
        <f t="shared" si="68"/>
        <v>91.915999999999997</v>
      </c>
      <c r="G722" s="122">
        <f t="shared" si="69"/>
        <v>0.34698722741021543</v>
      </c>
      <c r="H722" s="128">
        <f t="shared" si="70"/>
        <v>52540.112000000001</v>
      </c>
      <c r="I722" s="122">
        <f t="shared" si="71"/>
        <v>4.439988169553212E-2</v>
      </c>
      <c r="J722" s="128">
        <f t="shared" si="72"/>
        <v>102.67339479625592</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0.38889922480620154</v>
      </c>
      <c r="F723" s="128">
        <f t="shared" si="68"/>
        <v>100.336</v>
      </c>
      <c r="G723" s="122">
        <f t="shared" si="69"/>
        <v>0.39920260471014019</v>
      </c>
      <c r="H723" s="128">
        <f t="shared" si="70"/>
        <v>60446.460000000006</v>
      </c>
      <c r="I723" s="122">
        <f t="shared" si="71"/>
        <v>-0.27509034998568221</v>
      </c>
      <c r="J723" s="128">
        <f t="shared" si="72"/>
        <v>97.419009850544455</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0.23252325581395356</v>
      </c>
      <c r="F724" s="128">
        <f t="shared" si="68"/>
        <v>59.991000000000014</v>
      </c>
      <c r="G724" s="122">
        <f t="shared" si="69"/>
        <v>0.19671301958815995</v>
      </c>
      <c r="H724" s="128">
        <f t="shared" si="70"/>
        <v>29785.892000000003</v>
      </c>
      <c r="I724" s="122">
        <f t="shared" si="71"/>
        <v>0.40605009850926599</v>
      </c>
      <c r="J724" s="128">
        <f t="shared" si="72"/>
        <v>118.20430406729876</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0.12534883720930237</v>
      </c>
      <c r="F725" s="128">
        <f t="shared" si="68"/>
        <v>32.340000000000011</v>
      </c>
      <c r="G725" s="122">
        <f t="shared" si="69"/>
        <v>0.11830275132414905</v>
      </c>
      <c r="H725" s="128">
        <f t="shared" si="70"/>
        <v>17913.166000000001</v>
      </c>
      <c r="I725" s="122">
        <f t="shared" si="71"/>
        <v>0.17932832299183704</v>
      </c>
      <c r="J725" s="128">
        <f t="shared" si="72"/>
        <v>105.95597803625638</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8.121317829457364E-2</v>
      </c>
      <c r="F726" s="128">
        <f t="shared" si="68"/>
        <v>20.952999999999999</v>
      </c>
      <c r="G726" s="122">
        <f t="shared" si="69"/>
        <v>6.469752605370567E-2</v>
      </c>
      <c r="H726" s="128">
        <f t="shared" si="70"/>
        <v>9796.3700000000044</v>
      </c>
      <c r="I726" s="122">
        <f t="shared" si="71"/>
        <v>0.39682630688766324</v>
      </c>
      <c r="J726" s="128">
        <f t="shared" si="72"/>
        <v>125.5274865180444</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0.24124031007751934</v>
      </c>
      <c r="F727" s="128">
        <f t="shared" si="68"/>
        <v>62.239999999999988</v>
      </c>
      <c r="G727" s="122">
        <f t="shared" si="69"/>
        <v>0.24892236061762804</v>
      </c>
      <c r="H727" s="128">
        <f t="shared" si="70"/>
        <v>37691.326000000001</v>
      </c>
      <c r="I727" s="122">
        <f t="shared" si="71"/>
        <v>-0.24109517597618602</v>
      </c>
      <c r="J727" s="128">
        <f t="shared" si="72"/>
        <v>96.913876872673086</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0.1581937984496124</v>
      </c>
      <c r="F728" s="128">
        <f t="shared" si="68"/>
        <v>40.814</v>
      </c>
      <c r="G728" s="122">
        <f t="shared" si="69"/>
        <v>0.14502487815187098</v>
      </c>
      <c r="H728" s="128">
        <f t="shared" si="70"/>
        <v>21959.377</v>
      </c>
      <c r="I728" s="122">
        <f t="shared" si="71"/>
        <v>-2.3319950261783837E-2</v>
      </c>
      <c r="J728" s="128">
        <f t="shared" si="72"/>
        <v>109.08045603317167</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0.20981007751937983</v>
      </c>
      <c r="F729" s="128">
        <f t="shared" si="68"/>
        <v>54.130999999999993</v>
      </c>
      <c r="G729" s="122">
        <f t="shared" si="69"/>
        <v>0.18617647175368846</v>
      </c>
      <c r="H729" s="128">
        <f t="shared" si="70"/>
        <v>28190.468999999997</v>
      </c>
      <c r="I729" s="122">
        <f t="shared" si="71"/>
        <v>0.149888126848262</v>
      </c>
      <c r="J729" s="128">
        <f t="shared" si="72"/>
        <v>112.69419575044834</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0.32748449612403102</v>
      </c>
      <c r="F730" s="128">
        <f t="shared" si="68"/>
        <v>84.491</v>
      </c>
      <c r="G730" s="122">
        <f t="shared" si="69"/>
        <v>0.32989783249019261</v>
      </c>
      <c r="H730" s="128">
        <f t="shared" si="70"/>
        <v>49952.469999999987</v>
      </c>
      <c r="I730" s="122">
        <f t="shared" si="71"/>
        <v>-0.21587070618200788</v>
      </c>
      <c r="J730" s="128">
        <f t="shared" si="72"/>
        <v>99.26845946578527</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0.19017829457364338</v>
      </c>
      <c r="F731" s="128">
        <f t="shared" si="68"/>
        <v>49.065999999999995</v>
      </c>
      <c r="G731" s="122">
        <f t="shared" si="69"/>
        <v>0.15986944748973039</v>
      </c>
      <c r="H731" s="128">
        <f t="shared" si="70"/>
        <v>24207.111999999997</v>
      </c>
      <c r="I731" s="122">
        <f t="shared" si="71"/>
        <v>0.41530795682887861</v>
      </c>
      <c r="J731" s="128">
        <f t="shared" si="72"/>
        <v>118.95849867490156</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0.14658139534883718</v>
      </c>
      <c r="F732" s="128">
        <f t="shared" si="68"/>
        <v>37.817999999999991</v>
      </c>
      <c r="G732" s="122">
        <f t="shared" si="69"/>
        <v>0.12546818079752736</v>
      </c>
      <c r="H732" s="128">
        <f t="shared" si="70"/>
        <v>18998.141</v>
      </c>
      <c r="I732" s="122">
        <f t="shared" si="71"/>
        <v>0.25703286033871997</v>
      </c>
      <c r="J732" s="128">
        <f t="shared" si="72"/>
        <v>116.82754497363837</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0.10515503875968991</v>
      </c>
      <c r="F733" s="128">
        <f t="shared" si="68"/>
        <v>27.13</v>
      </c>
      <c r="G733" s="122">
        <f t="shared" si="69"/>
        <v>8.419647598039863E-2</v>
      </c>
      <c r="H733" s="128">
        <f t="shared" si="70"/>
        <v>12748.861999999999</v>
      </c>
      <c r="I733" s="122">
        <f t="shared" si="71"/>
        <v>0.11460761679372247</v>
      </c>
      <c r="J733" s="128">
        <f t="shared" si="72"/>
        <v>124.89244654867807</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0.27233333333333332</v>
      </c>
      <c r="F734" s="128">
        <f t="shared" si="68"/>
        <v>70.262</v>
      </c>
      <c r="G734" s="122">
        <f t="shared" si="69"/>
        <v>0.28258459364144289</v>
      </c>
      <c r="H734" s="128">
        <f t="shared" si="70"/>
        <v>42788.394</v>
      </c>
      <c r="I734" s="122">
        <f t="shared" si="71"/>
        <v>-0.70912685378994855</v>
      </c>
      <c r="J734" s="128">
        <f t="shared" si="72"/>
        <v>96.372321584835987</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0.15145736434108531</v>
      </c>
      <c r="F735" s="128">
        <f t="shared" si="68"/>
        <v>39.076000000000008</v>
      </c>
      <c r="G735" s="122">
        <f t="shared" si="69"/>
        <v>0.13194385740136577</v>
      </c>
      <c r="H735" s="128">
        <f t="shared" si="70"/>
        <v>19978.675000000003</v>
      </c>
      <c r="I735" s="122">
        <f t="shared" si="71"/>
        <v>8.9536869150942652E-2</v>
      </c>
      <c r="J735" s="128">
        <f t="shared" si="72"/>
        <v>114.78925000681201</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0.16332558139534889</v>
      </c>
      <c r="F736" s="128">
        <f t="shared" si="68"/>
        <v>42.138000000000012</v>
      </c>
      <c r="G736" s="122">
        <f t="shared" si="69"/>
        <v>0.15833903498923507</v>
      </c>
      <c r="H736" s="128">
        <f t="shared" si="70"/>
        <v>23975.379999999997</v>
      </c>
      <c r="I736" s="122">
        <f t="shared" si="71"/>
        <v>-2.5479172175661584E-2</v>
      </c>
      <c r="J736" s="128">
        <f t="shared" si="72"/>
        <v>103.14928432300528</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0.34324418604651163</v>
      </c>
      <c r="F737" s="128">
        <f t="shared" si="68"/>
        <v>88.557000000000002</v>
      </c>
      <c r="G737" s="122">
        <f t="shared" si="69"/>
        <v>0.34081952608012261</v>
      </c>
      <c r="H737" s="128">
        <f t="shared" si="70"/>
        <v>51606.21100000001</v>
      </c>
      <c r="I737" s="122">
        <f t="shared" si="71"/>
        <v>-2.8870778108272151E-2</v>
      </c>
      <c r="J737" s="128">
        <f t="shared" si="72"/>
        <v>100.71142049702253</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0.16407751937984499</v>
      </c>
      <c r="F738" s="128">
        <f t="shared" si="68"/>
        <v>42.332000000000008</v>
      </c>
      <c r="G738" s="122">
        <f t="shared" si="69"/>
        <v>0.13635696548626974</v>
      </c>
      <c r="H738" s="128">
        <f t="shared" si="70"/>
        <v>20646.898999999994</v>
      </c>
      <c r="I738" s="122">
        <f t="shared" si="71"/>
        <v>0.62613504448041779</v>
      </c>
      <c r="J738" s="128">
        <f t="shared" si="72"/>
        <v>120.32940069817448</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0.16558139534883717</v>
      </c>
      <c r="F739" s="128">
        <f t="shared" si="68"/>
        <v>42.719999999999992</v>
      </c>
      <c r="G739" s="122">
        <f t="shared" si="69"/>
        <v>0.15690137235995719</v>
      </c>
      <c r="H739" s="128">
        <f t="shared" si="70"/>
        <v>23757.691999999999</v>
      </c>
      <c r="I739" s="122">
        <f t="shared" si="71"/>
        <v>0.19723724195818057</v>
      </c>
      <c r="J739" s="128">
        <f t="shared" si="72"/>
        <v>105.53215236955775</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0.12800387596899224</v>
      </c>
      <c r="F740" s="128">
        <f t="shared" si="68"/>
        <v>33.024999999999999</v>
      </c>
      <c r="G740" s="122">
        <f t="shared" si="69"/>
        <v>0.10558815332391129</v>
      </c>
      <c r="H740" s="128">
        <f t="shared" si="70"/>
        <v>15987.947</v>
      </c>
      <c r="I740" s="122">
        <f t="shared" si="71"/>
        <v>0.3297862493379603</v>
      </c>
      <c r="J740" s="128">
        <f t="shared" si="72"/>
        <v>121.22939168783127</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0.24537984496124032</v>
      </c>
      <c r="F741" s="128">
        <f t="shared" si="68"/>
        <v>63.308000000000007</v>
      </c>
      <c r="G741" s="122">
        <f t="shared" si="69"/>
        <v>0.24501748801331411</v>
      </c>
      <c r="H741" s="128">
        <f t="shared" si="70"/>
        <v>37100.057999999997</v>
      </c>
      <c r="I741" s="122">
        <f t="shared" si="71"/>
        <v>-1.1940510864567062E-3</v>
      </c>
      <c r="J741" s="128">
        <f t="shared" si="72"/>
        <v>100.14789023871901</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0.14584108527131784</v>
      </c>
      <c r="F742" s="128">
        <f t="shared" si="68"/>
        <v>37.627000000000002</v>
      </c>
      <c r="G742" s="122">
        <f t="shared" si="69"/>
        <v>0.12284762049426093</v>
      </c>
      <c r="H742" s="128">
        <f t="shared" si="70"/>
        <v>18601.341</v>
      </c>
      <c r="I742" s="122">
        <f t="shared" si="71"/>
        <v>0.12002975740231996</v>
      </c>
      <c r="J742" s="128">
        <f t="shared" si="72"/>
        <v>118.71706157965924</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0.16936434108527129</v>
      </c>
      <c r="F743" s="128">
        <f t="shared" si="68"/>
        <v>43.695999999999991</v>
      </c>
      <c r="G743" s="122">
        <f t="shared" si="69"/>
        <v>0.16399680355043655</v>
      </c>
      <c r="H743" s="128">
        <f t="shared" si="70"/>
        <v>24832.068000000003</v>
      </c>
      <c r="I743" s="122">
        <f t="shared" si="71"/>
        <v>0.16646659396747518</v>
      </c>
      <c r="J743" s="128">
        <f t="shared" si="72"/>
        <v>103.27295253238518</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0.25876744186046513</v>
      </c>
      <c r="F744" s="128">
        <f t="shared" si="68"/>
        <v>66.762</v>
      </c>
      <c r="G744" s="122">
        <f t="shared" si="69"/>
        <v>0.25529540741523465</v>
      </c>
      <c r="H744" s="128">
        <f t="shared" si="70"/>
        <v>38656.32</v>
      </c>
      <c r="I744" s="122">
        <f t="shared" si="71"/>
        <v>5.1074085263951227E-2</v>
      </c>
      <c r="J744" s="128">
        <f t="shared" si="72"/>
        <v>101.36000662149918</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0.12422480620155044</v>
      </c>
      <c r="F745" s="128">
        <f t="shared" si="68"/>
        <v>32.050000000000011</v>
      </c>
      <c r="G745" s="122">
        <f t="shared" si="69"/>
        <v>0.1139719518155041</v>
      </c>
      <c r="H745" s="128">
        <f t="shared" si="70"/>
        <v>17257.404999999999</v>
      </c>
      <c r="I745" s="122">
        <f t="shared" si="71"/>
        <v>0.26316655461578375</v>
      </c>
      <c r="J745" s="128">
        <f t="shared" si="72"/>
        <v>108.99594525032219</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9.6430232558139525E-2</v>
      </c>
      <c r="F746" s="128">
        <f t="shared" si="68"/>
        <v>24.878999999999998</v>
      </c>
      <c r="G746" s="122">
        <f t="shared" si="69"/>
        <v>7.5969785626543759E-2</v>
      </c>
      <c r="H746" s="128">
        <f t="shared" si="70"/>
        <v>11503.193000000003</v>
      </c>
      <c r="I746" s="122">
        <f t="shared" si="71"/>
        <v>0.17436916035907427</v>
      </c>
      <c r="J746" s="128">
        <f t="shared" si="72"/>
        <v>126.9323478575763</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8.9484496124031018E-2</v>
      </c>
      <c r="F747" s="128">
        <f t="shared" si="68"/>
        <v>23.087000000000003</v>
      </c>
      <c r="G747" s="122">
        <f t="shared" si="69"/>
        <v>6.706923219168133E-2</v>
      </c>
      <c r="H747" s="128">
        <f t="shared" si="70"/>
        <v>10155.489000000003</v>
      </c>
      <c r="I747" s="122">
        <f t="shared" si="71"/>
        <v>0.18042259508206762</v>
      </c>
      <c r="J747" s="128">
        <f t="shared" si="72"/>
        <v>133.42108325959018</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0.30763565891472866</v>
      </c>
      <c r="F748" s="128">
        <f t="shared" si="68"/>
        <v>79.36999999999999</v>
      </c>
      <c r="G748" s="122">
        <f t="shared" si="69"/>
        <v>0.31138658547860881</v>
      </c>
      <c r="H748" s="128">
        <f t="shared" si="70"/>
        <v>47149.533999999992</v>
      </c>
      <c r="I748" s="122">
        <f t="shared" si="71"/>
        <v>-0.15857767595791908</v>
      </c>
      <c r="J748" s="128">
        <f t="shared" si="72"/>
        <v>98.795411639806233</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0.14614728682170541</v>
      </c>
      <c r="F749" s="128">
        <f t="shared" si="68"/>
        <v>37.705999999999996</v>
      </c>
      <c r="G749" s="122">
        <f t="shared" si="69"/>
        <v>0.14071119681940059</v>
      </c>
      <c r="H749" s="128">
        <f t="shared" si="70"/>
        <v>21306.207999999999</v>
      </c>
      <c r="I749" s="122">
        <f t="shared" si="71"/>
        <v>-8.9440299882327171E-2</v>
      </c>
      <c r="J749" s="128">
        <f t="shared" si="72"/>
        <v>103.86329597443616</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0.3616899224806201</v>
      </c>
      <c r="F750" s="128">
        <f t="shared" si="68"/>
        <v>93.315999999999988</v>
      </c>
      <c r="G750" s="122">
        <f t="shared" si="69"/>
        <v>0.3585599334293148</v>
      </c>
      <c r="H750" s="128">
        <f t="shared" si="70"/>
        <v>54292.427999999993</v>
      </c>
      <c r="I750" s="122">
        <f t="shared" si="71"/>
        <v>0.20178275619289346</v>
      </c>
      <c r="J750" s="128">
        <f t="shared" si="72"/>
        <v>100.87293329775295</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95.46</v>
      </c>
      <c r="G751" s="122">
        <f t="shared" si="69"/>
        <v>0.36996916482848802</v>
      </c>
      <c r="H751" s="128">
        <f t="shared" si="70"/>
        <v>56019.990999999995</v>
      </c>
      <c r="I751" s="122">
        <f t="shared" si="71"/>
        <v>0.14842604205173318</v>
      </c>
      <c r="J751" s="128">
        <f t="shared" si="72"/>
        <v>100.00833452472351</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0.22695736434108529</v>
      </c>
      <c r="F752" s="128">
        <f t="shared" si="68"/>
        <v>58.555000000000007</v>
      </c>
      <c r="G752" s="122">
        <f t="shared" si="69"/>
        <v>0.20273890158369545</v>
      </c>
      <c r="H752" s="128">
        <f t="shared" si="70"/>
        <v>30698.319</v>
      </c>
      <c r="I752" s="122">
        <f t="shared" si="71"/>
        <v>0.46011075371179944</v>
      </c>
      <c r="J752" s="128">
        <f t="shared" si="72"/>
        <v>111.94564169392616</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0.12866666666666665</v>
      </c>
      <c r="F753" s="128">
        <f t="shared" si="68"/>
        <v>33.195999999999998</v>
      </c>
      <c r="G753" s="122">
        <f t="shared" si="69"/>
        <v>0.13691805465664583</v>
      </c>
      <c r="H753" s="128">
        <f t="shared" si="70"/>
        <v>20731.858</v>
      </c>
      <c r="I753" s="122">
        <f t="shared" si="71"/>
        <v>-9.7708696232279069E-2</v>
      </c>
      <c r="J753" s="128">
        <f t="shared" si="72"/>
        <v>93.973484351153346</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9.0472868217054248E-2</v>
      </c>
      <c r="F754" s="128">
        <f t="shared" si="68"/>
        <v>23.341999999999995</v>
      </c>
      <c r="G754" s="122">
        <f t="shared" si="69"/>
        <v>7.4997767768693296E-2</v>
      </c>
      <c r="H754" s="128">
        <f t="shared" si="70"/>
        <v>11356.012000000002</v>
      </c>
      <c r="I754" s="122">
        <f t="shared" si="71"/>
        <v>0.46229091802093752</v>
      </c>
      <c r="J754" s="128">
        <f t="shared" si="72"/>
        <v>120.63408139838103</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0.29192635658914728</v>
      </c>
      <c r="F755" s="128">
        <f t="shared" si="68"/>
        <v>75.316999999999993</v>
      </c>
      <c r="G755" s="122">
        <f t="shared" si="69"/>
        <v>0.29206246285118015</v>
      </c>
      <c r="H755" s="128">
        <f t="shared" si="70"/>
        <v>44223.513999999996</v>
      </c>
      <c r="I755" s="122">
        <f t="shared" si="71"/>
        <v>9.3156255301310952E-4</v>
      </c>
      <c r="J755" s="128">
        <f t="shared" si="72"/>
        <v>99.953398235191145</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0.20498449612403102</v>
      </c>
      <c r="F756" s="128">
        <f t="shared" si="68"/>
        <v>52.886000000000003</v>
      </c>
      <c r="G756" s="122">
        <f t="shared" si="69"/>
        <v>0.19363898611789879</v>
      </c>
      <c r="H756" s="128">
        <f t="shared" si="70"/>
        <v>29320.428</v>
      </c>
      <c r="I756" s="122">
        <f t="shared" si="71"/>
        <v>0.17850533873319344</v>
      </c>
      <c r="J756" s="128">
        <f t="shared" si="72"/>
        <v>105.85910421944908</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0.29351550387596903</v>
      </c>
      <c r="F757" s="128">
        <f t="shared" si="68"/>
        <v>75.727000000000004</v>
      </c>
      <c r="G757" s="122">
        <f t="shared" si="69"/>
        <v>0.26454690987861412</v>
      </c>
      <c r="H757" s="128">
        <f t="shared" si="70"/>
        <v>40057.16399999999</v>
      </c>
      <c r="I757" s="122">
        <f t="shared" si="71"/>
        <v>0.45541266062885205</v>
      </c>
      <c r="J757" s="128">
        <f t="shared" si="72"/>
        <v>110.95026738760509</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0.28527906976744183</v>
      </c>
      <c r="F758" s="128">
        <f t="shared" si="68"/>
        <v>73.60199999999999</v>
      </c>
      <c r="G758" s="122">
        <f t="shared" si="69"/>
        <v>0.28718946228321596</v>
      </c>
      <c r="H758" s="128">
        <f t="shared" si="70"/>
        <v>43485.653999999995</v>
      </c>
      <c r="I758" s="122">
        <f t="shared" si="71"/>
        <v>-0.20833832766402011</v>
      </c>
      <c r="J758" s="128">
        <f t="shared" si="72"/>
        <v>99.334797140331645</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0.21547674418604654</v>
      </c>
      <c r="F759" s="128">
        <f t="shared" si="68"/>
        <v>55.593000000000004</v>
      </c>
      <c r="G759" s="122">
        <f t="shared" si="69"/>
        <v>0.1913650886948712</v>
      </c>
      <c r="H759" s="128">
        <f t="shared" si="70"/>
        <v>28976.119000000006</v>
      </c>
      <c r="I759" s="122">
        <f t="shared" si="71"/>
        <v>0.36102741910402303</v>
      </c>
      <c r="J759" s="128">
        <f t="shared" si="72"/>
        <v>112.59981935870289</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0.12871705426356589</v>
      </c>
      <c r="F760" s="128">
        <f t="shared" si="68"/>
        <v>33.208999999999996</v>
      </c>
      <c r="G760" s="122">
        <f t="shared" si="69"/>
        <v>0.1240309210265622</v>
      </c>
      <c r="H760" s="128">
        <f t="shared" si="70"/>
        <v>18780.513999999996</v>
      </c>
      <c r="I760" s="122">
        <f t="shared" si="71"/>
        <v>4.7834795112032371E-3</v>
      </c>
      <c r="J760" s="128">
        <f t="shared" si="72"/>
        <v>103.77819756413815</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8.9410852713178279E-2</v>
      </c>
      <c r="F761" s="128">
        <f t="shared" si="68"/>
        <v>23.067999999999994</v>
      </c>
      <c r="G761" s="122">
        <f t="shared" si="69"/>
        <v>8.364583470921555E-2</v>
      </c>
      <c r="H761" s="128">
        <f t="shared" si="70"/>
        <v>12665.485000000001</v>
      </c>
      <c r="I761" s="122">
        <f t="shared" si="71"/>
        <v>9.7082407491792672E-3</v>
      </c>
      <c r="J761" s="128">
        <f t="shared" si="72"/>
        <v>106.89217583159294</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0.32494186046511625</v>
      </c>
      <c r="F762" s="128">
        <f t="shared" si="68"/>
        <v>83.834999999999994</v>
      </c>
      <c r="G762" s="122">
        <f t="shared" si="69"/>
        <v>0.32993869949411558</v>
      </c>
      <c r="H762" s="128">
        <f t="shared" si="70"/>
        <v>49958.657999999996</v>
      </c>
      <c r="I762" s="122">
        <f t="shared" si="71"/>
        <v>-0.24302548828816692</v>
      </c>
      <c r="J762" s="128">
        <f t="shared" si="72"/>
        <v>98.485525027327554</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0.16188759689922477</v>
      </c>
      <c r="F763" s="128">
        <f t="shared" si="68"/>
        <v>41.766999999999989</v>
      </c>
      <c r="G763" s="122">
        <f t="shared" si="69"/>
        <v>0.15282156018439022</v>
      </c>
      <c r="H763" s="128">
        <f t="shared" si="70"/>
        <v>23139.934999999998</v>
      </c>
      <c r="I763" s="122">
        <f t="shared" si="71"/>
        <v>9.227597374021311E-3</v>
      </c>
      <c r="J763" s="128">
        <f t="shared" si="72"/>
        <v>105.9324330309779</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0.24662790697674417</v>
      </c>
      <c r="F764" s="128">
        <f t="shared" si="68"/>
        <v>63.629999999999995</v>
      </c>
      <c r="G764" s="122">
        <f t="shared" si="69"/>
        <v>0.21794608963267245</v>
      </c>
      <c r="H764" s="128">
        <f t="shared" si="70"/>
        <v>33000.960999999996</v>
      </c>
      <c r="I764" s="122">
        <f t="shared" si="71"/>
        <v>0.19056812308962146</v>
      </c>
      <c r="J764" s="128">
        <f t="shared" si="72"/>
        <v>113.16005136518494</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0.34679069767441856</v>
      </c>
      <c r="F765" s="128">
        <f t="shared" si="68"/>
        <v>89.471999999999994</v>
      </c>
      <c r="G765" s="122">
        <f t="shared" si="69"/>
        <v>0.32769891294297898</v>
      </c>
      <c r="H765" s="128">
        <f t="shared" si="70"/>
        <v>49619.513999999996</v>
      </c>
      <c r="I765" s="122">
        <f t="shared" si="71"/>
        <v>0.55517296349424394</v>
      </c>
      <c r="J765" s="128">
        <f t="shared" si="72"/>
        <v>105.82601405661715</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0.2006511627906977</v>
      </c>
      <c r="F766" s="128">
        <f t="shared" si="68"/>
        <v>51.768000000000008</v>
      </c>
      <c r="G766" s="122">
        <f t="shared" si="69"/>
        <v>0.16783313740770583</v>
      </c>
      <c r="H766" s="128">
        <f t="shared" si="70"/>
        <v>25412.958000000002</v>
      </c>
      <c r="I766" s="122">
        <f t="shared" si="71"/>
        <v>0.62653149570611377</v>
      </c>
      <c r="J766" s="128">
        <f t="shared" si="72"/>
        <v>119.55396049307548</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0.20547674418604653</v>
      </c>
      <c r="F767" s="128">
        <f t="shared" si="68"/>
        <v>53.013000000000005</v>
      </c>
      <c r="G767" s="122">
        <f t="shared" si="69"/>
        <v>0.19303152201191406</v>
      </c>
      <c r="H767" s="128">
        <f t="shared" si="70"/>
        <v>29228.447000000004</v>
      </c>
      <c r="I767" s="122">
        <f t="shared" si="71"/>
        <v>0.22583951290772838</v>
      </c>
      <c r="J767" s="128">
        <f t="shared" si="72"/>
        <v>106.44724863815991</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9.9461240310077512E-2</v>
      </c>
      <c r="F768" s="128">
        <f t="shared" si="68"/>
        <v>25.660999999999998</v>
      </c>
      <c r="G768" s="122">
        <f t="shared" si="69"/>
        <v>8.9247599360710111E-2</v>
      </c>
      <c r="H768" s="128">
        <f t="shared" si="70"/>
        <v>13513.693000000003</v>
      </c>
      <c r="I768" s="122">
        <f t="shared" si="71"/>
        <v>0.22447359519308197</v>
      </c>
      <c r="J768" s="128">
        <f t="shared" si="72"/>
        <v>111.44416322963168</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0.31403100775193793</v>
      </c>
      <c r="F769" s="128">
        <f t="shared" si="68"/>
        <v>81.019999999999982</v>
      </c>
      <c r="G769" s="122">
        <f t="shared" si="69"/>
        <v>0.31031343037155418</v>
      </c>
      <c r="H769" s="128">
        <f t="shared" si="70"/>
        <v>46987.03899999999</v>
      </c>
      <c r="I769" s="122">
        <f t="shared" si="71"/>
        <v>-4.87829791826356E-3</v>
      </c>
      <c r="J769" s="128">
        <f t="shared" si="72"/>
        <v>101.19800724574908</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0.16056589147286823</v>
      </c>
      <c r="F770" s="128">
        <f t="shared" si="68"/>
        <v>41.426000000000002</v>
      </c>
      <c r="G770" s="122">
        <f t="shared" si="69"/>
        <v>0.14279175527348137</v>
      </c>
      <c r="H770" s="128">
        <f t="shared" si="70"/>
        <v>21621.242000000002</v>
      </c>
      <c r="I770" s="122">
        <f t="shared" si="71"/>
        <v>0.16979079239428435</v>
      </c>
      <c r="J770" s="128">
        <f t="shared" si="72"/>
        <v>112.44759276566425</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0.26919379844961239</v>
      </c>
      <c r="F771" s="128">
        <f t="shared" si="68"/>
        <v>69.451999999999998</v>
      </c>
      <c r="G771" s="122">
        <f t="shared" si="69"/>
        <v>0.22564708290956159</v>
      </c>
      <c r="H771" s="128">
        <f t="shared" si="70"/>
        <v>34167.03</v>
      </c>
      <c r="I771" s="122">
        <f t="shared" si="71"/>
        <v>0.54083634075833276</v>
      </c>
      <c r="J771" s="128">
        <f t="shared" si="72"/>
        <v>119.29859450365868</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0.23308139534883721</v>
      </c>
      <c r="F772" s="128">
        <f t="shared" si="68"/>
        <v>60.134999999999998</v>
      </c>
      <c r="G772" s="122">
        <f t="shared" si="69"/>
        <v>0.23099230606664997</v>
      </c>
      <c r="H772" s="128">
        <f t="shared" si="70"/>
        <v>34976.393000000004</v>
      </c>
      <c r="I772" s="122">
        <f t="shared" si="71"/>
        <v>-2.2080150672469784E-2</v>
      </c>
      <c r="J772" s="128">
        <f t="shared" si="72"/>
        <v>100.9043977774673</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0.15227131782945741</v>
      </c>
      <c r="F773" s="128">
        <f t="shared" si="68"/>
        <v>39.286000000000008</v>
      </c>
      <c r="G773" s="122">
        <f t="shared" si="69"/>
        <v>0.13255797857586288</v>
      </c>
      <c r="H773" s="128">
        <f t="shared" si="70"/>
        <v>20071.664000000004</v>
      </c>
      <c r="I773" s="122">
        <f t="shared" si="71"/>
        <v>0.26580715555022505</v>
      </c>
      <c r="J773" s="128">
        <f t="shared" si="72"/>
        <v>114.87148451219977</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9.2003875968992246E-2</v>
      </c>
      <c r="F774" s="128">
        <f t="shared" si="68"/>
        <v>23.736999999999998</v>
      </c>
      <c r="G774" s="122">
        <f t="shared" si="69"/>
        <v>8.2454087360815748E-2</v>
      </c>
      <c r="H774" s="128">
        <f t="shared" si="70"/>
        <v>12485.032999999999</v>
      </c>
      <c r="I774" s="122">
        <f t="shared" si="71"/>
        <v>0.55282107878163045</v>
      </c>
      <c r="J774" s="128">
        <f t="shared" si="72"/>
        <v>111.58194689171322</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8.2193798449612401E-2</v>
      </c>
      <c r="F775" s="128">
        <f t="shared" si="68"/>
        <v>21.206</v>
      </c>
      <c r="G775" s="122">
        <f t="shared" si="69"/>
        <v>6.8561571279504394E-2</v>
      </c>
      <c r="H775" s="128">
        <f t="shared" si="70"/>
        <v>10381.455999999996</v>
      </c>
      <c r="I775" s="122">
        <f t="shared" si="71"/>
        <v>0.15673326222867323</v>
      </c>
      <c r="J775" s="128">
        <f t="shared" si="72"/>
        <v>119.88318954146138</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0.4081782945736433</v>
      </c>
      <c r="F776" s="128">
        <f t="shared" si="68"/>
        <v>105.30999999999997</v>
      </c>
      <c r="G776" s="122">
        <f t="shared" si="69"/>
        <v>0.41867147234806956</v>
      </c>
      <c r="H776" s="128">
        <f t="shared" si="70"/>
        <v>63394.396999999997</v>
      </c>
      <c r="I776" s="122">
        <f t="shared" si="71"/>
        <v>-0.14823661568880164</v>
      </c>
      <c r="J776" s="128">
        <f t="shared" si="72"/>
        <v>97.493696497739251</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0.20975581395348838</v>
      </c>
      <c r="F777" s="128">
        <f t="shared" ref="F777:F803" si="74">SUMPRODUCT($K$2:$AI$2,$K777:$AI777)</f>
        <v>54.117000000000004</v>
      </c>
      <c r="G777" s="122">
        <f t="shared" ref="G777:G803" si="75">SUMPRODUCT($K$3:$AI$3,$K777:$AI777)/$J$3</f>
        <v>0.19461741008334543</v>
      </c>
      <c r="H777" s="128">
        <f t="shared" ref="H777:H803" si="76">SUMPRODUCT($K$3:$AI$3,$K777:$AI777)</f>
        <v>29468.578999999998</v>
      </c>
      <c r="I777" s="122">
        <f t="shared" ref="I777:I803" si="77">CORREL($K$4:$AI$4,$K777:$AI777)</f>
        <v>-8.5049027133301217E-2</v>
      </c>
      <c r="J777" s="128">
        <f t="shared" si="72"/>
        <v>107.7785455389936</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0.40425193798449616</v>
      </c>
      <c r="F778" s="128">
        <f t="shared" si="74"/>
        <v>104.29700000000001</v>
      </c>
      <c r="G778" s="122">
        <f t="shared" si="75"/>
        <v>0.39933149295328152</v>
      </c>
      <c r="H778" s="128">
        <f t="shared" si="76"/>
        <v>60465.975999999981</v>
      </c>
      <c r="I778" s="122">
        <f t="shared" si="77"/>
        <v>0.13010703723186853</v>
      </c>
      <c r="J778" s="128">
        <f t="shared" ref="J778:J803" si="78">$E778/$G778*100</f>
        <v>101.2321705445331</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0.46166279069767441</v>
      </c>
      <c r="F779" s="128">
        <f t="shared" si="74"/>
        <v>119.10899999999999</v>
      </c>
      <c r="G779" s="122">
        <f t="shared" si="75"/>
        <v>0.46218900659102619</v>
      </c>
      <c r="H779" s="128">
        <f t="shared" si="76"/>
        <v>69983.735000000001</v>
      </c>
      <c r="I779" s="122">
        <f t="shared" si="77"/>
        <v>-4.0000954063493133E-2</v>
      </c>
      <c r="J779" s="128">
        <f t="shared" si="78"/>
        <v>99.886147033822155</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0.41369379844961235</v>
      </c>
      <c r="F780" s="128">
        <f t="shared" si="74"/>
        <v>106.73299999999999</v>
      </c>
      <c r="G780" s="122">
        <f t="shared" si="75"/>
        <v>0.38533332893051025</v>
      </c>
      <c r="H780" s="128">
        <f t="shared" si="76"/>
        <v>58346.402000000002</v>
      </c>
      <c r="I780" s="122">
        <f t="shared" si="77"/>
        <v>0.47656355332636818</v>
      </c>
      <c r="J780" s="128">
        <f t="shared" si="78"/>
        <v>107.3599835233086</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0.18255426356589149</v>
      </c>
      <c r="F781" s="128">
        <f t="shared" si="74"/>
        <v>47.099000000000004</v>
      </c>
      <c r="G781" s="122">
        <f t="shared" si="75"/>
        <v>0.16454482954470404</v>
      </c>
      <c r="H781" s="128">
        <f t="shared" si="76"/>
        <v>24915.048999999995</v>
      </c>
      <c r="I781" s="122">
        <f t="shared" si="77"/>
        <v>0.17156132499787397</v>
      </c>
      <c r="J781" s="128">
        <f t="shared" si="78"/>
        <v>110.94500147529376</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0.14085271317829462</v>
      </c>
      <c r="F782" s="128">
        <f t="shared" si="74"/>
        <v>36.340000000000011</v>
      </c>
      <c r="G782" s="122">
        <f t="shared" si="75"/>
        <v>0.11346643067534903</v>
      </c>
      <c r="H782" s="128">
        <f t="shared" si="76"/>
        <v>17180.86</v>
      </c>
      <c r="I782" s="122">
        <f t="shared" si="77"/>
        <v>0.10100165733037925</v>
      </c>
      <c r="J782" s="128">
        <f t="shared" si="78"/>
        <v>124.13602185240444</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0.38388759689922469</v>
      </c>
      <c r="F783" s="128">
        <f t="shared" si="74"/>
        <v>99.042999999999964</v>
      </c>
      <c r="G783" s="122">
        <f t="shared" si="75"/>
        <v>0.38789274722952355</v>
      </c>
      <c r="H783" s="128">
        <f t="shared" si="76"/>
        <v>58733.943999999996</v>
      </c>
      <c r="I783" s="122">
        <f t="shared" si="77"/>
        <v>-8.0708132497838522E-2</v>
      </c>
      <c r="J783" s="128">
        <f t="shared" si="78"/>
        <v>98.967459340525139</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0.26551162790697674</v>
      </c>
      <c r="F784" s="128">
        <f t="shared" si="74"/>
        <v>68.501999999999995</v>
      </c>
      <c r="G784" s="122">
        <f t="shared" si="75"/>
        <v>0.25843765602504326</v>
      </c>
      <c r="H784" s="128">
        <f t="shared" si="76"/>
        <v>39132.112999999998</v>
      </c>
      <c r="I784" s="122">
        <f t="shared" si="77"/>
        <v>-8.0305116157807679E-2</v>
      </c>
      <c r="J784" s="128">
        <f t="shared" si="78"/>
        <v>102.73720633081736</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0.39121317829457364</v>
      </c>
      <c r="F785" s="128">
        <f t="shared" si="74"/>
        <v>100.93299999999999</v>
      </c>
      <c r="G785" s="122">
        <f t="shared" si="75"/>
        <v>0.37500073967427905</v>
      </c>
      <c r="H785" s="128">
        <f t="shared" si="76"/>
        <v>56781.861999999986</v>
      </c>
      <c r="I785" s="122">
        <f t="shared" si="77"/>
        <v>0.27979194741915098</v>
      </c>
      <c r="J785" s="128">
        <f t="shared" si="78"/>
        <v>104.32330843783842</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0.36904263565891476</v>
      </c>
      <c r="F786" s="128">
        <f t="shared" si="74"/>
        <v>95.213000000000008</v>
      </c>
      <c r="G786" s="122">
        <f t="shared" si="75"/>
        <v>0.36859936731432186</v>
      </c>
      <c r="H786" s="128">
        <f t="shared" si="76"/>
        <v>55812.578999999991</v>
      </c>
      <c r="I786" s="122">
        <f t="shared" si="77"/>
        <v>2.6663738997688455E-2</v>
      </c>
      <c r="J786" s="128">
        <f t="shared" si="78"/>
        <v>100.12025748926881</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0.41981007751937982</v>
      </c>
      <c r="F787" s="128">
        <f t="shared" si="74"/>
        <v>108.31099999999999</v>
      </c>
      <c r="G787" s="122">
        <f t="shared" si="75"/>
        <v>0.39329735566445206</v>
      </c>
      <c r="H787" s="128">
        <f t="shared" si="76"/>
        <v>59552.298999999999</v>
      </c>
      <c r="I787" s="122">
        <f t="shared" si="77"/>
        <v>0.42182740561742271</v>
      </c>
      <c r="J787" s="128">
        <f t="shared" si="78"/>
        <v>106.74113910838179</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0.14060465116279069</v>
      </c>
      <c r="F788" s="128">
        <f t="shared" si="74"/>
        <v>36.275999999999996</v>
      </c>
      <c r="G788" s="122">
        <f t="shared" si="75"/>
        <v>0.12696061234463538</v>
      </c>
      <c r="H788" s="128">
        <f t="shared" si="76"/>
        <v>19224.121999999999</v>
      </c>
      <c r="I788" s="122">
        <f t="shared" si="77"/>
        <v>5.4393397518846372E-2</v>
      </c>
      <c r="J788" s="128">
        <f t="shared" si="78"/>
        <v>110.74667061396843</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0.12966279069767442</v>
      </c>
      <c r="F789" s="128">
        <f t="shared" si="74"/>
        <v>33.453000000000003</v>
      </c>
      <c r="G789" s="122">
        <f t="shared" si="75"/>
        <v>0.11689474170838342</v>
      </c>
      <c r="H789" s="128">
        <f t="shared" si="76"/>
        <v>17699.968000000001</v>
      </c>
      <c r="I789" s="122">
        <f t="shared" si="77"/>
        <v>-2.3220051453554068E-2</v>
      </c>
      <c r="J789" s="128">
        <f t="shared" si="78"/>
        <v>110.92268891028768</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0.43031007751938</v>
      </c>
      <c r="F790" s="128">
        <f t="shared" si="74"/>
        <v>111.02000000000004</v>
      </c>
      <c r="G790" s="122">
        <f t="shared" si="75"/>
        <v>0.43802681979685376</v>
      </c>
      <c r="H790" s="128">
        <f t="shared" si="76"/>
        <v>66325.145000000004</v>
      </c>
      <c r="I790" s="122">
        <f t="shared" si="77"/>
        <v>-0.30142268353664425</v>
      </c>
      <c r="J790" s="128">
        <f t="shared" si="78"/>
        <v>98.238294568115123</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0.2179263565891473</v>
      </c>
      <c r="F791" s="128">
        <f t="shared" si="74"/>
        <v>56.225000000000001</v>
      </c>
      <c r="G791" s="122">
        <f t="shared" si="75"/>
        <v>0.21673351252823309</v>
      </c>
      <c r="H791" s="128">
        <f t="shared" si="76"/>
        <v>32817.354999999996</v>
      </c>
      <c r="I791" s="122">
        <f t="shared" si="77"/>
        <v>-9.2413649952482024E-2</v>
      </c>
      <c r="J791" s="128">
        <f t="shared" si="78"/>
        <v>100.55037361181456</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0.24573643410852714</v>
      </c>
      <c r="F792" s="128">
        <f t="shared" si="74"/>
        <v>63.4</v>
      </c>
      <c r="G792" s="122">
        <f t="shared" si="75"/>
        <v>0.21998376018703189</v>
      </c>
      <c r="H792" s="128">
        <f t="shared" si="76"/>
        <v>33309.500999999997</v>
      </c>
      <c r="I792" s="122">
        <f t="shared" si="77"/>
        <v>0.31526949530752363</v>
      </c>
      <c r="J792" s="128">
        <f t="shared" si="78"/>
        <v>111.70662502522919</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0.38868604651162797</v>
      </c>
      <c r="F793" s="128">
        <f t="shared" si="74"/>
        <v>100.28100000000002</v>
      </c>
      <c r="G793" s="122">
        <f t="shared" si="75"/>
        <v>0.38266847402554516</v>
      </c>
      <c r="H793" s="128">
        <f t="shared" si="76"/>
        <v>57942.894999999997</v>
      </c>
      <c r="I793" s="122">
        <f t="shared" si="77"/>
        <v>0.19247148881722714</v>
      </c>
      <c r="J793" s="128">
        <f t="shared" si="78"/>
        <v>101.57252893680526</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0.34106201550387605</v>
      </c>
      <c r="F794" s="128">
        <f t="shared" si="74"/>
        <v>87.994000000000014</v>
      </c>
      <c r="G794" s="122">
        <f t="shared" si="75"/>
        <v>0.30634093040457544</v>
      </c>
      <c r="H794" s="128">
        <f t="shared" si="76"/>
        <v>46385.531000000003</v>
      </c>
      <c r="I794" s="122">
        <f t="shared" si="77"/>
        <v>0.39250710850480175</v>
      </c>
      <c r="J794" s="128">
        <f t="shared" si="78"/>
        <v>111.33413189463303</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0.21178682170542637</v>
      </c>
      <c r="F795" s="128">
        <f t="shared" si="74"/>
        <v>54.641000000000005</v>
      </c>
      <c r="G795" s="122">
        <f t="shared" si="75"/>
        <v>0.2030590880872816</v>
      </c>
      <c r="H795" s="128">
        <f t="shared" si="76"/>
        <v>30746.801000000003</v>
      </c>
      <c r="I795" s="122">
        <f t="shared" si="77"/>
        <v>0.27484623191738461</v>
      </c>
      <c r="J795" s="128">
        <f t="shared" si="78"/>
        <v>104.29812509272833</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0.14199224806201549</v>
      </c>
      <c r="F796" s="128">
        <f t="shared" si="74"/>
        <v>36.634</v>
      </c>
      <c r="G796" s="122">
        <f t="shared" si="75"/>
        <v>0.12287370061683552</v>
      </c>
      <c r="H796" s="128">
        <f t="shared" si="76"/>
        <v>18605.29</v>
      </c>
      <c r="I796" s="122">
        <f t="shared" si="77"/>
        <v>0.24979117820015218</v>
      </c>
      <c r="J796" s="128">
        <f t="shared" si="78"/>
        <v>115.55951139194423</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0.37248837209302316</v>
      </c>
      <c r="F797" s="128">
        <f t="shared" si="74"/>
        <v>96.101999999999975</v>
      </c>
      <c r="G797" s="122">
        <f t="shared" si="75"/>
        <v>0.37603564965856107</v>
      </c>
      <c r="H797" s="128">
        <f t="shared" si="76"/>
        <v>56938.565999999999</v>
      </c>
      <c r="I797" s="122">
        <f t="shared" si="77"/>
        <v>-0.16065124988630397</v>
      </c>
      <c r="J797" s="128">
        <f t="shared" si="78"/>
        <v>99.056664555938028</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0.2479263565891473</v>
      </c>
      <c r="F798" s="128">
        <f t="shared" si="74"/>
        <v>63.965000000000003</v>
      </c>
      <c r="G798" s="122">
        <f t="shared" si="75"/>
        <v>0.23291065130961972</v>
      </c>
      <c r="H798" s="128">
        <f t="shared" si="76"/>
        <v>35266.864999999998</v>
      </c>
      <c r="I798" s="122">
        <f t="shared" si="77"/>
        <v>2.8150002455584969E-3</v>
      </c>
      <c r="J798" s="128">
        <f t="shared" si="78"/>
        <v>106.44698093242908</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0.2498333333333333</v>
      </c>
      <c r="F799" s="128">
        <f t="shared" si="74"/>
        <v>64.456999999999994</v>
      </c>
      <c r="G799" s="122">
        <f t="shared" si="75"/>
        <v>0.22642294179027592</v>
      </c>
      <c r="H799" s="128">
        <f t="shared" si="76"/>
        <v>34284.508999999998</v>
      </c>
      <c r="I799" s="122">
        <f t="shared" si="77"/>
        <v>0.15381678123174136</v>
      </c>
      <c r="J799" s="128">
        <f t="shared" si="78"/>
        <v>110.33923124483616</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0.26229844961240323</v>
      </c>
      <c r="F800" s="128">
        <f t="shared" si="74"/>
        <v>67.67300000000003</v>
      </c>
      <c r="G800" s="122">
        <f t="shared" si="75"/>
        <v>0.25622429301668237</v>
      </c>
      <c r="H800" s="128">
        <f t="shared" si="76"/>
        <v>38796.970000000008</v>
      </c>
      <c r="I800" s="122">
        <f t="shared" si="77"/>
        <v>0.24319877810690768</v>
      </c>
      <c r="J800" s="128">
        <f t="shared" si="78"/>
        <v>102.37064039643009</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0.40823643410852711</v>
      </c>
      <c r="F801" s="128">
        <f t="shared" si="74"/>
        <v>105.32499999999999</v>
      </c>
      <c r="G801" s="122">
        <f t="shared" si="75"/>
        <v>0.38361656474131212</v>
      </c>
      <c r="H801" s="128">
        <f t="shared" si="76"/>
        <v>58086.453000000001</v>
      </c>
      <c r="I801" s="122">
        <f t="shared" si="77"/>
        <v>0.29362787760400483</v>
      </c>
      <c r="J801" s="128">
        <f t="shared" si="78"/>
        <v>106.417832708506</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0.1276937984496124</v>
      </c>
      <c r="F802" s="128">
        <f t="shared" si="74"/>
        <v>32.945</v>
      </c>
      <c r="G802" s="122">
        <f t="shared" si="75"/>
        <v>0.10109090068551954</v>
      </c>
      <c r="H802" s="128">
        <f t="shared" si="76"/>
        <v>15306.981999999998</v>
      </c>
      <c r="I802" s="122">
        <f t="shared" si="77"/>
        <v>0.29865907998561425</v>
      </c>
      <c r="J802" s="128">
        <f t="shared" si="78"/>
        <v>126.3158183216222</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0.11214728682170542</v>
      </c>
      <c r="F803" s="128">
        <f t="shared" si="74"/>
        <v>28.934000000000001</v>
      </c>
      <c r="G803" s="122">
        <f t="shared" si="75"/>
        <v>8.5292501551995137E-2</v>
      </c>
      <c r="H803" s="128">
        <f t="shared" si="76"/>
        <v>12914.82</v>
      </c>
      <c r="I803" s="122">
        <f t="shared" si="77"/>
        <v>0.20575686697065679</v>
      </c>
      <c r="J803" s="128">
        <f t="shared" si="78"/>
        <v>131.48551722725514</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0.49013953488372092</v>
      </c>
      <c r="F804" s="128">
        <f>SUMPRODUCT($K$2:$AI$2,$K804:$AI804)</f>
        <v>126.456</v>
      </c>
      <c r="G804" s="122">
        <f>SUMPRODUCT($K$3:$AI$3,$K804:$AI804)/$J$3</f>
        <v>0.51147432273573823</v>
      </c>
      <c r="H804" s="128">
        <f>SUMPRODUCT($K$3:$AI$3,$K804:$AI804)</f>
        <v>77446.419000000009</v>
      </c>
      <c r="I804" s="122">
        <f>CORREL($K$4:$AI$4,$K804:$AI804)</f>
        <v>-0.19994180303594256</v>
      </c>
      <c r="J804" s="128">
        <f>$E804/$G804*100</f>
        <v>95.82876658638439</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E519C-A9CC-40AE-977C-8BC457C2E4AD}">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96FF5-92AB-432C-915A-9F2EA308D83B}">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231.31049001412705</v>
      </c>
    </row>
    <row r="17" spans="13:16" ht="21" customHeight="1">
      <c r="M17" s="139" t="s">
        <v>1706</v>
      </c>
      <c r="N17" s="3"/>
      <c r="O17" s="3"/>
      <c r="P17" s="140">
        <f t="shared" si="0"/>
        <v>92.235602235602244</v>
      </c>
    </row>
    <row r="18" spans="13:16" ht="21" customHeight="1">
      <c r="M18" s="139" t="s">
        <v>1707</v>
      </c>
      <c r="N18" s="3"/>
      <c r="O18" s="3"/>
      <c r="P18" s="140">
        <f t="shared" si="0"/>
        <v>612.49032731273496</v>
      </c>
    </row>
    <row r="19" spans="13:16" ht="21" customHeight="1">
      <c r="M19" s="139" t="s">
        <v>1708</v>
      </c>
      <c r="N19" s="3"/>
      <c r="O19" s="3"/>
      <c r="P19" s="140">
        <f t="shared" si="0"/>
        <v>173.00006215169157</v>
      </c>
    </row>
    <row r="20" spans="13:16" ht="21" customHeight="1" thickBot="1">
      <c r="M20" s="141" t="s">
        <v>1709</v>
      </c>
      <c r="N20" s="142"/>
      <c r="O20" s="142"/>
      <c r="P20" s="143">
        <f t="shared" si="0"/>
        <v>90.116334283000953</v>
      </c>
    </row>
    <row r="21" spans="13:16" ht="21" customHeight="1" thickTop="1">
      <c r="M21" s="144" t="s">
        <v>1710</v>
      </c>
      <c r="N21" s="13"/>
      <c r="O21" s="13"/>
      <c r="P21" s="145">
        <f t="shared" si="0"/>
        <v>0</v>
      </c>
    </row>
    <row r="22" spans="13:16" ht="21" customHeight="1">
      <c r="M22" s="144" t="s">
        <v>1711</v>
      </c>
      <c r="N22" s="13"/>
      <c r="O22" s="13"/>
      <c r="P22" s="145">
        <f t="shared" si="0"/>
        <v>640.66452036382964</v>
      </c>
    </row>
    <row r="23" spans="13:16" ht="21" customHeight="1">
      <c r="M23" s="144" t="s">
        <v>1712</v>
      </c>
      <c r="N23" s="13"/>
      <c r="O23" s="13"/>
      <c r="P23" s="145">
        <f t="shared" si="0"/>
        <v>0</v>
      </c>
    </row>
    <row r="24" spans="13:16" ht="21" customHeight="1">
      <c r="M24" s="144" t="s">
        <v>1713</v>
      </c>
      <c r="N24" s="13"/>
      <c r="O24" s="13"/>
      <c r="P24" s="145">
        <f t="shared" si="0"/>
        <v>38.616178161211892</v>
      </c>
    </row>
    <row r="25" spans="13:16" ht="21" customHeight="1">
      <c r="M25" s="144" t="s">
        <v>1714</v>
      </c>
      <c r="N25" s="13"/>
      <c r="O25" s="13"/>
      <c r="P25" s="145">
        <f t="shared" si="0"/>
        <v>178.37459981789877</v>
      </c>
    </row>
    <row r="26" spans="13:16" ht="21" customHeight="1">
      <c r="M26" s="144" t="s">
        <v>1715</v>
      </c>
      <c r="N26" s="13"/>
      <c r="O26" s="13"/>
      <c r="P26" s="145">
        <f t="shared" si="0"/>
        <v>131.96697088222513</v>
      </c>
    </row>
    <row r="27" spans="13:16" ht="21" customHeight="1">
      <c r="M27" s="144" t="s">
        <v>1716</v>
      </c>
      <c r="N27" s="13"/>
      <c r="O27" s="13"/>
      <c r="P27" s="145">
        <f t="shared" si="0"/>
        <v>215.56066672345744</v>
      </c>
    </row>
    <row r="28" spans="13:16" ht="21" customHeight="1" thickBot="1">
      <c r="M28" s="146" t="s">
        <v>1717</v>
      </c>
      <c r="N28" s="147"/>
      <c r="O28" s="147"/>
      <c r="P28" s="148">
        <f t="shared" si="0"/>
        <v>14.828690862210417</v>
      </c>
    </row>
    <row r="29" spans="13:16" ht="21" customHeight="1" thickTop="1">
      <c r="M29" s="149" t="s">
        <v>1718</v>
      </c>
      <c r="N29" s="22"/>
      <c r="O29" s="22"/>
      <c r="P29" s="150">
        <f t="shared" si="0"/>
        <v>124.36762778505899</v>
      </c>
    </row>
    <row r="30" spans="13:16" ht="21" customHeight="1">
      <c r="M30" s="149" t="s">
        <v>1719</v>
      </c>
      <c r="N30" s="22"/>
      <c r="O30" s="22"/>
      <c r="P30" s="150">
        <f t="shared" si="0"/>
        <v>43.474824758326847</v>
      </c>
    </row>
    <row r="31" spans="13:16" ht="21" customHeight="1">
      <c r="M31" s="149" t="s">
        <v>1720</v>
      </c>
      <c r="N31" s="22"/>
      <c r="O31" s="22"/>
      <c r="P31" s="150">
        <f t="shared" si="0"/>
        <v>49.931923570230538</v>
      </c>
    </row>
    <row r="32" spans="13:16" ht="21" customHeight="1">
      <c r="M32" s="149" t="s">
        <v>1721</v>
      </c>
      <c r="N32" s="22"/>
      <c r="O32" s="22"/>
      <c r="P32" s="150">
        <f t="shared" si="0"/>
        <v>132.52402100441316</v>
      </c>
    </row>
    <row r="33" spans="1:16" ht="21" customHeight="1" thickBot="1">
      <c r="M33" s="151" t="s">
        <v>1722</v>
      </c>
      <c r="N33" s="152"/>
      <c r="O33" s="152"/>
      <c r="P33" s="153">
        <f t="shared" si="0"/>
        <v>0</v>
      </c>
    </row>
    <row r="34" spans="1:16" ht="21" customHeight="1" thickTop="1">
      <c r="M34" s="154" t="s">
        <v>1723</v>
      </c>
      <c r="N34" s="29"/>
      <c r="O34" s="29"/>
      <c r="P34" s="155">
        <f t="shared" si="0"/>
        <v>0</v>
      </c>
    </row>
    <row r="35" spans="1:16" ht="21" customHeight="1">
      <c r="M35" s="154" t="s">
        <v>1724</v>
      </c>
      <c r="N35" s="29"/>
      <c r="O35" s="29"/>
      <c r="P35" s="155">
        <f t="shared" si="0"/>
        <v>10.386941411487838</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18.369104943499405</v>
      </c>
    </row>
    <row r="39" spans="1:16" ht="21" customHeight="1">
      <c r="M39" s="154" t="s">
        <v>1728</v>
      </c>
      <c r="N39" s="29"/>
      <c r="O39" s="29"/>
      <c r="P39" s="155">
        <f t="shared" si="0"/>
        <v>0</v>
      </c>
    </row>
    <row r="40" spans="1:16" ht="21" customHeight="1">
      <c r="M40" s="154" t="s">
        <v>1729</v>
      </c>
      <c r="N40" s="29"/>
      <c r="O40" s="29"/>
      <c r="P40" s="155">
        <f t="shared" si="0"/>
        <v>0</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11</v>
      </c>
      <c r="C49" s="158">
        <f>'Wellbeing Acorn Type'!F14</f>
        <v>4.230769230769231E-2</v>
      </c>
      <c r="D49" s="159">
        <f>'Wellbeing Acorn Type'!K14</f>
        <v>231.31049001412705</v>
      </c>
      <c r="E49" s="158">
        <f>IF(C49&gt;0.1,0.1,C49)</f>
        <v>4.230769230769231E-2</v>
      </c>
      <c r="F49" s="159">
        <f>IF(D49&gt;200,200,D49)</f>
        <v>200</v>
      </c>
      <c r="G49" s="156">
        <v>1.1000000000000001</v>
      </c>
    </row>
    <row r="50" spans="1:9" ht="14.5">
      <c r="A50" s="156">
        <v>1.2</v>
      </c>
      <c r="B50" s="157">
        <f>'Wellbeing Acorn Type'!E15</f>
        <v>9</v>
      </c>
      <c r="C50" s="158">
        <f>'Wellbeing Acorn Type'!F15</f>
        <v>3.4615384615384617E-2</v>
      </c>
      <c r="D50" s="159">
        <f>'Wellbeing Acorn Type'!K15</f>
        <v>92.235602235602244</v>
      </c>
      <c r="E50" s="158">
        <f t="shared" ref="E50:E73" si="1">IF(C50&gt;0.1,0.1,C50)</f>
        <v>3.4615384615384617E-2</v>
      </c>
      <c r="F50" s="159">
        <f t="shared" ref="F50:F73" si="2">IF(D50&gt;200,200,D50)</f>
        <v>92.235602235602244</v>
      </c>
      <c r="G50" s="156">
        <v>1.2</v>
      </c>
    </row>
    <row r="51" spans="1:9" ht="14.5">
      <c r="A51" s="156">
        <v>1.3</v>
      </c>
      <c r="B51" s="157">
        <f>'Wellbeing Acorn Type'!E16</f>
        <v>88</v>
      </c>
      <c r="C51" s="158">
        <f>'Wellbeing Acorn Type'!F16</f>
        <v>0.33846153846153848</v>
      </c>
      <c r="D51" s="159">
        <f>'Wellbeing Acorn Type'!K16</f>
        <v>612.49032731273496</v>
      </c>
      <c r="E51" s="158">
        <f t="shared" si="1"/>
        <v>0.1</v>
      </c>
      <c r="F51" s="159">
        <f t="shared" si="2"/>
        <v>200</v>
      </c>
      <c r="G51" s="156">
        <v>1.3</v>
      </c>
      <c r="H51" s="38"/>
    </row>
    <row r="52" spans="1:9" ht="14.5">
      <c r="A52" s="156">
        <v>1.4</v>
      </c>
      <c r="B52" s="157">
        <f>'Wellbeing Acorn Type'!E17</f>
        <v>22</v>
      </c>
      <c r="C52" s="158">
        <f>'Wellbeing Acorn Type'!F17</f>
        <v>8.461538461538462E-2</v>
      </c>
      <c r="D52" s="159">
        <f>'Wellbeing Acorn Type'!K17</f>
        <v>173.00006215169157</v>
      </c>
      <c r="E52" s="158">
        <f t="shared" si="1"/>
        <v>8.461538461538462E-2</v>
      </c>
      <c r="F52" s="159">
        <f t="shared" si="2"/>
        <v>173.00006215169157</v>
      </c>
      <c r="G52" s="156">
        <v>1.4</v>
      </c>
      <c r="H52" s="38"/>
    </row>
    <row r="53" spans="1:9" ht="14.5">
      <c r="A53" s="156">
        <v>1.5</v>
      </c>
      <c r="B53" s="157">
        <f>'Wellbeing Acorn Type'!E18</f>
        <v>8</v>
      </c>
      <c r="C53" s="158">
        <f>'Wellbeing Acorn Type'!F18</f>
        <v>3.0769230769230771E-2</v>
      </c>
      <c r="D53" s="159">
        <f>'Wellbeing Acorn Type'!K18</f>
        <v>90.116334283000953</v>
      </c>
      <c r="E53" s="158">
        <f t="shared" si="1"/>
        <v>3.0769230769230771E-2</v>
      </c>
      <c r="F53" s="159">
        <f t="shared" si="2"/>
        <v>90.116334283000953</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27</v>
      </c>
      <c r="C55" s="158">
        <f>'Wellbeing Acorn Type'!F22</f>
        <v>0.10384615384615385</v>
      </c>
      <c r="D55" s="159">
        <f>'Wellbeing Acorn Type'!K22</f>
        <v>640.66452036382964</v>
      </c>
      <c r="E55" s="158">
        <f t="shared" si="1"/>
        <v>0.1</v>
      </c>
      <c r="F55" s="159">
        <f t="shared" si="2"/>
        <v>200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5</v>
      </c>
      <c r="C57" s="158">
        <f>'Wellbeing Acorn Type'!F24</f>
        <v>1.9230769230769232E-2</v>
      </c>
      <c r="D57" s="159">
        <f>'Wellbeing Acorn Type'!K24</f>
        <v>38.616178161211892</v>
      </c>
      <c r="E57" s="158">
        <f t="shared" si="1"/>
        <v>1.9230769230769232E-2</v>
      </c>
      <c r="F57" s="159">
        <f t="shared" si="2"/>
        <v>38.616178161211892</v>
      </c>
      <c r="G57" s="156">
        <v>2.9</v>
      </c>
      <c r="H57" s="38"/>
      <c r="I57" s="48"/>
    </row>
    <row r="58" spans="1:9" ht="14.5">
      <c r="A58" s="160">
        <v>2.1</v>
      </c>
      <c r="B58" s="157">
        <f>'Wellbeing Acorn Type'!E25</f>
        <v>16</v>
      </c>
      <c r="C58" s="158">
        <f>'Wellbeing Acorn Type'!F25</f>
        <v>6.1538461538461542E-2</v>
      </c>
      <c r="D58" s="159">
        <f>'Wellbeing Acorn Type'!K25</f>
        <v>178.37459981789877</v>
      </c>
      <c r="E58" s="158">
        <f t="shared" si="1"/>
        <v>6.1538461538461542E-2</v>
      </c>
      <c r="F58" s="159">
        <f t="shared" si="2"/>
        <v>178.37459981789877</v>
      </c>
      <c r="G58" s="160">
        <v>2.1</v>
      </c>
      <c r="H58" s="38"/>
      <c r="I58" s="48"/>
    </row>
    <row r="59" spans="1:9" ht="14.5">
      <c r="A59" s="156">
        <v>2.11</v>
      </c>
      <c r="B59" s="157">
        <f>'Wellbeing Acorn Type'!E26</f>
        <v>6</v>
      </c>
      <c r="C59" s="158">
        <f>'Wellbeing Acorn Type'!F26</f>
        <v>2.3076923076923078E-2</v>
      </c>
      <c r="D59" s="159">
        <f>'Wellbeing Acorn Type'!K26</f>
        <v>131.96697088222513</v>
      </c>
      <c r="E59" s="158">
        <f t="shared" si="1"/>
        <v>2.3076923076923078E-2</v>
      </c>
      <c r="F59" s="159">
        <f t="shared" si="2"/>
        <v>131.96697088222513</v>
      </c>
      <c r="G59" s="156">
        <v>2.11</v>
      </c>
      <c r="H59" s="38"/>
      <c r="I59" s="48"/>
    </row>
    <row r="60" spans="1:9" ht="14.5">
      <c r="A60" s="156">
        <v>2.12</v>
      </c>
      <c r="B60" s="157">
        <f>'Wellbeing Acorn Type'!E27</f>
        <v>10</v>
      </c>
      <c r="C60" s="158">
        <f>'Wellbeing Acorn Type'!F27</f>
        <v>3.8461538461538464E-2</v>
      </c>
      <c r="D60" s="159">
        <f>'Wellbeing Acorn Type'!K27</f>
        <v>215.56066672345744</v>
      </c>
      <c r="E60" s="158">
        <f t="shared" si="1"/>
        <v>3.8461538461538464E-2</v>
      </c>
      <c r="F60" s="159">
        <f t="shared" si="2"/>
        <v>200</v>
      </c>
      <c r="G60" s="156">
        <v>2.12</v>
      </c>
      <c r="H60" s="38"/>
      <c r="I60" s="48"/>
    </row>
    <row r="61" spans="1:9" ht="14.5">
      <c r="A61" s="156">
        <v>2.13</v>
      </c>
      <c r="B61" s="157">
        <f>'Wellbeing Acorn Type'!E28</f>
        <v>1</v>
      </c>
      <c r="C61" s="158">
        <f>'Wellbeing Acorn Type'!F28</f>
        <v>3.8461538461538464E-3</v>
      </c>
      <c r="D61" s="159">
        <f>'Wellbeing Acorn Type'!K28</f>
        <v>14.828690862210417</v>
      </c>
      <c r="E61" s="158">
        <f t="shared" si="1"/>
        <v>3.8461538461538464E-3</v>
      </c>
      <c r="F61" s="159">
        <f t="shared" si="2"/>
        <v>14.828690862210417</v>
      </c>
      <c r="G61" s="156">
        <v>2.13</v>
      </c>
      <c r="H61" s="38"/>
      <c r="I61" s="48"/>
    </row>
    <row r="62" spans="1:9" ht="14.5">
      <c r="A62" s="156">
        <v>3.14</v>
      </c>
      <c r="B62" s="157">
        <f>'Wellbeing Acorn Type'!E31</f>
        <v>13</v>
      </c>
      <c r="C62" s="158">
        <f>'Wellbeing Acorn Type'!F31</f>
        <v>0.05</v>
      </c>
      <c r="D62" s="159">
        <f>'Wellbeing Acorn Type'!K31</f>
        <v>124.36762778505899</v>
      </c>
      <c r="E62" s="158">
        <f t="shared" si="1"/>
        <v>0.05</v>
      </c>
      <c r="F62" s="159">
        <f t="shared" si="2"/>
        <v>124.36762778505899</v>
      </c>
      <c r="G62" s="156">
        <v>3.14</v>
      </c>
      <c r="H62" s="38"/>
      <c r="I62" s="48"/>
    </row>
    <row r="63" spans="1:9" ht="14.5">
      <c r="A63" s="156">
        <v>3.15</v>
      </c>
      <c r="B63" s="157">
        <f>'Wellbeing Acorn Type'!E32</f>
        <v>5</v>
      </c>
      <c r="C63" s="158">
        <f>'Wellbeing Acorn Type'!F32</f>
        <v>1.9230769230769232E-2</v>
      </c>
      <c r="D63" s="159">
        <f>'Wellbeing Acorn Type'!K32</f>
        <v>43.474824758326847</v>
      </c>
      <c r="E63" s="158">
        <f t="shared" si="1"/>
        <v>1.9230769230769232E-2</v>
      </c>
      <c r="F63" s="159">
        <f t="shared" si="2"/>
        <v>43.474824758326847</v>
      </c>
      <c r="G63" s="156">
        <v>3.15</v>
      </c>
      <c r="H63" s="38"/>
      <c r="I63" s="48"/>
    </row>
    <row r="64" spans="1:9" ht="14.5">
      <c r="A64" s="156">
        <v>3.16</v>
      </c>
      <c r="B64" s="157">
        <f>'Wellbeing Acorn Type'!E33</f>
        <v>8</v>
      </c>
      <c r="C64" s="158">
        <f>'Wellbeing Acorn Type'!F33</f>
        <v>3.0769230769230771E-2</v>
      </c>
      <c r="D64" s="159">
        <f>'Wellbeing Acorn Type'!K33</f>
        <v>49.931923570230538</v>
      </c>
      <c r="E64" s="158">
        <f t="shared" si="1"/>
        <v>3.0769230769230771E-2</v>
      </c>
      <c r="F64" s="159">
        <f t="shared" si="2"/>
        <v>49.931923570230538</v>
      </c>
      <c r="G64" s="156">
        <v>3.16</v>
      </c>
      <c r="H64" s="38"/>
      <c r="I64" s="48"/>
    </row>
    <row r="65" spans="1:9" ht="15" customHeight="1">
      <c r="A65" s="156">
        <v>3.17</v>
      </c>
      <c r="B65" s="157">
        <f>'Wellbeing Acorn Type'!E34</f>
        <v>25</v>
      </c>
      <c r="C65" s="158">
        <f>'Wellbeing Acorn Type'!F34</f>
        <v>9.6153846153846159E-2</v>
      </c>
      <c r="D65" s="159">
        <f>'Wellbeing Acorn Type'!K34</f>
        <v>132.52402100441316</v>
      </c>
      <c r="E65" s="158">
        <f t="shared" si="1"/>
        <v>9.6153846153846159E-2</v>
      </c>
      <c r="F65" s="159">
        <f t="shared" si="2"/>
        <v>132.52402100441316</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0</v>
      </c>
      <c r="C67" s="158">
        <f>'Wellbeing Acorn Type'!F38</f>
        <v>0</v>
      </c>
      <c r="D67" s="159">
        <f>'Wellbeing Acorn Type'!K38</f>
        <v>0</v>
      </c>
      <c r="E67" s="158">
        <f t="shared" si="1"/>
        <v>0</v>
      </c>
      <c r="F67" s="159">
        <f t="shared" si="2"/>
        <v>0</v>
      </c>
      <c r="G67" s="156">
        <v>4.1900000000000004</v>
      </c>
      <c r="H67" s="38"/>
      <c r="I67" s="48"/>
    </row>
    <row r="68" spans="1:9" ht="15" customHeight="1">
      <c r="A68" s="160">
        <v>4.2</v>
      </c>
      <c r="B68" s="157">
        <f>'Wellbeing Acorn Type'!E39</f>
        <v>2</v>
      </c>
      <c r="C68" s="158">
        <f>'Wellbeing Acorn Type'!F39</f>
        <v>7.6923076923076927E-3</v>
      </c>
      <c r="D68" s="159">
        <f>'Wellbeing Acorn Type'!K39</f>
        <v>10.386941411487838</v>
      </c>
      <c r="E68" s="158">
        <f t="shared" si="1"/>
        <v>7.6923076923076927E-3</v>
      </c>
      <c r="F68" s="159">
        <f t="shared" si="2"/>
        <v>10.386941411487838</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2</v>
      </c>
      <c r="C71" s="158">
        <f>'Wellbeing Acorn Type'!F42</f>
        <v>7.6923076923076927E-3</v>
      </c>
      <c r="D71" s="159">
        <f>'Wellbeing Acorn Type'!K42</f>
        <v>18.369104943499405</v>
      </c>
      <c r="E71" s="158">
        <f t="shared" si="1"/>
        <v>7.6923076923076927E-3</v>
      </c>
      <c r="F71" s="159">
        <f t="shared" si="2"/>
        <v>18.369104943499405</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0</v>
      </c>
      <c r="C73" s="158">
        <f>'Wellbeing Acorn Type'!F44</f>
        <v>0</v>
      </c>
      <c r="D73" s="159">
        <f>'Wellbeing Acorn Type'!K44</f>
        <v>0</v>
      </c>
      <c r="E73" s="158">
        <f t="shared" si="1"/>
        <v>0</v>
      </c>
      <c r="F73" s="159">
        <f t="shared" si="2"/>
        <v>0</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B03D4-7748-40F1-97C3-868F62F38A8C}">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114.41895740669401</v>
      </c>
      <c r="B19" s="40" t="str">
        <f>'Features Data'!AD18</f>
        <v>Asthma</v>
      </c>
      <c r="C19" s="173"/>
      <c r="D19" s="173"/>
      <c r="E19" s="173"/>
      <c r="F19" s="173"/>
      <c r="G19" s="173"/>
      <c r="H19" s="173"/>
      <c r="K19" s="174">
        <f>'Features Data'!AE18</f>
        <v>114.41895740669401</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119.09983342204116</v>
      </c>
      <c r="B20" s="40" t="str">
        <f>'Features Data'!AD19</f>
        <v>Congestive heart failure</v>
      </c>
      <c r="C20" s="173"/>
      <c r="D20" s="173"/>
      <c r="E20" s="173"/>
      <c r="F20" s="173"/>
      <c r="G20" s="173"/>
      <c r="H20" s="173"/>
      <c r="K20" s="174">
        <f>'Features Data'!AE19</f>
        <v>119.09983342204116</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114.60564756064844</v>
      </c>
      <c r="B21" s="40" t="str">
        <f>'Features Data'!AD20</f>
        <v>Coronary heart disease</v>
      </c>
      <c r="C21" s="173"/>
      <c r="D21" s="173"/>
      <c r="E21" s="173"/>
      <c r="F21" s="173"/>
      <c r="G21" s="173"/>
      <c r="H21" s="173"/>
      <c r="K21" s="174">
        <f>'Features Data'!AE20</f>
        <v>114.60564756064844</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129.37390294089653</v>
      </c>
      <c r="B22" s="40" t="str">
        <f>'Features Data'!AD21</f>
        <v>Angina</v>
      </c>
      <c r="C22" s="173"/>
      <c r="D22" s="173"/>
      <c r="E22" s="173"/>
      <c r="F22" s="173"/>
      <c r="G22" s="173"/>
      <c r="H22" s="173"/>
      <c r="K22" s="174">
        <f>'Features Data'!AE21</f>
        <v>129.37390294089653</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118.85264805149684</v>
      </c>
      <c r="B23" s="40" t="str">
        <f>'Features Data'!AD22</f>
        <v>Heart attack or myocardial infarction</v>
      </c>
      <c r="C23" s="173"/>
      <c r="D23" s="173"/>
      <c r="E23" s="173"/>
      <c r="F23" s="173"/>
      <c r="G23" s="173"/>
      <c r="H23" s="173"/>
      <c r="K23" s="174">
        <f>'Features Data'!AE22</f>
        <v>118.85264805149684</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129.81710921767697</v>
      </c>
      <c r="B24" s="40" t="str">
        <f>'Features Data'!AD23</f>
        <v>Stroke</v>
      </c>
      <c r="C24" s="173"/>
      <c r="D24" s="173"/>
      <c r="E24" s="173"/>
      <c r="F24" s="173"/>
      <c r="G24" s="173"/>
      <c r="H24" s="173"/>
      <c r="K24" s="174">
        <f>'Features Data'!AE23</f>
        <v>129.81710921767697</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153.81662851018814</v>
      </c>
      <c r="B25" s="40" t="str">
        <f>'Features Data'!AD24</f>
        <v>Emphysema</v>
      </c>
      <c r="C25" s="173"/>
      <c r="D25" s="173"/>
      <c r="E25" s="173"/>
      <c r="F25" s="173"/>
      <c r="G25" s="173"/>
      <c r="H25" s="173"/>
      <c r="K25" s="174">
        <f>'Features Data'!AE24</f>
        <v>153.81662851018814</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96.42589378805117</v>
      </c>
      <c r="B26" s="40" t="str">
        <f>'Features Data'!AD25</f>
        <v>Hypothyroidism or an under-active thyroid</v>
      </c>
      <c r="C26" s="173"/>
      <c r="D26" s="173"/>
      <c r="E26" s="173"/>
      <c r="F26" s="173"/>
      <c r="G26" s="173"/>
      <c r="H26" s="173"/>
      <c r="K26" s="174">
        <f>'Features Data'!AE25</f>
        <v>96.42589378805117</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141.29859573405162</v>
      </c>
      <c r="B27" s="40" t="str">
        <f>'Features Data'!AD26</f>
        <v>Chronic bronchitis</v>
      </c>
      <c r="C27" s="173"/>
      <c r="D27" s="173"/>
      <c r="E27" s="173"/>
      <c r="F27" s="173"/>
      <c r="G27" s="173"/>
      <c r="H27" s="173"/>
      <c r="K27" s="174">
        <f>'Features Data'!AE26</f>
        <v>141.29859573405162</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110.97202144219578</v>
      </c>
      <c r="B28" s="40" t="str">
        <f>'Features Data'!AD27</f>
        <v>Any kind of liver condition</v>
      </c>
      <c r="C28" s="173"/>
      <c r="D28" s="173"/>
      <c r="E28" s="173"/>
      <c r="F28" s="173"/>
      <c r="G28" s="173"/>
      <c r="H28" s="173"/>
      <c r="K28" s="174">
        <f>'Features Data'!AE27</f>
        <v>110.97202144219578</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115.04914495333955</v>
      </c>
      <c r="B29" s="40" t="str">
        <f>'Features Data'!AD28</f>
        <v>Epilepsy</v>
      </c>
      <c r="C29" s="173"/>
      <c r="D29" s="173"/>
      <c r="E29" s="173"/>
      <c r="F29" s="173"/>
      <c r="G29" s="173"/>
      <c r="H29" s="173"/>
      <c r="K29" s="174">
        <f>'Features Data'!AE28</f>
        <v>115.04914495333955</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105.80512810683062</v>
      </c>
      <c r="B30" s="40" t="str">
        <f>'Features Data'!AD29</f>
        <v>High blood pressure/hypertension</v>
      </c>
      <c r="C30" s="173"/>
      <c r="D30" s="173"/>
      <c r="E30" s="173"/>
      <c r="F30" s="173"/>
      <c r="G30" s="173"/>
      <c r="H30" s="173"/>
      <c r="K30" s="174">
        <f>'Features Data'!AE29</f>
        <v>105.80512810683062</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100.69014159741596</v>
      </c>
      <c r="B31" s="40" t="str">
        <f>'Features Data'!AD30</f>
        <v>Multiple Sclerosis</v>
      </c>
      <c r="C31" s="173"/>
      <c r="D31" s="173"/>
      <c r="E31" s="173"/>
      <c r="F31" s="173"/>
      <c r="G31" s="173"/>
      <c r="H31" s="173"/>
      <c r="K31" s="174">
        <f>'Features Data'!AE30</f>
        <v>100.69014159741596</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166.95539516912933</v>
      </c>
      <c r="B32" s="40" t="str">
        <f>'Features Data'!AD31</f>
        <v>COPD (Chronic Obstructive Pulmonary Disease)</v>
      </c>
      <c r="C32" s="173"/>
      <c r="D32" s="173"/>
      <c r="E32" s="173"/>
      <c r="F32" s="173"/>
      <c r="G32" s="173"/>
      <c r="H32" s="173"/>
      <c r="K32" s="174">
        <f>'Features Data'!AE31</f>
        <v>166.95539516912933</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112.73882246600235</v>
      </c>
      <c r="B33" s="40" t="str">
        <f>'Features Data'!AD32</f>
        <v>Osteoarthritis</v>
      </c>
      <c r="C33" s="173"/>
      <c r="D33" s="173"/>
      <c r="E33" s="173"/>
      <c r="F33" s="173"/>
      <c r="G33" s="173"/>
      <c r="H33" s="173"/>
      <c r="K33" s="174">
        <f>'Features Data'!AE32</f>
        <v>112.73882246600235</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121.9872457033276</v>
      </c>
      <c r="B34" s="40" t="str">
        <f>'Features Data'!AD33</f>
        <v>Rheumatoid arthritis</v>
      </c>
      <c r="C34" s="173"/>
      <c r="D34" s="173"/>
      <c r="E34" s="173"/>
      <c r="F34" s="173"/>
      <c r="G34" s="173"/>
      <c r="H34" s="173"/>
      <c r="K34" s="174">
        <f>'Features Data'!AE33</f>
        <v>121.9872457033276</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102.24022114996755</v>
      </c>
      <c r="B35" s="40" t="str">
        <f>'Features Data'!AD34</f>
        <v>Other arthritis</v>
      </c>
      <c r="C35" s="173"/>
      <c r="D35" s="173"/>
      <c r="E35" s="173"/>
      <c r="F35" s="173"/>
      <c r="G35" s="173"/>
      <c r="H35" s="173"/>
      <c r="K35" s="174">
        <f>'Features Data'!AE34</f>
        <v>102.24022114996755</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99.747730262440655</v>
      </c>
      <c r="B36" s="40" t="str">
        <f>'Features Data'!AD35</f>
        <v>Bowel/colorectal cancer</v>
      </c>
      <c r="C36" s="173"/>
      <c r="D36" s="173"/>
      <c r="E36" s="173"/>
      <c r="F36" s="173"/>
      <c r="G36" s="173"/>
      <c r="H36" s="173"/>
      <c r="K36" s="174">
        <f>'Features Data'!AE35</f>
        <v>99.747730262440655</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104.68721326293912</v>
      </c>
      <c r="B37" s="40" t="str">
        <f>'Features Data'!AD36</f>
        <v>Lung cancer</v>
      </c>
      <c r="C37" s="173"/>
      <c r="D37" s="173"/>
      <c r="E37" s="173"/>
      <c r="F37" s="173"/>
      <c r="G37" s="173"/>
      <c r="H37" s="173"/>
      <c r="K37" s="174">
        <f>'Features Data'!AE36</f>
        <v>104.68721326293912</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90.04615123488135</v>
      </c>
      <c r="B38" s="40" t="str">
        <f>'Features Data'!AD37</f>
        <v>Breast cancer</v>
      </c>
      <c r="C38" s="173"/>
      <c r="D38" s="173"/>
      <c r="E38" s="173"/>
      <c r="F38" s="173"/>
      <c r="G38" s="173"/>
      <c r="H38" s="173"/>
      <c r="K38" s="174">
        <f>'Features Data'!AE37</f>
        <v>90.04615123488135</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83.385386287449819</v>
      </c>
      <c r="B39" s="40" t="str">
        <f>'Features Data'!AD38</f>
        <v>Prostate cancer</v>
      </c>
      <c r="C39" s="173"/>
      <c r="D39" s="173"/>
      <c r="E39" s="173"/>
      <c r="F39" s="173"/>
      <c r="G39" s="173"/>
      <c r="H39" s="173"/>
      <c r="K39" s="174">
        <f>'Features Data'!AE38</f>
        <v>83.385386287449819</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232.47411600829625</v>
      </c>
      <c r="B40" s="40" t="str">
        <f>'Features Data'!AD39</f>
        <v>Liver cancer</v>
      </c>
      <c r="C40" s="173"/>
      <c r="D40" s="173"/>
      <c r="E40" s="173"/>
      <c r="F40" s="173"/>
      <c r="G40" s="173"/>
      <c r="H40" s="173"/>
      <c r="K40" s="174">
        <f>'Features Data'!AE39</f>
        <v>232.47411600829625</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97.170005384048096</v>
      </c>
      <c r="B41" s="40" t="str">
        <f>'Features Data'!AD40</f>
        <v>Skin cancer or melanoma</v>
      </c>
      <c r="C41" s="173"/>
      <c r="D41" s="173"/>
      <c r="E41" s="173"/>
      <c r="F41" s="173"/>
      <c r="G41" s="173"/>
      <c r="H41" s="173"/>
      <c r="K41" s="174">
        <f>'Features Data'!AE40</f>
        <v>97.170005384048096</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96.225176302297939</v>
      </c>
      <c r="B42" s="40" t="str">
        <f>'Features Data'!AD41</f>
        <v>Other cancer</v>
      </c>
      <c r="C42" s="173"/>
      <c r="D42" s="173"/>
      <c r="E42" s="173"/>
      <c r="F42" s="173"/>
      <c r="G42" s="173"/>
      <c r="H42" s="173"/>
      <c r="K42" s="174">
        <f>'Features Data'!AE41</f>
        <v>96.225176302297939</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101.94604304278943</v>
      </c>
      <c r="B43" s="40" t="str">
        <f>'Features Data'!AD42</f>
        <v>Type 1 diabetes</v>
      </c>
      <c r="C43" s="173"/>
      <c r="D43" s="173"/>
      <c r="E43" s="173"/>
      <c r="F43" s="173"/>
      <c r="G43" s="173"/>
      <c r="H43" s="173"/>
      <c r="K43" s="174">
        <f>'Features Data'!AE42</f>
        <v>101.94604304278943</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125.11449404156416</v>
      </c>
      <c r="B44" s="40" t="str">
        <f>'Features Data'!AD43</f>
        <v>Type 2 diabetes</v>
      </c>
      <c r="C44" s="173"/>
      <c r="D44" s="173"/>
      <c r="E44" s="173"/>
      <c r="F44" s="173"/>
      <c r="G44" s="173"/>
      <c r="H44" s="173"/>
      <c r="K44" s="174">
        <f>'Features Data'!AE43</f>
        <v>125.11449404156416</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97.60864669479119</v>
      </c>
      <c r="B45" s="40" t="str">
        <f>'Features Data'!AD44</f>
        <v>Gestational diabetes/during pregnancy</v>
      </c>
      <c r="C45" s="173"/>
      <c r="D45" s="173"/>
      <c r="E45" s="173"/>
      <c r="F45" s="173"/>
      <c r="G45" s="173"/>
      <c r="H45" s="173"/>
      <c r="K45" s="174">
        <f>'Features Data'!AE44</f>
        <v>97.60864669479119</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100.00000000000004</v>
      </c>
      <c r="B46" s="40" t="str">
        <f>'Features Data'!AD45</f>
        <v>Other diabetes</v>
      </c>
      <c r="C46" s="173"/>
      <c r="D46" s="173"/>
      <c r="E46" s="173"/>
      <c r="F46" s="173"/>
      <c r="G46" s="173"/>
      <c r="H46" s="173"/>
      <c r="K46" s="174">
        <f>'Features Data'!AE45</f>
        <v>100.00000000000004</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113.96976247047068</v>
      </c>
      <c r="B47" s="40" t="str">
        <f>'Features Data'!AD46</f>
        <v>Anxiety</v>
      </c>
      <c r="C47" s="173"/>
      <c r="D47" s="173"/>
      <c r="E47" s="173"/>
      <c r="F47" s="173"/>
      <c r="G47" s="173"/>
      <c r="H47" s="173"/>
      <c r="K47" s="174">
        <f>'Features Data'!AE46</f>
        <v>113.96976247047068</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114.30255890966914</v>
      </c>
      <c r="B48" s="40" t="str">
        <f>'Features Data'!AD47</f>
        <v>Depression</v>
      </c>
      <c r="C48" s="173"/>
      <c r="D48" s="173"/>
      <c r="E48" s="173"/>
      <c r="F48" s="173"/>
      <c r="G48" s="173"/>
      <c r="H48" s="173"/>
      <c r="K48" s="174">
        <f>'Features Data'!AE47</f>
        <v>114.30255890966914</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140.06580790858985</v>
      </c>
      <c r="B49" s="40" t="str">
        <f>'Features Data'!AD48</f>
        <v>Psychosis or schizophrenia</v>
      </c>
      <c r="C49" s="173"/>
      <c r="D49" s="173"/>
      <c r="E49" s="173"/>
      <c r="F49" s="173"/>
      <c r="G49" s="173"/>
      <c r="H49" s="173"/>
      <c r="K49" s="174">
        <f>'Features Data'!AE48</f>
        <v>140.06580790858985</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115.18408426712003</v>
      </c>
      <c r="B50" s="40" t="str">
        <f>'Features Data'!AD49</f>
        <v>Bipolar disorder or manic depression</v>
      </c>
      <c r="C50" s="173"/>
      <c r="D50" s="173"/>
      <c r="E50" s="173"/>
      <c r="F50" s="173"/>
      <c r="G50" s="173"/>
      <c r="H50" s="173"/>
      <c r="K50" s="174">
        <f>'Features Data'!AE49</f>
        <v>115.18408426712003</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97.062520085901212</v>
      </c>
      <c r="B51" s="40" t="str">
        <f>'Features Data'!AD50</f>
        <v>An eating disorder</v>
      </c>
      <c r="C51" s="173"/>
      <c r="D51" s="173"/>
      <c r="E51" s="173"/>
      <c r="F51" s="173"/>
      <c r="G51" s="173"/>
      <c r="H51" s="173"/>
      <c r="K51" s="174">
        <f>'Features Data'!AE50</f>
        <v>97.062520085901212</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121.12189848976298</v>
      </c>
      <c r="B52" s="40" t="str">
        <f>'Features Data'!AD51</f>
        <v>Post-traumatic stress disorder</v>
      </c>
      <c r="C52" s="173"/>
      <c r="D52" s="173"/>
      <c r="E52" s="173"/>
      <c r="F52" s="173"/>
      <c r="G52" s="173"/>
      <c r="H52" s="173"/>
      <c r="K52" s="174">
        <f>'Features Data'!AE51</f>
        <v>121.12189848976298</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104.42044576850932</v>
      </c>
      <c r="B53" s="40" t="str">
        <f>'Features Data'!AD52</f>
        <v>Other emotional, nervous or psychiatric problem</v>
      </c>
      <c r="C53" s="173"/>
      <c r="D53" s="173"/>
      <c r="E53" s="173"/>
      <c r="F53" s="173"/>
      <c r="G53" s="173"/>
      <c r="H53" s="173"/>
      <c r="K53" s="174">
        <f>'Features Data'!AE52</f>
        <v>104.42044576850932</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C54E4F11-785E-44C2-8BF4-07B0C7125BA4}">
          <x14:formula1>
            <xm:f>'Features Data'!$R$2:$R$17</xm:f>
          </x14:formula1>
          <xm:sqref>B14:O14</xm:sqref>
        </x14:dataValidation>
        <x14:dataValidation type="list" allowBlank="1" showInputMessage="1" showErrorMessage="1" xr:uid="{731E73CE-0FAC-4A75-814D-993A7F38E573}">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6A527-C6D7-41A2-B229-042EF079252B}">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138</v>
      </c>
      <c r="F13" s="189">
        <f>IF($E$19&lt;&gt;0,E13/$E$19,0)</f>
        <v>0.53076923076923077</v>
      </c>
      <c r="G13" s="188">
        <f>SUM('Wellbeing Acorn Type'!$G$14:$G$18)</f>
        <v>29475</v>
      </c>
      <c r="H13" s="189">
        <f>IF($G$19=0,0,G13/$G$19)</f>
        <v>0.19413415180335644</v>
      </c>
      <c r="I13" s="189">
        <f>IF(G13&gt;0,E13/G13,0)</f>
        <v>4.6819338422391856E-3</v>
      </c>
      <c r="J13" s="190">
        <f>IF(AND((SQRT((H13*(1-H13))/$E$19))&gt;0, $E$19&gt;0),(F13-H13)/(SQRT((H13*(1-H13))/$E$19)),0)</f>
        <v>13.72346239623155</v>
      </c>
      <c r="K13" s="191">
        <f>IF(AND(I13&gt;0,$I$19&gt;0),F13/H13*100,0)</f>
        <v>273.40332746134271</v>
      </c>
      <c r="L13" s="161"/>
      <c r="M13" s="161"/>
      <c r="N13" s="161"/>
    </row>
    <row r="14" spans="1:17" ht="18.75" customHeight="1">
      <c r="B14" s="186" t="s">
        <v>1746</v>
      </c>
      <c r="C14" s="192"/>
      <c r="D14" s="176"/>
      <c r="E14" s="188">
        <f>SUM('Wellbeing Acorn Type'!$E$21:$E$28)</f>
        <v>65</v>
      </c>
      <c r="F14" s="189">
        <f>IF($E$19&lt;&gt;0,E14/$E$19,0)</f>
        <v>0.25</v>
      </c>
      <c r="G14" s="188">
        <f>SUM('Wellbeing Acorn Type'!$G$21:$G$28)</f>
        <v>26194</v>
      </c>
      <c r="H14" s="189">
        <f>IF($G$19=0,0,G14/$G$19)</f>
        <v>0.17252417208946966</v>
      </c>
      <c r="I14" s="189">
        <f t="shared" ref="I14:I19" si="0">IF(G14&gt;0,E14/G14,0)</f>
        <v>2.4814843093838284E-3</v>
      </c>
      <c r="J14" s="190">
        <f>IF(AND((SQRT((H14*(1-H14))/$E$19))&gt;0, $E$19&gt;0),(F14-H14)/(SQRT((H14*(1-H14))/$E$19)),0)</f>
        <v>3.306360970816729</v>
      </c>
      <c r="K14" s="191">
        <f>IF(AND(I14&gt;0,$I$19&gt;0),F14/H14*100,0)</f>
        <v>144.90723066351072</v>
      </c>
      <c r="L14" s="161"/>
      <c r="M14" s="161"/>
      <c r="N14" s="161"/>
      <c r="Q14" s="176"/>
    </row>
    <row r="15" spans="1:17" ht="18.75" customHeight="1">
      <c r="B15" s="186" t="s">
        <v>1747</v>
      </c>
      <c r="C15" s="192"/>
      <c r="D15" s="176"/>
      <c r="E15" s="188">
        <f>SUM('Wellbeing Acorn Type'!$E$31:$E$35)</f>
        <v>51</v>
      </c>
      <c r="F15" s="189">
        <f>IF($E$19&lt;&gt;0,E15/$E$19,0)</f>
        <v>0.19615384615384615</v>
      </c>
      <c r="G15" s="188">
        <f>SUM('Wellbeing Acorn Type'!$G$31:$G$35)</f>
        <v>33249</v>
      </c>
      <c r="H15" s="189">
        <f>IF($G$19=0,0,G15/$G$19)</f>
        <v>0.2189912269146666</v>
      </c>
      <c r="I15" s="189">
        <f t="shared" si="0"/>
        <v>1.5338807182170892E-3</v>
      </c>
      <c r="J15" s="190">
        <f>IF(AND((SQRT((H15*(1-H15))/$E$19))&gt;0, $E$19&gt;0),(F15-H15)/(SQRT((H15*(1-H15))/$E$19)),0)</f>
        <v>-0.89041332843139365</v>
      </c>
      <c r="K15" s="191">
        <f>IF(AND(I15&gt;0,$I$19&gt;0),F15/H15*100,0)</f>
        <v>89.571554494409312</v>
      </c>
      <c r="L15" s="161"/>
      <c r="M15" s="161"/>
      <c r="N15" s="161"/>
      <c r="Q15" s="176"/>
    </row>
    <row r="16" spans="1:17" ht="18.75" customHeight="1">
      <c r="B16" s="186" t="s">
        <v>1748</v>
      </c>
      <c r="C16" s="192"/>
      <c r="D16" s="176"/>
      <c r="E16" s="188">
        <f>SUM('Wellbeing Acorn Type'!$E$38:$E$44)</f>
        <v>4</v>
      </c>
      <c r="F16" s="189">
        <f>IF($E$19&lt;&gt;0,E16/$E$19,0)</f>
        <v>1.5384615384615385E-2</v>
      </c>
      <c r="G16" s="188">
        <f>SUM('Wellbeing Acorn Type'!$G$38:$G$44)</f>
        <v>62500</v>
      </c>
      <c r="H16" s="189">
        <f>IF($G$19=0,0,G16/$G$19)</f>
        <v>0.41165002502832154</v>
      </c>
      <c r="I16" s="189">
        <f t="shared" si="0"/>
        <v>6.3999999999999997E-5</v>
      </c>
      <c r="J16" s="190">
        <f>IF(AND((SQRT((H16*(1-H16))/$E$19))&gt;0, $E$19&gt;0),(F16-H16)/(SQRT((H16*(1-H16))/$E$19)),0)</f>
        <v>-12.98347348304419</v>
      </c>
      <c r="K16" s="191">
        <f>IF(AND(I16&gt;0,$I$19&gt;0),F16/H16*100,0)</f>
        <v>3.7373046153846152</v>
      </c>
      <c r="L16" s="161"/>
      <c r="M16" s="161"/>
      <c r="N16" s="161"/>
      <c r="Q16" s="176"/>
    </row>
    <row r="17" spans="1:17" ht="18.75" customHeight="1">
      <c r="B17" s="193" t="s">
        <v>1749</v>
      </c>
      <c r="C17" s="192"/>
      <c r="D17" s="176"/>
      <c r="E17" s="188">
        <f>SUM('Wellbeing Acorn Type'!$E$47:$E$48)</f>
        <v>2</v>
      </c>
      <c r="F17" s="189">
        <f>IF($E$19&lt;&gt;0,E17/$E$19,0)</f>
        <v>7.6923076923076927E-3</v>
      </c>
      <c r="G17" s="188">
        <f>SUM('Wellbeing Acorn Type'!$G$47:$G$48)</f>
        <v>410</v>
      </c>
      <c r="H17" s="189">
        <f>IF($G$19=0,0,G17/$G$19)</f>
        <v>2.700424164185789E-3</v>
      </c>
      <c r="I17" s="189">
        <f t="shared" si="0"/>
        <v>4.8780487804878049E-3</v>
      </c>
      <c r="J17" s="190">
        <f>IF(AND((SQRT((H17*(1-H17))/$E$19))&gt;0, $E$19&gt;0),(F17-H17)/(SQRT((H17*(1-H17))/$E$19)),0)</f>
        <v>1.5510375348018277</v>
      </c>
      <c r="K17" s="191">
        <f>IF(AND(I17&gt;0,$I$19&gt;0),F17/H17*100,0)</f>
        <v>284.85553470919325</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260</v>
      </c>
      <c r="F19" s="198"/>
      <c r="G19" s="197">
        <f>SUM(G13:G18)</f>
        <v>151828</v>
      </c>
      <c r="H19" s="199"/>
      <c r="I19" s="200">
        <f t="shared" si="0"/>
        <v>1.7124641041178176E-3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0.53076923076923077</v>
      </c>
      <c r="C24" s="38">
        <f>IF($A$23,D24,"")</f>
        <v>0.19413415180335644</v>
      </c>
      <c r="D24" s="39">
        <f>H13</f>
        <v>0.19413415180335644</v>
      </c>
    </row>
    <row r="25" spans="1:17" ht="15" customHeight="1">
      <c r="A25" s="38" t="s">
        <v>1752</v>
      </c>
      <c r="B25" s="39">
        <f>F14</f>
        <v>0.25</v>
      </c>
      <c r="C25" s="38">
        <f>IF($A$23,D25,"")</f>
        <v>0.17252417208946966</v>
      </c>
      <c r="D25" s="39">
        <f>H14</f>
        <v>0.17252417208946966</v>
      </c>
    </row>
    <row r="26" spans="1:17" ht="15" customHeight="1">
      <c r="A26" s="38" t="s">
        <v>1753</v>
      </c>
      <c r="B26" s="39">
        <f>F15</f>
        <v>0.19615384615384615</v>
      </c>
      <c r="C26" s="38">
        <f>IF($A$23,D26,"")</f>
        <v>0.2189912269146666</v>
      </c>
      <c r="D26" s="39">
        <f>H15</f>
        <v>0.2189912269146666</v>
      </c>
    </row>
    <row r="27" spans="1:17" ht="15" customHeight="1">
      <c r="A27" s="38" t="s">
        <v>1754</v>
      </c>
      <c r="B27" s="39">
        <f>F16</f>
        <v>1.5384615384615385E-2</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8C72A-2ECB-4C29-B0C0-7ACBCF0AB401}">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11</v>
      </c>
      <c r="F14" s="207">
        <f>IF($E$51=0,0,E14/$E$51)</f>
        <v>4.230769230769231E-2</v>
      </c>
      <c r="G14" s="206">
        <f>'Input Sheet'!C8</f>
        <v>2777</v>
      </c>
      <c r="H14" s="207">
        <f>IF($G$51=0,0,G14/$G$51)</f>
        <v>1.8290433912058382E-2</v>
      </c>
      <c r="I14" s="207">
        <f>IF(G14&gt;0,E14/G14,0)</f>
        <v>3.9611091105509547E-3</v>
      </c>
      <c r="J14" s="190">
        <f>IF(AND((SQRT((H14*(1-H14))/$E$51))&gt;0, $E$51&gt;0),(F14-H14)/(SQRT((H14*(1-H14))/$E$51)),0)</f>
        <v>2.8900582009286588</v>
      </c>
      <c r="K14" s="208">
        <f>IF(AND(I14&gt;0,$I$51&gt;0),F14/H14*100,0)</f>
        <v>231.31049001412705</v>
      </c>
      <c r="P14" s="1">
        <f ca="1">IF(K14="",0,IF($P$11=2,K14+RAND()/1000,F14+RAND()/1000))</f>
        <v>231.31097752530439</v>
      </c>
      <c r="Q14" s="176">
        <f ca="1">RANK(P14,$P$14:$P$48)+COUNTIF($P14:P$14,P14)-1</f>
        <v>4</v>
      </c>
      <c r="R14" s="40">
        <v>1</v>
      </c>
    </row>
    <row r="15" spans="1:18" ht="14.5">
      <c r="C15" s="205" t="s">
        <v>1757</v>
      </c>
      <c r="D15" s="40" t="s">
        <v>2</v>
      </c>
      <c r="E15" s="206">
        <f>'Input Sheet'!B9</f>
        <v>9</v>
      </c>
      <c r="F15" s="207">
        <f>IF($E$51=0,0,E15/$E$51)</f>
        <v>3.4615384615384617E-2</v>
      </c>
      <c r="G15" s="206">
        <f>'Input Sheet'!C9</f>
        <v>5698</v>
      </c>
      <c r="H15" s="207">
        <f>IF($G$51=0,0,G15/$G$51)</f>
        <v>3.7529309481782014E-2</v>
      </c>
      <c r="I15" s="207">
        <f>IF(G15&gt;0,E15/G15,0)</f>
        <v>1.5795015795015794E-3</v>
      </c>
      <c r="J15" s="190">
        <f>IF(AND((SQRT((H15*(1-H15))/$E$51))&gt;0, $E$51&gt;0),(F15-H15)/(SQRT((H15*(1-H15))/$E$51)),0)</f>
        <v>-0.24722135371161358</v>
      </c>
      <c r="K15" s="208">
        <f>IF(AND(I15&gt;0,$I$51&gt;0),F15/H15*100,0)</f>
        <v>92.235602235602244</v>
      </c>
      <c r="P15" s="1">
        <f t="shared" ref="P15:P48" ca="1" si="0">IF(K15="",0,IF($P$11=2,K15+RAND()/1000,F15+RAND()/1000))</f>
        <v>92.236405121940109</v>
      </c>
      <c r="Q15" s="176">
        <f ca="1">RANK(P15,$P$14:$P$48)+COUNTIF($P$14:P15,P15)-1</f>
        <v>11</v>
      </c>
      <c r="R15" s="40">
        <v>2</v>
      </c>
    </row>
    <row r="16" spans="1:18" ht="14.5">
      <c r="C16" s="205" t="s">
        <v>1758</v>
      </c>
      <c r="D16" s="40" t="s">
        <v>3</v>
      </c>
      <c r="E16" s="206">
        <f>'Input Sheet'!B10</f>
        <v>88</v>
      </c>
      <c r="F16" s="207">
        <f>IF($E$51=0,0,E16/$E$51)</f>
        <v>0.33846153846153848</v>
      </c>
      <c r="G16" s="206">
        <f>'Input Sheet'!C10</f>
        <v>8390</v>
      </c>
      <c r="H16" s="207">
        <f>IF($G$51=0,0,G16/$G$51)</f>
        <v>5.5259899359801884E-2</v>
      </c>
      <c r="I16" s="207">
        <f>IF(G16&gt;0,E16/G16,0)</f>
        <v>1.0488676996424315E-2</v>
      </c>
      <c r="J16" s="190">
        <f>IF(AND((SQRT((H16*(1-H16))/$E$51))&gt;0, $E$51&gt;0),(F16-H16)/(SQRT((H16*(1-H16))/$E$51)),0)</f>
        <v>19.98578526305911</v>
      </c>
      <c r="K16" s="208">
        <f>IF(AND(I16&gt;0,$I$51&gt;0),F16/H16*100,0)</f>
        <v>612.49032731273496</v>
      </c>
      <c r="P16" s="1">
        <f t="shared" ca="1" si="0"/>
        <v>612.49085329829825</v>
      </c>
      <c r="Q16" s="176">
        <f ca="1">RANK(P16,$P$14:$P$48)+COUNTIF($P$14:P16,P16)-1</f>
        <v>2</v>
      </c>
      <c r="R16" s="40">
        <v>3</v>
      </c>
    </row>
    <row r="17" spans="1:18" ht="14.5">
      <c r="C17" s="205" t="s">
        <v>1759</v>
      </c>
      <c r="D17" s="40" t="s">
        <v>4</v>
      </c>
      <c r="E17" s="206">
        <f>'Input Sheet'!B11</f>
        <v>22</v>
      </c>
      <c r="F17" s="207">
        <f>IF($E$51=0,0,E17/$E$51)</f>
        <v>8.461538461538462E-2</v>
      </c>
      <c r="G17" s="206">
        <f>'Input Sheet'!C11</f>
        <v>7426</v>
      </c>
      <c r="H17" s="207">
        <f>IF($G$51=0,0,G17/$G$51)</f>
        <v>4.8910609373765047E-2</v>
      </c>
      <c r="I17" s="207">
        <f>IF(G17&gt;0,E17/G17,0)</f>
        <v>2.9625639644492324E-3</v>
      </c>
      <c r="J17" s="190">
        <f>IF(AND((SQRT((H17*(1-H17))/$E$51))&gt;0, $E$51&gt;0),(F17-H17)/(SQRT((H17*(1-H17))/$E$51)),0)</f>
        <v>2.669320809395817</v>
      </c>
      <c r="K17" s="208">
        <f>IF(AND(I17&gt;0,$I$51&gt;0),F17/H17*100,0)</f>
        <v>173.00006215169157</v>
      </c>
      <c r="P17" s="1">
        <f t="shared" ca="1" si="0"/>
        <v>173.00067844737526</v>
      </c>
      <c r="Q17" s="176">
        <f ca="1">RANK(P17,$P$14:$P$48)+COUNTIF($P$14:P17,P17)-1</f>
        <v>7</v>
      </c>
      <c r="R17" s="40">
        <v>4</v>
      </c>
    </row>
    <row r="18" spans="1:18" ht="14.5">
      <c r="C18" s="205" t="s">
        <v>1760</v>
      </c>
      <c r="D18" s="40" t="s">
        <v>5</v>
      </c>
      <c r="E18" s="206">
        <f>'Input Sheet'!B12</f>
        <v>8</v>
      </c>
      <c r="F18" s="207">
        <f>IF($E$51=0,0,E18/$E$51)</f>
        <v>3.0769230769230771E-2</v>
      </c>
      <c r="G18" s="206">
        <f>'Input Sheet'!C12</f>
        <v>5184</v>
      </c>
      <c r="H18" s="207">
        <f>IF($G$51=0,0,G18/$G$51)</f>
        <v>3.4143899675949101E-2</v>
      </c>
      <c r="I18" s="207">
        <f>IF(G18&gt;0,E18/G18,0)</f>
        <v>1.5432098765432098E-3</v>
      </c>
      <c r="J18" s="190">
        <f>IF(AND((SQRT((H18*(1-H18))/$E$51))&gt;0, $E$51&gt;0),(F18-H18)/(SQRT((H18*(1-H18))/$E$51)),0)</f>
        <v>-0.29964364378212949</v>
      </c>
      <c r="K18" s="208">
        <f>IF(AND(I18&gt;0,$I$51&gt;0),F18/H18*100,0)</f>
        <v>90.116334283000953</v>
      </c>
      <c r="P18" s="1">
        <f t="shared" ca="1" si="0"/>
        <v>90.116772677440309</v>
      </c>
      <c r="Q18" s="176">
        <f ca="1">RANK(P18,$P$14:$P$48)+COUNTIF($P$14:P18,P18)-1</f>
        <v>12</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-1.680805915286131</v>
      </c>
      <c r="K21" s="208">
        <f t="shared" ref="K21:K28" si="5">IF(AND(I21&gt;0,$I$51&gt;0),F21/H21*100,0)</f>
        <v>0</v>
      </c>
      <c r="P21" s="1">
        <f t="shared" ca="1" si="0"/>
        <v>8.7994132105901452E-5</v>
      </c>
      <c r="Q21" s="176">
        <f ca="1">RANK(P21,$P$14:$P$48)+COUNTIF($P$14:P21,P21)-1</f>
        <v>26</v>
      </c>
      <c r="R21" s="40">
        <v>6</v>
      </c>
    </row>
    <row r="22" spans="1:18" ht="14.5">
      <c r="C22" s="205" t="s">
        <v>1762</v>
      </c>
      <c r="D22" s="40" t="s">
        <v>8</v>
      </c>
      <c r="E22" s="206">
        <f>'Input Sheet'!B14</f>
        <v>27</v>
      </c>
      <c r="F22" s="207">
        <f t="shared" si="1"/>
        <v>0.10384615384615385</v>
      </c>
      <c r="G22" s="206">
        <f>'Input Sheet'!C14</f>
        <v>2461</v>
      </c>
      <c r="H22" s="207">
        <f t="shared" si="2"/>
        <v>1.6209131385515187E-2</v>
      </c>
      <c r="I22" s="207">
        <f t="shared" si="3"/>
        <v>1.0971149939049168E-2</v>
      </c>
      <c r="J22" s="190">
        <f t="shared" si="4"/>
        <v>11.190333319061297</v>
      </c>
      <c r="K22" s="208">
        <f t="shared" si="5"/>
        <v>640.66452036382964</v>
      </c>
      <c r="P22" s="1">
        <f t="shared" ca="1" si="0"/>
        <v>640.66504497833671</v>
      </c>
      <c r="Q22" s="176">
        <f ca="1">RANK(P22,$P$14:$P$48)+COUNTIF($P$14:P22,P22)-1</f>
        <v>1</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6.9910503673294166E-4</v>
      </c>
      <c r="Q23" s="176">
        <f ca="1">RANK(P23,$P$14:$P$48)+COUNTIF($P$14:P23,P23)-1</f>
        <v>21</v>
      </c>
      <c r="R23" s="40">
        <v>8</v>
      </c>
    </row>
    <row r="24" spans="1:18" ht="14.5">
      <c r="C24" s="205" t="s">
        <v>1764</v>
      </c>
      <c r="D24" s="40" t="s">
        <v>10</v>
      </c>
      <c r="E24" s="206">
        <f>'Input Sheet'!B16</f>
        <v>5</v>
      </c>
      <c r="F24" s="207">
        <f t="shared" si="1"/>
        <v>1.9230769230769232E-2</v>
      </c>
      <c r="G24" s="206">
        <f>'Input Sheet'!C16</f>
        <v>7561</v>
      </c>
      <c r="H24" s="207">
        <f t="shared" si="2"/>
        <v>4.9799773427826224E-2</v>
      </c>
      <c r="I24" s="207">
        <f t="shared" si="3"/>
        <v>6.6128818939293742E-4</v>
      </c>
      <c r="J24" s="190">
        <f t="shared" si="4"/>
        <v>-2.2659311893538585</v>
      </c>
      <c r="K24" s="208">
        <f t="shared" si="5"/>
        <v>38.616178161211892</v>
      </c>
      <c r="P24" s="1">
        <f t="shared" ca="1" si="0"/>
        <v>38.61631041046391</v>
      </c>
      <c r="Q24" s="176">
        <f ca="1">RANK(P24,$P$14:$P$48)+COUNTIF($P$14:P24,P24)-1</f>
        <v>15</v>
      </c>
      <c r="R24" s="40">
        <v>9</v>
      </c>
    </row>
    <row r="25" spans="1:18" ht="14.5">
      <c r="C25" s="213" t="s">
        <v>1765</v>
      </c>
      <c r="D25" s="40" t="s">
        <v>11</v>
      </c>
      <c r="E25" s="206">
        <f>'Input Sheet'!B17</f>
        <v>16</v>
      </c>
      <c r="F25" s="207">
        <f t="shared" si="1"/>
        <v>6.1538461538461542E-2</v>
      </c>
      <c r="G25" s="206">
        <f>'Input Sheet'!C17</f>
        <v>5238</v>
      </c>
      <c r="H25" s="207">
        <f t="shared" si="2"/>
        <v>3.4499565297573573E-2</v>
      </c>
      <c r="I25" s="207">
        <f t="shared" si="3"/>
        <v>3.0546009927453228E-3</v>
      </c>
      <c r="J25" s="190">
        <f t="shared" si="4"/>
        <v>2.3888703764152228</v>
      </c>
      <c r="K25" s="208">
        <f t="shared" si="5"/>
        <v>178.37459981789877</v>
      </c>
      <c r="P25" s="1">
        <f t="shared" ca="1" si="0"/>
        <v>178.37530216452464</v>
      </c>
      <c r="Q25" s="176">
        <f ca="1">RANK(P25,$P$14:$P$48)+COUNTIF($P$14:P25,P25)-1</f>
        <v>6</v>
      </c>
      <c r="R25" s="40">
        <v>10</v>
      </c>
    </row>
    <row r="26" spans="1:18" ht="14.5">
      <c r="C26" s="213" t="s">
        <v>1766</v>
      </c>
      <c r="D26" s="40" t="s">
        <v>12</v>
      </c>
      <c r="E26" s="206">
        <f>'Input Sheet'!B18</f>
        <v>6</v>
      </c>
      <c r="F26" s="207">
        <f t="shared" si="1"/>
        <v>2.3076923076923078E-2</v>
      </c>
      <c r="G26" s="206">
        <f>'Input Sheet'!C18</f>
        <v>2655</v>
      </c>
      <c r="H26" s="207">
        <f t="shared" si="2"/>
        <v>1.7486893063203099E-2</v>
      </c>
      <c r="I26" s="207">
        <f t="shared" si="3"/>
        <v>2.2598870056497176E-3</v>
      </c>
      <c r="J26" s="190">
        <f t="shared" si="4"/>
        <v>0.68766245000935344</v>
      </c>
      <c r="K26" s="208">
        <f t="shared" si="5"/>
        <v>131.96697088222513</v>
      </c>
      <c r="P26" s="1">
        <f t="shared" ca="1" si="0"/>
        <v>131.96795534590589</v>
      </c>
      <c r="Q26" s="176">
        <f ca="1">RANK(P26,$P$14:$P$48)+COUNTIF($P$14:P26,P26)-1</f>
        <v>9</v>
      </c>
      <c r="R26" s="40">
        <v>11</v>
      </c>
    </row>
    <row r="27" spans="1:18" ht="14.5">
      <c r="C27" s="213" t="s">
        <v>1767</v>
      </c>
      <c r="D27" s="40" t="s">
        <v>13</v>
      </c>
      <c r="E27" s="206">
        <f>'Input Sheet'!B19</f>
        <v>10</v>
      </c>
      <c r="F27" s="207">
        <f t="shared" si="1"/>
        <v>3.8461538461538464E-2</v>
      </c>
      <c r="G27" s="206">
        <f>'Input Sheet'!C19</f>
        <v>2709</v>
      </c>
      <c r="H27" s="207">
        <f t="shared" si="2"/>
        <v>1.7842558684827568E-2</v>
      </c>
      <c r="I27" s="207">
        <f t="shared" si="3"/>
        <v>3.6913990402362494E-3</v>
      </c>
      <c r="J27" s="190">
        <f t="shared" si="4"/>
        <v>2.5115089145644722</v>
      </c>
      <c r="K27" s="208">
        <f t="shared" si="5"/>
        <v>215.56066672345744</v>
      </c>
      <c r="P27" s="1">
        <f t="shared" ca="1" si="0"/>
        <v>215.56122881131685</v>
      </c>
      <c r="Q27" s="176">
        <f ca="1">RANK(P27,$P$14:$P$48)+COUNTIF($P$14:P27,P27)-1</f>
        <v>5</v>
      </c>
      <c r="R27" s="40">
        <v>12</v>
      </c>
    </row>
    <row r="28" spans="1:18" ht="14.5">
      <c r="C28" s="213" t="s">
        <v>1768</v>
      </c>
      <c r="D28" s="40" t="s">
        <v>14</v>
      </c>
      <c r="E28" s="206">
        <f>'Input Sheet'!B20</f>
        <v>1</v>
      </c>
      <c r="F28" s="207">
        <f t="shared" si="1"/>
        <v>3.8461538461538464E-3</v>
      </c>
      <c r="G28" s="206">
        <f>'Input Sheet'!C20</f>
        <v>3938</v>
      </c>
      <c r="H28" s="207">
        <f t="shared" si="2"/>
        <v>2.5937244776984482E-2</v>
      </c>
      <c r="I28" s="207">
        <f t="shared" si="3"/>
        <v>2.5393600812595224E-4</v>
      </c>
      <c r="J28" s="190">
        <f t="shared" si="4"/>
        <v>-2.2410340133362832</v>
      </c>
      <c r="K28" s="208">
        <f t="shared" si="5"/>
        <v>14.828690862210417</v>
      </c>
      <c r="P28" s="1">
        <f t="shared" ca="1" si="0"/>
        <v>14.829254734679552</v>
      </c>
      <c r="Q28" s="176">
        <f ca="1">RANK(P28,$P$14:$P$48)+COUNTIF($P$14:P28,P28)-1</f>
        <v>17</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13</v>
      </c>
      <c r="F31" s="207">
        <f>IF($E$51=0,0,E31/$E$51)</f>
        <v>0.05</v>
      </c>
      <c r="G31" s="206">
        <f>'Input Sheet'!C21</f>
        <v>6104</v>
      </c>
      <c r="H31" s="207">
        <f>IF($G$51=0,0,G31/$G$51)</f>
        <v>4.020338804436599E-2</v>
      </c>
      <c r="I31" s="207">
        <f>IF(G31&gt;0,E31/G31,0)</f>
        <v>2.1297509829619923E-3</v>
      </c>
      <c r="J31" s="190">
        <f>IF(AND((SQRT((H31*(1-H31))/$E$51))&gt;0, $E$51&gt;0),(F31-H31)/(SQRT((H31*(1-H31))/$E$51)),0)</f>
        <v>0.80415848142318547</v>
      </c>
      <c r="K31" s="208">
        <f>IF(AND(I31&gt;0,$I$51&gt;0),F31/H31*100,0)</f>
        <v>124.36762778505899</v>
      </c>
      <c r="P31" s="1">
        <f t="shared" ca="1" si="0"/>
        <v>124.36829451499969</v>
      </c>
      <c r="Q31" s="176">
        <f ca="1">RANK(P31,$P$14:$P$48)+COUNTIF($P$14:P31,P31)-1</f>
        <v>10</v>
      </c>
      <c r="R31" s="40">
        <v>14</v>
      </c>
    </row>
    <row r="32" spans="1:18" ht="14.5">
      <c r="C32" s="213" t="s">
        <v>1771</v>
      </c>
      <c r="D32" s="40" t="s">
        <v>17</v>
      </c>
      <c r="E32" s="206">
        <f>'Input Sheet'!B22</f>
        <v>5</v>
      </c>
      <c r="F32" s="207">
        <f>IF($E$51=0,0,E32/$E$51)</f>
        <v>1.9230769230769232E-2</v>
      </c>
      <c r="G32" s="206">
        <f>'Input Sheet'!C22</f>
        <v>6716</v>
      </c>
      <c r="H32" s="207">
        <f>IF($G$51=0,0,G32/$G$51)</f>
        <v>4.4234265089443316E-2</v>
      </c>
      <c r="I32" s="207">
        <f>IF(G32&gt;0,E32/G32,0)</f>
        <v>7.4449076831447291E-4</v>
      </c>
      <c r="J32" s="190">
        <f>IF(AND((SQRT((H32*(1-H32))/$E$51))&gt;0, $E$51&gt;0),(F32-H32)/(SQRT((H32*(1-H32))/$E$51)),0)</f>
        <v>-1.9607953632579747</v>
      </c>
      <c r="K32" s="208">
        <f>IF(AND(I32&gt;0,$I$51&gt;0),F32/H32*100,0)</f>
        <v>43.474824758326847</v>
      </c>
      <c r="P32" s="1">
        <f t="shared" ca="1" si="0"/>
        <v>43.475140240230559</v>
      </c>
      <c r="Q32" s="176">
        <f ca="1">RANK(P32,$P$14:$P$48)+COUNTIF($P$14:P32,P32)-1</f>
        <v>14</v>
      </c>
      <c r="R32" s="40">
        <v>15</v>
      </c>
    </row>
    <row r="33" spans="1:18" ht="14.5">
      <c r="C33" s="213" t="s">
        <v>1772</v>
      </c>
      <c r="D33" s="40" t="s">
        <v>18</v>
      </c>
      <c r="E33" s="206">
        <f>'Input Sheet'!B23</f>
        <v>8</v>
      </c>
      <c r="F33" s="207">
        <f>IF($E$51=0,0,E33/$E$51)</f>
        <v>3.0769230769230771E-2</v>
      </c>
      <c r="G33" s="206">
        <f>'Input Sheet'!C23</f>
        <v>9356</v>
      </c>
      <c r="H33" s="207">
        <f>IF($G$51=0,0,G33/$G$51)</f>
        <v>6.1622362146639617E-2</v>
      </c>
      <c r="I33" s="207">
        <f>IF(G33&gt;0,E33/G33,0)</f>
        <v>8.5506626763574172E-4</v>
      </c>
      <c r="J33" s="190">
        <f>IF(AND((SQRT((H33*(1-H33))/$E$51))&gt;0, $E$51&gt;0),(F33-H33)/(SQRT((H33*(1-H33))/$E$51)),0)</f>
        <v>-2.068844869122163</v>
      </c>
      <c r="K33" s="208">
        <f>IF(AND(I33&gt;0,$I$51&gt;0),F33/H33*100,0)</f>
        <v>49.931923570230538</v>
      </c>
      <c r="P33" s="1">
        <f t="shared" ca="1" si="0"/>
        <v>49.931924026245561</v>
      </c>
      <c r="Q33" s="176">
        <f ca="1">RANK(P33,$P$14:$P$48)+COUNTIF($P$14:P33,P33)-1</f>
        <v>13</v>
      </c>
      <c r="R33" s="40">
        <v>16</v>
      </c>
    </row>
    <row r="34" spans="1:18" ht="14.5">
      <c r="C34" s="213" t="s">
        <v>1773</v>
      </c>
      <c r="D34" s="40" t="s">
        <v>19</v>
      </c>
      <c r="E34" s="206">
        <f>'Input Sheet'!B24</f>
        <v>25</v>
      </c>
      <c r="F34" s="207">
        <f>IF($E$51=0,0,E34/$E$51)</f>
        <v>9.6153846153846159E-2</v>
      </c>
      <c r="G34" s="206">
        <f>'Input Sheet'!C24</f>
        <v>11016</v>
      </c>
      <c r="H34" s="207">
        <f>IF($G$51=0,0,G34/$G$51)</f>
        <v>7.255578681139184E-2</v>
      </c>
      <c r="I34" s="207">
        <f>IF(G34&gt;0,E34/G34,0)</f>
        <v>2.2694262890341323E-3</v>
      </c>
      <c r="J34" s="190">
        <f>IF(AND((SQRT((H34*(1-H34))/$E$51))&gt;0, $E$51&gt;0),(F34-H34)/(SQRT((H34*(1-H34))/$E$51)),0)</f>
        <v>1.4668409880888067</v>
      </c>
      <c r="K34" s="208">
        <f>IF(AND(I34&gt;0,$I$51&gt;0),F34/H34*100,0)</f>
        <v>132.52402100441316</v>
      </c>
      <c r="P34" s="1">
        <f t="shared" ca="1" si="0"/>
        <v>132.52483484368935</v>
      </c>
      <c r="Q34" s="176">
        <f ca="1">RANK(P34,$P$14:$P$48)+COUNTIF($P$14:P34,P34)-1</f>
        <v>8</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-0.31248538059378866</v>
      </c>
      <c r="K35" s="208">
        <f>IF(AND(I35&gt;0,$I$51&gt;0),F35/H35*100,0)</f>
        <v>0</v>
      </c>
      <c r="P35" s="1">
        <f t="shared" ca="1" si="0"/>
        <v>1.2661373170106703E-4</v>
      </c>
      <c r="Q35" s="176">
        <f ca="1">RANK(P35,$P$14:$P$48)+COUNTIF($P$14:P35,P35)-1</f>
        <v>24</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0</v>
      </c>
      <c r="F38" s="207">
        <f t="shared" ref="F38:F44" si="6">IF($E$51=0,0,E38/$E$51)</f>
        <v>0</v>
      </c>
      <c r="G38" s="206">
        <f>'Input Sheet'!C26</f>
        <v>21269</v>
      </c>
      <c r="H38" s="207">
        <f t="shared" ref="H38:H44" si="7">IF($G$51=0,0,G38/$G$51)</f>
        <v>0.14008615011723793</v>
      </c>
      <c r="I38" s="207">
        <f t="shared" ref="I38:I44" si="8">IF(G38&gt;0,E38/G38,0)</f>
        <v>0</v>
      </c>
      <c r="J38" s="190">
        <f t="shared" ref="J38:J44" si="9">IF(AND((SQRT((H38*(1-H38))/$E$51))&gt;0, $E$51&gt;0),(F38-H38)/(SQRT((H38*(1-H38))/$E$51)),0)</f>
        <v>-6.5081387323897655</v>
      </c>
      <c r="K38" s="208">
        <f t="shared" ref="K38:K44" si="10">IF(AND(I38&gt;0,$I$51&gt;0),F38/H38*100,0)</f>
        <v>0</v>
      </c>
      <c r="P38" s="1">
        <f t="shared" ca="1" si="0"/>
        <v>7.3884734883487466E-4</v>
      </c>
      <c r="Q38" s="176">
        <f ca="1">RANK(P38,$P$14:$P$48)+COUNTIF($P$14:P38,P38)-1</f>
        <v>20</v>
      </c>
      <c r="R38" s="40">
        <v>19</v>
      </c>
    </row>
    <row r="39" spans="1:18" ht="14.5">
      <c r="C39" s="213" t="s">
        <v>1777</v>
      </c>
      <c r="D39" s="40" t="s">
        <v>23</v>
      </c>
      <c r="E39" s="206">
        <f>'Input Sheet'!B27</f>
        <v>2</v>
      </c>
      <c r="F39" s="207">
        <f t="shared" si="6"/>
        <v>7.6923076923076927E-3</v>
      </c>
      <c r="G39" s="206">
        <f>'Input Sheet'!C27</f>
        <v>11244</v>
      </c>
      <c r="H39" s="207">
        <f t="shared" si="7"/>
        <v>7.405748610269515E-2</v>
      </c>
      <c r="I39" s="207">
        <f t="shared" si="8"/>
        <v>1.7787264318747776E-4</v>
      </c>
      <c r="J39" s="190">
        <f t="shared" si="9"/>
        <v>-4.0864900418582577</v>
      </c>
      <c r="K39" s="208">
        <f t="shared" si="10"/>
        <v>10.386941411487838</v>
      </c>
      <c r="P39" s="1">
        <f t="shared" ca="1" si="0"/>
        <v>10.387302418441838</v>
      </c>
      <c r="Q39" s="176">
        <f ca="1">RANK(P39,$P$14:$P$48)+COUNTIF($P$14:P39,P39)-1</f>
        <v>18</v>
      </c>
      <c r="R39" s="40">
        <v>20</v>
      </c>
    </row>
    <row r="40" spans="1:18" ht="14.5">
      <c r="C40" s="213" t="s">
        <v>1778</v>
      </c>
      <c r="D40" s="40" t="s">
        <v>24</v>
      </c>
      <c r="E40" s="206">
        <f>'Input Sheet'!B28</f>
        <v>0</v>
      </c>
      <c r="F40" s="207">
        <f t="shared" si="6"/>
        <v>0</v>
      </c>
      <c r="G40" s="206">
        <f>'Input Sheet'!C28</f>
        <v>2716</v>
      </c>
      <c r="H40" s="207">
        <f t="shared" si="7"/>
        <v>1.788866348763074E-2</v>
      </c>
      <c r="I40" s="207">
        <f t="shared" si="8"/>
        <v>0</v>
      </c>
      <c r="J40" s="190">
        <f t="shared" si="9"/>
        <v>-2.1761822272788587</v>
      </c>
      <c r="K40" s="208">
        <f t="shared" si="10"/>
        <v>0</v>
      </c>
      <c r="P40" s="1">
        <f t="shared" ca="1" si="0"/>
        <v>1.8255214895652661E-4</v>
      </c>
      <c r="Q40" s="176">
        <f ca="1">RANK(P40,$P$14:$P$48)+COUNTIF($P$14:P40,P40)-1</f>
        <v>23</v>
      </c>
      <c r="R40" s="40">
        <v>21</v>
      </c>
    </row>
    <row r="41" spans="1:18" ht="14.5">
      <c r="C41" s="213" t="s">
        <v>1779</v>
      </c>
      <c r="D41" s="40" t="s">
        <v>25</v>
      </c>
      <c r="E41" s="206">
        <f>'Input Sheet'!B29</f>
        <v>0</v>
      </c>
      <c r="F41" s="207">
        <f t="shared" si="6"/>
        <v>0</v>
      </c>
      <c r="G41" s="206">
        <f>'Input Sheet'!C29</f>
        <v>667</v>
      </c>
      <c r="H41" s="207">
        <f t="shared" si="7"/>
        <v>4.3931290671022473E-3</v>
      </c>
      <c r="I41" s="207">
        <f t="shared" si="8"/>
        <v>0</v>
      </c>
      <c r="J41" s="190">
        <f t="shared" si="9"/>
        <v>-1.0710992440210823</v>
      </c>
      <c r="K41" s="208">
        <f t="shared" si="10"/>
        <v>0</v>
      </c>
      <c r="P41" s="1">
        <f t="shared" ca="1" si="0"/>
        <v>3.9437189847979428E-4</v>
      </c>
      <c r="Q41" s="176">
        <f ca="1">RANK(P41,$P$14:$P$48)+COUNTIF($P$14:P41,P41)-1</f>
        <v>22</v>
      </c>
      <c r="R41" s="40">
        <v>22</v>
      </c>
    </row>
    <row r="42" spans="1:18" ht="14.5">
      <c r="C42" s="213" t="s">
        <v>1780</v>
      </c>
      <c r="D42" s="40" t="s">
        <v>26</v>
      </c>
      <c r="E42" s="206">
        <f>'Input Sheet'!B30</f>
        <v>2</v>
      </c>
      <c r="F42" s="207">
        <f t="shared" si="6"/>
        <v>7.6923076923076927E-3</v>
      </c>
      <c r="G42" s="206">
        <f>'Input Sheet'!C30</f>
        <v>6358</v>
      </c>
      <c r="H42" s="207">
        <f t="shared" si="7"/>
        <v>4.1876333746081094E-2</v>
      </c>
      <c r="I42" s="207">
        <f t="shared" si="8"/>
        <v>3.1456432840515884E-4</v>
      </c>
      <c r="J42" s="190">
        <f t="shared" si="9"/>
        <v>-2.751786747531944</v>
      </c>
      <c r="K42" s="208">
        <f t="shared" si="10"/>
        <v>18.369104943499405</v>
      </c>
      <c r="P42" s="1">
        <f t="shared" ca="1" si="0"/>
        <v>18.369689037395979</v>
      </c>
      <c r="Q42" s="176">
        <f ca="1">RANK(P42,$P$14:$P$48)+COUNTIF($P$14:P42,P42)-1</f>
        <v>16</v>
      </c>
      <c r="R42" s="40">
        <v>23</v>
      </c>
    </row>
    <row r="43" spans="1:18" ht="14.5">
      <c r="C43" s="213" t="s">
        <v>1781</v>
      </c>
      <c r="D43" s="40" t="s">
        <v>27</v>
      </c>
      <c r="E43" s="206">
        <f>'Input Sheet'!B31</f>
        <v>0</v>
      </c>
      <c r="F43" s="207">
        <f t="shared" si="6"/>
        <v>0</v>
      </c>
      <c r="G43" s="206">
        <f>'Input Sheet'!C31</f>
        <v>11759</v>
      </c>
      <c r="H43" s="207">
        <f t="shared" si="7"/>
        <v>7.7449482308928522E-2</v>
      </c>
      <c r="I43" s="207">
        <f t="shared" si="8"/>
        <v>0</v>
      </c>
      <c r="J43" s="190">
        <f t="shared" si="9"/>
        <v>-4.6719787108353774</v>
      </c>
      <c r="K43" s="208">
        <f t="shared" si="10"/>
        <v>0</v>
      </c>
      <c r="P43" s="1">
        <f t="shared" ca="1" si="0"/>
        <v>9.77978169746394E-5</v>
      </c>
      <c r="Q43" s="176">
        <f ca="1">RANK(P43,$P$14:$P$48)+COUNTIF($P$14:P43,P43)-1</f>
        <v>25</v>
      </c>
      <c r="R43" s="40">
        <v>24</v>
      </c>
    </row>
    <row r="44" spans="1:18" ht="14.5">
      <c r="C44" s="213" t="s">
        <v>1782</v>
      </c>
      <c r="D44" s="40" t="s">
        <v>28</v>
      </c>
      <c r="E44" s="206">
        <f>'Input Sheet'!B32</f>
        <v>0</v>
      </c>
      <c r="F44" s="207">
        <f t="shared" si="6"/>
        <v>0</v>
      </c>
      <c r="G44" s="206">
        <f>'Input Sheet'!C32</f>
        <v>8487</v>
      </c>
      <c r="H44" s="207">
        <f t="shared" si="7"/>
        <v>5.5898780198645838E-2</v>
      </c>
      <c r="I44" s="207">
        <f t="shared" si="8"/>
        <v>0</v>
      </c>
      <c r="J44" s="190">
        <f t="shared" si="9"/>
        <v>-3.9235442963122722</v>
      </c>
      <c r="K44" s="208">
        <f t="shared" si="10"/>
        <v>0</v>
      </c>
      <c r="P44" s="1">
        <f t="shared" ca="1" si="0"/>
        <v>9.7084285168668393E-4</v>
      </c>
      <c r="Q44" s="176">
        <f ca="1">RANK(P44,$P$14:$P$48)+COUNTIF($P$14:P44,P44)-1</f>
        <v>19</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-0.3487718958036759</v>
      </c>
      <c r="K47" s="208">
        <f>IF(AND(I47&gt;0,$I$51&gt;0),F47/H47*100,0)</f>
        <v>0</v>
      </c>
      <c r="P47" s="1">
        <f t="shared" ca="1" si="0"/>
        <v>6.9807843808009865E-5</v>
      </c>
      <c r="Q47" s="176">
        <f ca="1">RANK(P47,$P$14:$P$48)+COUNTIF($P$14:P47,P47)-1</f>
        <v>27</v>
      </c>
      <c r="R47" s="40">
        <v>60</v>
      </c>
    </row>
    <row r="48" spans="1:18" ht="14.5">
      <c r="C48" s="205" t="s">
        <v>1785</v>
      </c>
      <c r="D48" s="40" t="s">
        <v>1786</v>
      </c>
      <c r="E48" s="206">
        <f>'Input Sheet'!B34</f>
        <v>2</v>
      </c>
      <c r="F48" s="207">
        <f>IF($E$51=0,0,E48/$E$51)</f>
        <v>7.6923076923076927E-3</v>
      </c>
      <c r="G48" s="206">
        <f>'Input Sheet'!C34</f>
        <v>339</v>
      </c>
      <c r="H48" s="207">
        <f>IF($G$51=0,0,G48/$G$51)</f>
        <v>2.2327897357536158E-3</v>
      </c>
      <c r="I48" s="207">
        <f>IF(G48&gt;0,E48/G48,0)</f>
        <v>5.8997050147492625E-3</v>
      </c>
      <c r="J48" s="190">
        <f>IF(AND((SQRT((H48*(1-H48))/$E$51))&gt;0, $E$51&gt;0),(F48-H48)/(SQRT((H48*(1-H48))/$E$51)),0)</f>
        <v>1.8651013886287691</v>
      </c>
      <c r="K48" s="208">
        <f>IF(AND(I48&gt;0,$I$51&gt;0),F48/H48*100,0)</f>
        <v>344.51554345359659</v>
      </c>
      <c r="P48" s="1">
        <f t="shared" ca="1" si="0"/>
        <v>344.51578002466204</v>
      </c>
      <c r="Q48" s="176">
        <f ca="1">RANK(P48,$P$14:$P$48)+COUNTIF($P$14:P48,P48)-1</f>
        <v>3</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260</v>
      </c>
      <c r="F51" s="42"/>
      <c r="G51" s="220">
        <f>SUM(G14:G48)</f>
        <v>151828</v>
      </c>
      <c r="H51" s="17"/>
      <c r="I51" s="221">
        <f>IF(G51&gt;0,E51/G51,0)</f>
        <v>1.7124641041178176E-3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D04AB-1F0D-4F56-B35B-E9840A2EF0EA}">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9</v>
      </c>
      <c r="C13" s="226" t="str">
        <f ca="1">INDEX('Wellbeing Acorn Type'!$C$14:$C$48,'Type Sorted'!B13)</f>
        <v>2.7</v>
      </c>
      <c r="D13" s="40" t="str">
        <f ca="1">INDEX('Wellbeing Acorn Type'!D$14:D$48,'Type Sorted'!$B13)</f>
        <v>Struggling Smokers</v>
      </c>
      <c r="E13" s="40"/>
      <c r="F13" s="40"/>
      <c r="G13" s="40"/>
      <c r="H13" s="40"/>
      <c r="I13" s="40"/>
      <c r="J13" s="40"/>
      <c r="K13" s="40"/>
      <c r="L13" s="40"/>
      <c r="M13" s="40"/>
      <c r="N13" s="40"/>
      <c r="O13" s="40"/>
      <c r="P13" s="206">
        <f ca="1">INDEX('Wellbeing Acorn Type'!E$14:E$48,'Type Sorted'!$B13)</f>
        <v>27</v>
      </c>
      <c r="Q13" s="207">
        <f ca="1">INDEX('Wellbeing Acorn Type'!F$14:F$48,'Type Sorted'!$B13)</f>
        <v>0.10384615384615385</v>
      </c>
      <c r="R13" s="206">
        <f ca="1">INDEX('Wellbeing Acorn Type'!G$14:G$48,'Type Sorted'!$B13)</f>
        <v>2461</v>
      </c>
      <c r="S13" s="207">
        <f ca="1">INDEX('Wellbeing Acorn Type'!H$14:H$48,'Type Sorted'!$B13)</f>
        <v>1.6209131385515187E-2</v>
      </c>
      <c r="T13" s="207">
        <f ca="1">INDEX('Wellbeing Acorn Type'!I$14:I$48,'Type Sorted'!$B13)</f>
        <v>1.0971149939049168E-2</v>
      </c>
      <c r="U13" s="227">
        <f ca="1">INDEX('Wellbeing Acorn Type'!J$14:J$48,'Type Sorted'!$B13)</f>
        <v>11.190333319061297</v>
      </c>
      <c r="V13" s="208">
        <f ca="1">INDEX('Wellbeing Acorn Type'!K$14:K$48,'Type Sorted'!$B13)</f>
        <v>640.66452036382964</v>
      </c>
      <c r="W13" s="208"/>
    </row>
    <row r="14" spans="1:28" ht="20.149999999999999" customHeight="1">
      <c r="A14" s="225">
        <v>2</v>
      </c>
      <c r="B14" s="225">
        <f ca="1">MATCH(A14,'Wellbeing Acorn Type'!$Q$14:$Q$48,0)</f>
        <v>3</v>
      </c>
      <c r="C14" s="226" t="str">
        <f ca="1">INDEX('Wellbeing Acorn Type'!$C$14:$C$48,'Type Sorted'!B14)</f>
        <v>1.3</v>
      </c>
      <c r="D14" s="40" t="str">
        <f ca="1">INDEX('Wellbeing Acorn Type'!D$14:D$48,'Type Sorted'!$B14)</f>
        <v>Hardship Heartlands</v>
      </c>
      <c r="E14" s="40"/>
      <c r="F14" s="40"/>
      <c r="G14" s="40"/>
      <c r="H14" s="40"/>
      <c r="I14" s="40"/>
      <c r="J14" s="40"/>
      <c r="K14" s="40"/>
      <c r="L14" s="40"/>
      <c r="M14" s="40"/>
      <c r="N14" s="40"/>
      <c r="O14" s="40"/>
      <c r="P14" s="206">
        <f ca="1">INDEX('Wellbeing Acorn Type'!E$14:E$48,'Type Sorted'!$B14)</f>
        <v>88</v>
      </c>
      <c r="Q14" s="207">
        <f ca="1">INDEX('Wellbeing Acorn Type'!F$14:F$48,'Type Sorted'!$B14)</f>
        <v>0.33846153846153848</v>
      </c>
      <c r="R14" s="206">
        <f ca="1">INDEX('Wellbeing Acorn Type'!G$14:G$48,'Type Sorted'!$B14)</f>
        <v>8390</v>
      </c>
      <c r="S14" s="207">
        <f ca="1">INDEX('Wellbeing Acorn Type'!H$14:H$48,'Type Sorted'!$B14)</f>
        <v>5.5259899359801884E-2</v>
      </c>
      <c r="T14" s="207">
        <f ca="1">INDEX('Wellbeing Acorn Type'!I$14:I$48,'Type Sorted'!$B14)</f>
        <v>1.0488676996424315E-2</v>
      </c>
      <c r="U14" s="227">
        <f ca="1">INDEX('Wellbeing Acorn Type'!J$14:J$48,'Type Sorted'!$B14)</f>
        <v>19.98578526305911</v>
      </c>
      <c r="V14" s="208">
        <f ca="1">INDEX('Wellbeing Acorn Type'!K$14:K$48,'Type Sorted'!$B14)</f>
        <v>612.49032731273496</v>
      </c>
      <c r="W14" s="208"/>
    </row>
    <row r="15" spans="1:28" ht="20.149999999999999" customHeight="1">
      <c r="A15" s="225">
        <v>3</v>
      </c>
      <c r="B15" s="225">
        <f ca="1">MATCH(A15,'Wellbeing Acorn Type'!$Q$14:$Q$48,0)</f>
        <v>35</v>
      </c>
      <c r="C15" s="226" t="str">
        <f ca="1">INDEX('Wellbeing Acorn Type'!$C$14:$C$48,'Type Sorted'!B15)</f>
        <v>61</v>
      </c>
      <c r="D15" s="40" t="str">
        <f ca="1">INDEX('Wellbeing Acorn Type'!D$14:D$48,'Type Sorted'!$B15)</f>
        <v>Inactive Communal Population</v>
      </c>
      <c r="E15" s="40"/>
      <c r="F15" s="40"/>
      <c r="G15" s="40"/>
      <c r="H15" s="40"/>
      <c r="I15" s="40"/>
      <c r="J15" s="40"/>
      <c r="K15" s="40"/>
      <c r="L15" s="40"/>
      <c r="M15" s="40"/>
      <c r="N15" s="40"/>
      <c r="O15" s="40"/>
      <c r="P15" s="206">
        <f ca="1">INDEX('Wellbeing Acorn Type'!E$14:E$48,'Type Sorted'!$B15)</f>
        <v>2</v>
      </c>
      <c r="Q15" s="207">
        <f ca="1">INDEX('Wellbeing Acorn Type'!F$14:F$48,'Type Sorted'!$B15)</f>
        <v>7.6923076923076927E-3</v>
      </c>
      <c r="R15" s="206">
        <f ca="1">INDEX('Wellbeing Acorn Type'!G$14:G$48,'Type Sorted'!$B15)</f>
        <v>339</v>
      </c>
      <c r="S15" s="207">
        <f ca="1">INDEX('Wellbeing Acorn Type'!H$14:H$48,'Type Sorted'!$B15)</f>
        <v>2.2327897357536158E-3</v>
      </c>
      <c r="T15" s="207">
        <f ca="1">INDEX('Wellbeing Acorn Type'!I$14:I$48,'Type Sorted'!$B15)</f>
        <v>5.8997050147492625E-3</v>
      </c>
      <c r="U15" s="227">
        <f ca="1">INDEX('Wellbeing Acorn Type'!J$14:J$48,'Type Sorted'!$B15)</f>
        <v>1.8651013886287691</v>
      </c>
      <c r="V15" s="208">
        <f ca="1">INDEX('Wellbeing Acorn Type'!K$14:K$48,'Type Sorted'!$B15)</f>
        <v>344.51554345359659</v>
      </c>
      <c r="W15" s="208"/>
    </row>
    <row r="16" spans="1:28" ht="20.149999999999999" customHeight="1">
      <c r="A16" s="225">
        <v>4</v>
      </c>
      <c r="B16" s="225">
        <f ca="1">MATCH(A16,'Wellbeing Acorn Type'!$Q$14:$Q$48,0)</f>
        <v>1</v>
      </c>
      <c r="C16" s="226" t="str">
        <f ca="1">INDEX('Wellbeing Acorn Type'!$C$14:$C$48,'Type Sorted'!B16)</f>
        <v>1.1</v>
      </c>
      <c r="D16" s="40" t="str">
        <f ca="1">INDEX('Wellbeing Acorn Type'!D$14:D$48,'Type Sorted'!$B16)</f>
        <v>Limited Living</v>
      </c>
      <c r="E16" s="40"/>
      <c r="F16" s="40"/>
      <c r="G16" s="40"/>
      <c r="H16" s="40"/>
      <c r="I16" s="40"/>
      <c r="J16" s="40"/>
      <c r="K16" s="40"/>
      <c r="L16" s="40"/>
      <c r="M16" s="40"/>
      <c r="N16" s="40"/>
      <c r="O16" s="40"/>
      <c r="P16" s="206">
        <f ca="1">INDEX('Wellbeing Acorn Type'!E$14:E$48,'Type Sorted'!$B16)</f>
        <v>11</v>
      </c>
      <c r="Q16" s="207">
        <f ca="1">INDEX('Wellbeing Acorn Type'!F$14:F$48,'Type Sorted'!$B16)</f>
        <v>4.230769230769231E-2</v>
      </c>
      <c r="R16" s="206">
        <f ca="1">INDEX('Wellbeing Acorn Type'!G$14:G$48,'Type Sorted'!$B16)</f>
        <v>2777</v>
      </c>
      <c r="S16" s="207">
        <f ca="1">INDEX('Wellbeing Acorn Type'!H$14:H$48,'Type Sorted'!$B16)</f>
        <v>1.8290433912058382E-2</v>
      </c>
      <c r="T16" s="207">
        <f ca="1">INDEX('Wellbeing Acorn Type'!I$14:I$48,'Type Sorted'!$B16)</f>
        <v>3.9611091105509547E-3</v>
      </c>
      <c r="U16" s="227">
        <f ca="1">INDEX('Wellbeing Acorn Type'!J$14:J$48,'Type Sorted'!$B16)</f>
        <v>2.8900582009286588</v>
      </c>
      <c r="V16" s="208">
        <f ca="1">INDEX('Wellbeing Acorn Type'!K$14:K$48,'Type Sorted'!$B16)</f>
        <v>231.31049001412705</v>
      </c>
      <c r="W16" s="208"/>
    </row>
    <row r="17" spans="1:23" ht="20.149999999999999" customHeight="1">
      <c r="A17" s="225">
        <v>5</v>
      </c>
      <c r="B17" s="225">
        <f ca="1">MATCH(A17,'Wellbeing Acorn Type'!$Q$14:$Q$48,0)</f>
        <v>14</v>
      </c>
      <c r="C17" s="226" t="str">
        <f ca="1">INDEX('Wellbeing Acorn Type'!$C$14:$C$48,'Type Sorted'!B17)</f>
        <v>2.12</v>
      </c>
      <c r="D17" s="40" t="str">
        <f ca="1">INDEX('Wellbeing Acorn Type'!D$14:D$48,'Type Sorted'!$B17)</f>
        <v>Perilous Futures</v>
      </c>
      <c r="E17" s="40"/>
      <c r="F17" s="40"/>
      <c r="G17" s="40"/>
      <c r="H17" s="40"/>
      <c r="I17" s="40"/>
      <c r="J17" s="40"/>
      <c r="K17" s="40"/>
      <c r="L17" s="40"/>
      <c r="M17" s="40"/>
      <c r="N17" s="40"/>
      <c r="O17" s="40"/>
      <c r="P17" s="206">
        <f ca="1">INDEX('Wellbeing Acorn Type'!E$14:E$48,'Type Sorted'!$B17)</f>
        <v>10</v>
      </c>
      <c r="Q17" s="207">
        <f ca="1">INDEX('Wellbeing Acorn Type'!F$14:F$48,'Type Sorted'!$B17)</f>
        <v>3.8461538461538464E-2</v>
      </c>
      <c r="R17" s="206">
        <f ca="1">INDEX('Wellbeing Acorn Type'!G$14:G$48,'Type Sorted'!$B17)</f>
        <v>2709</v>
      </c>
      <c r="S17" s="207">
        <f ca="1">INDEX('Wellbeing Acorn Type'!H$14:H$48,'Type Sorted'!$B17)</f>
        <v>1.7842558684827568E-2</v>
      </c>
      <c r="T17" s="207">
        <f ca="1">INDEX('Wellbeing Acorn Type'!I$14:I$48,'Type Sorted'!$B17)</f>
        <v>3.6913990402362494E-3</v>
      </c>
      <c r="U17" s="227">
        <f ca="1">INDEX('Wellbeing Acorn Type'!J$14:J$48,'Type Sorted'!$B17)</f>
        <v>2.5115089145644722</v>
      </c>
      <c r="V17" s="208">
        <f ca="1">INDEX('Wellbeing Acorn Type'!K$14:K$48,'Type Sorted'!$B17)</f>
        <v>215.56066672345744</v>
      </c>
      <c r="W17" s="208"/>
    </row>
    <row r="18" spans="1:23" ht="20.149999999999999" customHeight="1">
      <c r="A18" s="225">
        <v>6</v>
      </c>
      <c r="B18" s="225">
        <f ca="1">MATCH(A18,'Wellbeing Acorn Type'!$Q$14:$Q$48,0)</f>
        <v>12</v>
      </c>
      <c r="C18" s="226" t="str">
        <f ca="1">INDEX('Wellbeing Acorn Type'!$C$14:$C$48,'Type Sorted'!B18)</f>
        <v>2.10</v>
      </c>
      <c r="D18" s="40" t="str">
        <f ca="1">INDEX('Wellbeing Acorn Type'!D$14:D$48,'Type Sorted'!$B18)</f>
        <v>Respiratory Risks</v>
      </c>
      <c r="E18" s="40"/>
      <c r="F18" s="40"/>
      <c r="G18" s="40"/>
      <c r="H18" s="40"/>
      <c r="I18" s="40"/>
      <c r="J18" s="40"/>
      <c r="K18" s="40"/>
      <c r="L18" s="40"/>
      <c r="M18" s="40"/>
      <c r="N18" s="40"/>
      <c r="O18" s="40"/>
      <c r="P18" s="206">
        <f ca="1">INDEX('Wellbeing Acorn Type'!E$14:E$48,'Type Sorted'!$B18)</f>
        <v>16</v>
      </c>
      <c r="Q18" s="207">
        <f ca="1">INDEX('Wellbeing Acorn Type'!F$14:F$48,'Type Sorted'!$B18)</f>
        <v>6.1538461538461542E-2</v>
      </c>
      <c r="R18" s="206">
        <f ca="1">INDEX('Wellbeing Acorn Type'!G$14:G$48,'Type Sorted'!$B18)</f>
        <v>5238</v>
      </c>
      <c r="S18" s="207">
        <f ca="1">INDEX('Wellbeing Acorn Type'!H$14:H$48,'Type Sorted'!$B18)</f>
        <v>3.4499565297573573E-2</v>
      </c>
      <c r="T18" s="207">
        <f ca="1">INDEX('Wellbeing Acorn Type'!I$14:I$48,'Type Sorted'!$B18)</f>
        <v>3.0546009927453228E-3</v>
      </c>
      <c r="U18" s="227">
        <f ca="1">INDEX('Wellbeing Acorn Type'!J$14:J$48,'Type Sorted'!$B18)</f>
        <v>2.3888703764152228</v>
      </c>
      <c r="V18" s="208">
        <f ca="1">INDEX('Wellbeing Acorn Type'!K$14:K$48,'Type Sorted'!$B18)</f>
        <v>178.37459981789877</v>
      </c>
      <c r="W18" s="208"/>
    </row>
    <row r="19" spans="1:23" ht="20.149999999999999" customHeight="1">
      <c r="A19" s="225">
        <v>7</v>
      </c>
      <c r="B19" s="225">
        <f ca="1">MATCH(A19,'Wellbeing Acorn Type'!$Q$14:$Q$48,0)</f>
        <v>4</v>
      </c>
      <c r="C19" s="226" t="str">
        <f ca="1">INDEX('Wellbeing Acorn Type'!$C$14:$C$48,'Type Sorted'!B19)</f>
        <v>1.4</v>
      </c>
      <c r="D19" s="40" t="str">
        <f ca="1">INDEX('Wellbeing Acorn Type'!D$14:D$48,'Type Sorted'!$B19)</f>
        <v>Elderly Ailments</v>
      </c>
      <c r="E19" s="40"/>
      <c r="F19" s="40"/>
      <c r="G19" s="40"/>
      <c r="H19" s="40"/>
      <c r="I19" s="40"/>
      <c r="J19" s="40"/>
      <c r="K19" s="40"/>
      <c r="L19" s="40"/>
      <c r="M19" s="40"/>
      <c r="N19" s="40"/>
      <c r="O19" s="40"/>
      <c r="P19" s="206">
        <f ca="1">INDEX('Wellbeing Acorn Type'!E$14:E$48,'Type Sorted'!$B19)</f>
        <v>22</v>
      </c>
      <c r="Q19" s="207">
        <f ca="1">INDEX('Wellbeing Acorn Type'!F$14:F$48,'Type Sorted'!$B19)</f>
        <v>8.461538461538462E-2</v>
      </c>
      <c r="R19" s="206">
        <f ca="1">INDEX('Wellbeing Acorn Type'!G$14:G$48,'Type Sorted'!$B19)</f>
        <v>7426</v>
      </c>
      <c r="S19" s="207">
        <f ca="1">INDEX('Wellbeing Acorn Type'!H$14:H$48,'Type Sorted'!$B19)</f>
        <v>4.8910609373765047E-2</v>
      </c>
      <c r="T19" s="207">
        <f ca="1">INDEX('Wellbeing Acorn Type'!I$14:I$48,'Type Sorted'!$B19)</f>
        <v>2.9625639644492324E-3</v>
      </c>
      <c r="U19" s="227">
        <f ca="1">INDEX('Wellbeing Acorn Type'!J$14:J$48,'Type Sorted'!$B19)</f>
        <v>2.669320809395817</v>
      </c>
      <c r="V19" s="208">
        <f ca="1">INDEX('Wellbeing Acorn Type'!K$14:K$48,'Type Sorted'!$B19)</f>
        <v>173.00006215169157</v>
      </c>
      <c r="W19" s="208"/>
    </row>
    <row r="20" spans="1:23" ht="20.149999999999999" customHeight="1">
      <c r="A20" s="225">
        <v>8</v>
      </c>
      <c r="B20" s="225">
        <f ca="1">MATCH(A20,'Wellbeing Acorn Type'!$Q$14:$Q$48,0)</f>
        <v>21</v>
      </c>
      <c r="C20" s="226" t="str">
        <f ca="1">INDEX('Wellbeing Acorn Type'!$C$14:$C$48,'Type Sorted'!B20)</f>
        <v>3.17</v>
      </c>
      <c r="D20" s="40" t="str">
        <f ca="1">INDEX('Wellbeing Acorn Type'!D$14:D$48,'Type Sorted'!$B20)</f>
        <v>Everthing in Moderation</v>
      </c>
      <c r="E20" s="40"/>
      <c r="F20" s="40"/>
      <c r="G20" s="40"/>
      <c r="H20" s="40"/>
      <c r="I20" s="40"/>
      <c r="J20" s="40"/>
      <c r="K20" s="40"/>
      <c r="L20" s="40"/>
      <c r="M20" s="40"/>
      <c r="N20" s="40"/>
      <c r="O20" s="40"/>
      <c r="P20" s="206">
        <f ca="1">INDEX('Wellbeing Acorn Type'!E$14:E$48,'Type Sorted'!$B20)</f>
        <v>25</v>
      </c>
      <c r="Q20" s="207">
        <f ca="1">INDEX('Wellbeing Acorn Type'!F$14:F$48,'Type Sorted'!$B20)</f>
        <v>9.6153846153846159E-2</v>
      </c>
      <c r="R20" s="206">
        <f ca="1">INDEX('Wellbeing Acorn Type'!G$14:G$48,'Type Sorted'!$B20)</f>
        <v>11016</v>
      </c>
      <c r="S20" s="207">
        <f ca="1">INDEX('Wellbeing Acorn Type'!H$14:H$48,'Type Sorted'!$B20)</f>
        <v>7.255578681139184E-2</v>
      </c>
      <c r="T20" s="207">
        <f ca="1">INDEX('Wellbeing Acorn Type'!I$14:I$48,'Type Sorted'!$B20)</f>
        <v>2.2694262890341323E-3</v>
      </c>
      <c r="U20" s="227">
        <f ca="1">INDEX('Wellbeing Acorn Type'!J$14:J$48,'Type Sorted'!$B20)</f>
        <v>1.4668409880888067</v>
      </c>
      <c r="V20" s="208">
        <f ca="1">INDEX('Wellbeing Acorn Type'!K$14:K$48,'Type Sorted'!$B20)</f>
        <v>132.52402100441316</v>
      </c>
      <c r="W20" s="208"/>
    </row>
    <row r="21" spans="1:23" ht="20.149999999999999" customHeight="1">
      <c r="A21" s="225">
        <v>9</v>
      </c>
      <c r="B21" s="225">
        <f ca="1">MATCH(A21,'Wellbeing Acorn Type'!$Q$14:$Q$48,0)</f>
        <v>13</v>
      </c>
      <c r="C21" s="226" t="str">
        <f ca="1">INDEX('Wellbeing Acorn Type'!$C$14:$C$48,'Type Sorted'!B21)</f>
        <v>2.11</v>
      </c>
      <c r="D21" s="40" t="str">
        <f ca="1">INDEX('Wellbeing Acorn Type'!D$14:D$48,'Type Sorted'!$B21)</f>
        <v>Anxious Adversity</v>
      </c>
      <c r="E21" s="40"/>
      <c r="F21" s="40"/>
      <c r="G21" s="40"/>
      <c r="H21" s="40"/>
      <c r="I21" s="40"/>
      <c r="J21" s="40"/>
      <c r="K21" s="40"/>
      <c r="L21" s="40"/>
      <c r="M21" s="40"/>
      <c r="N21" s="40"/>
      <c r="O21" s="40"/>
      <c r="P21" s="206">
        <f ca="1">INDEX('Wellbeing Acorn Type'!E$14:E$48,'Type Sorted'!$B21)</f>
        <v>6</v>
      </c>
      <c r="Q21" s="207">
        <f ca="1">INDEX('Wellbeing Acorn Type'!F$14:F$48,'Type Sorted'!$B21)</f>
        <v>2.3076923076923078E-2</v>
      </c>
      <c r="R21" s="206">
        <f ca="1">INDEX('Wellbeing Acorn Type'!G$14:G$48,'Type Sorted'!$B21)</f>
        <v>2655</v>
      </c>
      <c r="S21" s="207">
        <f ca="1">INDEX('Wellbeing Acorn Type'!H$14:H$48,'Type Sorted'!$B21)</f>
        <v>1.7486893063203099E-2</v>
      </c>
      <c r="T21" s="207">
        <f ca="1">INDEX('Wellbeing Acorn Type'!I$14:I$48,'Type Sorted'!$B21)</f>
        <v>2.2598870056497176E-3</v>
      </c>
      <c r="U21" s="227">
        <f ca="1">INDEX('Wellbeing Acorn Type'!J$14:J$48,'Type Sorted'!$B21)</f>
        <v>0.68766245000935344</v>
      </c>
      <c r="V21" s="208">
        <f ca="1">INDEX('Wellbeing Acorn Type'!K$14:K$48,'Type Sorted'!$B21)</f>
        <v>131.96697088222513</v>
      </c>
      <c r="W21" s="208"/>
    </row>
    <row r="22" spans="1:23" ht="20.149999999999999" customHeight="1">
      <c r="A22" s="225">
        <v>10</v>
      </c>
      <c r="B22" s="225">
        <f ca="1">MATCH(A22,'Wellbeing Acorn Type'!$Q$14:$Q$48,0)</f>
        <v>18</v>
      </c>
      <c r="C22" s="226" t="str">
        <f ca="1">INDEX('Wellbeing Acorn Type'!$C$14:$C$48,'Type Sorted'!B22)</f>
        <v>3.14</v>
      </c>
      <c r="D22" s="40" t="str">
        <f ca="1">INDEX('Wellbeing Acorn Type'!D$14:D$48,'Type Sorted'!$B22)</f>
        <v>Rooted Routines</v>
      </c>
      <c r="E22" s="40"/>
      <c r="F22" s="40"/>
      <c r="G22" s="40"/>
      <c r="H22" s="40"/>
      <c r="I22" s="40"/>
      <c r="J22" s="40"/>
      <c r="K22" s="40"/>
      <c r="L22" s="40"/>
      <c r="M22" s="40"/>
      <c r="N22" s="40"/>
      <c r="O22" s="40"/>
      <c r="P22" s="206">
        <f ca="1">INDEX('Wellbeing Acorn Type'!E$14:E$48,'Type Sorted'!$B22)</f>
        <v>13</v>
      </c>
      <c r="Q22" s="207">
        <f ca="1">INDEX('Wellbeing Acorn Type'!F$14:F$48,'Type Sorted'!$B22)</f>
        <v>0.05</v>
      </c>
      <c r="R22" s="206">
        <f ca="1">INDEX('Wellbeing Acorn Type'!G$14:G$48,'Type Sorted'!$B22)</f>
        <v>6104</v>
      </c>
      <c r="S22" s="207">
        <f ca="1">INDEX('Wellbeing Acorn Type'!H$14:H$48,'Type Sorted'!$B22)</f>
        <v>4.020338804436599E-2</v>
      </c>
      <c r="T22" s="207">
        <f ca="1">INDEX('Wellbeing Acorn Type'!I$14:I$48,'Type Sorted'!$B22)</f>
        <v>2.1297509829619923E-3</v>
      </c>
      <c r="U22" s="227">
        <f ca="1">INDEX('Wellbeing Acorn Type'!J$14:J$48,'Type Sorted'!$B22)</f>
        <v>0.80415848142318547</v>
      </c>
      <c r="V22" s="208">
        <f ca="1">INDEX('Wellbeing Acorn Type'!K$14:K$48,'Type Sorted'!$B22)</f>
        <v>124.36762778505899</v>
      </c>
      <c r="W22" s="208"/>
    </row>
    <row r="23" spans="1:23" ht="20.149999999999999" customHeight="1">
      <c r="A23" s="225">
        <v>11</v>
      </c>
      <c r="B23" s="225">
        <f ca="1">MATCH(A23,'Wellbeing Acorn Type'!$Q$14:$Q$48,0)</f>
        <v>2</v>
      </c>
      <c r="C23" s="226" t="str">
        <f ca="1">INDEX('Wellbeing Acorn Type'!$C$14:$C$48,'Type Sorted'!B23)</f>
        <v>1.2</v>
      </c>
      <c r="D23" s="40" t="str">
        <f ca="1">INDEX('Wellbeing Acorn Type'!D$14:D$48,'Type Sorted'!$B23)</f>
        <v>Poorly Pensioners</v>
      </c>
      <c r="E23" s="40"/>
      <c r="F23" s="40"/>
      <c r="G23" s="40"/>
      <c r="H23" s="40"/>
      <c r="I23" s="40"/>
      <c r="J23" s="40"/>
      <c r="K23" s="40"/>
      <c r="L23" s="40"/>
      <c r="M23" s="40"/>
      <c r="N23" s="40"/>
      <c r="O23" s="40"/>
      <c r="P23" s="206">
        <f ca="1">INDEX('Wellbeing Acorn Type'!E$14:E$48,'Type Sorted'!$B23)</f>
        <v>9</v>
      </c>
      <c r="Q23" s="207">
        <f ca="1">INDEX('Wellbeing Acorn Type'!F$14:F$48,'Type Sorted'!$B23)</f>
        <v>3.4615384615384617E-2</v>
      </c>
      <c r="R23" s="206">
        <f ca="1">INDEX('Wellbeing Acorn Type'!G$14:G$48,'Type Sorted'!$B23)</f>
        <v>5698</v>
      </c>
      <c r="S23" s="207">
        <f ca="1">INDEX('Wellbeing Acorn Type'!H$14:H$48,'Type Sorted'!$B23)</f>
        <v>3.7529309481782014E-2</v>
      </c>
      <c r="T23" s="207">
        <f ca="1">INDEX('Wellbeing Acorn Type'!I$14:I$48,'Type Sorted'!$B23)</f>
        <v>1.5795015795015794E-3</v>
      </c>
      <c r="U23" s="227">
        <f ca="1">INDEX('Wellbeing Acorn Type'!J$14:J$48,'Type Sorted'!$B23)</f>
        <v>-0.24722135371161358</v>
      </c>
      <c r="V23" s="208">
        <f ca="1">INDEX('Wellbeing Acorn Type'!K$14:K$48,'Type Sorted'!$B23)</f>
        <v>92.235602235602244</v>
      </c>
      <c r="W23" s="208"/>
    </row>
    <row r="24" spans="1:23" ht="20.149999999999999" customHeight="1">
      <c r="A24" s="225">
        <v>12</v>
      </c>
      <c r="B24" s="225">
        <f ca="1">MATCH(A24,'Wellbeing Acorn Type'!$Q$14:$Q$48,0)</f>
        <v>5</v>
      </c>
      <c r="C24" s="226" t="str">
        <f ca="1">INDEX('Wellbeing Acorn Type'!$C$14:$C$48,'Type Sorted'!B24)</f>
        <v>1.5</v>
      </c>
      <c r="D24" s="40" t="str">
        <f ca="1">INDEX('Wellbeing Acorn Type'!D$14:D$48,'Type Sorted'!$B24)</f>
        <v>Countryside Complacency</v>
      </c>
      <c r="E24" s="40"/>
      <c r="F24" s="40"/>
      <c r="G24" s="40"/>
      <c r="H24" s="40"/>
      <c r="I24" s="40"/>
      <c r="J24" s="40"/>
      <c r="K24" s="40"/>
      <c r="L24" s="40"/>
      <c r="M24" s="40"/>
      <c r="N24" s="40"/>
      <c r="O24" s="40"/>
      <c r="P24" s="206">
        <f ca="1">INDEX('Wellbeing Acorn Type'!E$14:E$48,'Type Sorted'!$B24)</f>
        <v>8</v>
      </c>
      <c r="Q24" s="207">
        <f ca="1">INDEX('Wellbeing Acorn Type'!F$14:F$48,'Type Sorted'!$B24)</f>
        <v>3.0769230769230771E-2</v>
      </c>
      <c r="R24" s="206">
        <f ca="1">INDEX('Wellbeing Acorn Type'!G$14:G$48,'Type Sorted'!$B24)</f>
        <v>5184</v>
      </c>
      <c r="S24" s="207">
        <f ca="1">INDEX('Wellbeing Acorn Type'!H$14:H$48,'Type Sorted'!$B24)</f>
        <v>3.4143899675949101E-2</v>
      </c>
      <c r="T24" s="207">
        <f ca="1">INDEX('Wellbeing Acorn Type'!I$14:I$48,'Type Sorted'!$B24)</f>
        <v>1.5432098765432098E-3</v>
      </c>
      <c r="U24" s="227">
        <f ca="1">INDEX('Wellbeing Acorn Type'!J$14:J$48,'Type Sorted'!$B24)</f>
        <v>-0.29964364378212949</v>
      </c>
      <c r="V24" s="208">
        <f ca="1">INDEX('Wellbeing Acorn Type'!K$14:K$48,'Type Sorted'!$B24)</f>
        <v>90.116334283000953</v>
      </c>
      <c r="W24" s="208"/>
    </row>
    <row r="25" spans="1:23" ht="20.149999999999999" customHeight="1">
      <c r="A25" s="225">
        <v>13</v>
      </c>
      <c r="B25" s="225">
        <f ca="1">MATCH(A25,'Wellbeing Acorn Type'!$Q$14:$Q$48,0)</f>
        <v>20</v>
      </c>
      <c r="C25" s="226" t="str">
        <f ca="1">INDEX('Wellbeing Acorn Type'!$C$14:$C$48,'Type Sorted'!B25)</f>
        <v>3.16</v>
      </c>
      <c r="D25" s="40" t="str">
        <f ca="1">INDEX('Wellbeing Acorn Type'!D$14:D$48,'Type Sorted'!$B25)</f>
        <v>Countryside Concerns</v>
      </c>
      <c r="E25" s="40"/>
      <c r="F25" s="40"/>
      <c r="G25" s="40"/>
      <c r="H25" s="40"/>
      <c r="I25" s="40"/>
      <c r="J25" s="40"/>
      <c r="K25" s="40"/>
      <c r="L25" s="40"/>
      <c r="M25" s="40"/>
      <c r="N25" s="40"/>
      <c r="O25" s="40"/>
      <c r="P25" s="206">
        <f ca="1">INDEX('Wellbeing Acorn Type'!E$14:E$48,'Type Sorted'!$B25)</f>
        <v>8</v>
      </c>
      <c r="Q25" s="207">
        <f ca="1">INDEX('Wellbeing Acorn Type'!F$14:F$48,'Type Sorted'!$B25)</f>
        <v>3.0769230769230771E-2</v>
      </c>
      <c r="R25" s="206">
        <f ca="1">INDEX('Wellbeing Acorn Type'!G$14:G$48,'Type Sorted'!$B25)</f>
        <v>9356</v>
      </c>
      <c r="S25" s="207">
        <f ca="1">INDEX('Wellbeing Acorn Type'!H$14:H$48,'Type Sorted'!$B25)</f>
        <v>6.1622362146639617E-2</v>
      </c>
      <c r="T25" s="207">
        <f ca="1">INDEX('Wellbeing Acorn Type'!I$14:I$48,'Type Sorted'!$B25)</f>
        <v>8.5506626763574172E-4</v>
      </c>
      <c r="U25" s="227">
        <f ca="1">INDEX('Wellbeing Acorn Type'!J$14:J$48,'Type Sorted'!$B25)</f>
        <v>-2.068844869122163</v>
      </c>
      <c r="V25" s="208">
        <f ca="1">INDEX('Wellbeing Acorn Type'!K$14:K$48,'Type Sorted'!$B25)</f>
        <v>49.931923570230538</v>
      </c>
      <c r="W25" s="208"/>
    </row>
    <row r="26" spans="1:23" ht="20.149999999999999" customHeight="1">
      <c r="A26" s="225">
        <v>14</v>
      </c>
      <c r="B26" s="225">
        <f ca="1">MATCH(A26,'Wellbeing Acorn Type'!$Q$14:$Q$48,0)</f>
        <v>19</v>
      </c>
      <c r="C26" s="226" t="str">
        <f ca="1">INDEX('Wellbeing Acorn Type'!$C$14:$C$48,'Type Sorted'!B26)</f>
        <v>3.15</v>
      </c>
      <c r="D26" s="40" t="str">
        <f ca="1">INDEX('Wellbeing Acorn Type'!D$14:D$48,'Type Sorted'!$B26)</f>
        <v>Borderline Behaviours</v>
      </c>
      <c r="E26" s="40"/>
      <c r="F26" s="40"/>
      <c r="G26" s="40"/>
      <c r="H26" s="40"/>
      <c r="I26" s="40"/>
      <c r="J26" s="40"/>
      <c r="K26" s="40"/>
      <c r="L26" s="40"/>
      <c r="M26" s="40"/>
      <c r="N26" s="40"/>
      <c r="O26" s="40"/>
      <c r="P26" s="206">
        <f ca="1">INDEX('Wellbeing Acorn Type'!E$14:E$48,'Type Sorted'!$B26)</f>
        <v>5</v>
      </c>
      <c r="Q26" s="207">
        <f ca="1">INDEX('Wellbeing Acorn Type'!F$14:F$48,'Type Sorted'!$B26)</f>
        <v>1.9230769230769232E-2</v>
      </c>
      <c r="R26" s="206">
        <f ca="1">INDEX('Wellbeing Acorn Type'!G$14:G$48,'Type Sorted'!$B26)</f>
        <v>6716</v>
      </c>
      <c r="S26" s="207">
        <f ca="1">INDEX('Wellbeing Acorn Type'!H$14:H$48,'Type Sorted'!$B26)</f>
        <v>4.4234265089443316E-2</v>
      </c>
      <c r="T26" s="207">
        <f ca="1">INDEX('Wellbeing Acorn Type'!I$14:I$48,'Type Sorted'!$B26)</f>
        <v>7.4449076831447291E-4</v>
      </c>
      <c r="U26" s="227">
        <f ca="1">INDEX('Wellbeing Acorn Type'!J$14:J$48,'Type Sorted'!$B26)</f>
        <v>-1.9607953632579747</v>
      </c>
      <c r="V26" s="208">
        <f ca="1">INDEX('Wellbeing Acorn Type'!K$14:K$48,'Type Sorted'!$B26)</f>
        <v>43.474824758326847</v>
      </c>
      <c r="W26" s="208"/>
    </row>
    <row r="27" spans="1:23" ht="20.149999999999999" customHeight="1">
      <c r="A27" s="225">
        <v>15</v>
      </c>
      <c r="B27" s="225">
        <f ca="1">MATCH(A27,'Wellbeing Acorn Type'!$Q$14:$Q$48,0)</f>
        <v>11</v>
      </c>
      <c r="C27" s="226" t="str">
        <f ca="1">INDEX('Wellbeing Acorn Type'!$C$14:$C$48,'Type Sorted'!B27)</f>
        <v>2.9</v>
      </c>
      <c r="D27" s="40" t="str">
        <f ca="1">INDEX('Wellbeing Acorn Type'!D$14:D$48,'Type Sorted'!$B27)</f>
        <v>Everyday Excesses</v>
      </c>
      <c r="E27" s="40"/>
      <c r="F27" s="40"/>
      <c r="G27" s="40"/>
      <c r="H27" s="40"/>
      <c r="I27" s="40"/>
      <c r="J27" s="40"/>
      <c r="K27" s="40"/>
      <c r="L27" s="40"/>
      <c r="M27" s="40"/>
      <c r="N27" s="40"/>
      <c r="O27" s="40"/>
      <c r="P27" s="206">
        <f ca="1">INDEX('Wellbeing Acorn Type'!E$14:E$48,'Type Sorted'!$B27)</f>
        <v>5</v>
      </c>
      <c r="Q27" s="207">
        <f ca="1">INDEX('Wellbeing Acorn Type'!F$14:F$48,'Type Sorted'!$B27)</f>
        <v>1.9230769230769232E-2</v>
      </c>
      <c r="R27" s="206">
        <f ca="1">INDEX('Wellbeing Acorn Type'!G$14:G$48,'Type Sorted'!$B27)</f>
        <v>7561</v>
      </c>
      <c r="S27" s="207">
        <f ca="1">INDEX('Wellbeing Acorn Type'!H$14:H$48,'Type Sorted'!$B27)</f>
        <v>4.9799773427826224E-2</v>
      </c>
      <c r="T27" s="207">
        <f ca="1">INDEX('Wellbeing Acorn Type'!I$14:I$48,'Type Sorted'!$B27)</f>
        <v>6.6128818939293742E-4</v>
      </c>
      <c r="U27" s="227">
        <f ca="1">INDEX('Wellbeing Acorn Type'!J$14:J$48,'Type Sorted'!$B27)</f>
        <v>-2.2659311893538585</v>
      </c>
      <c r="V27" s="208">
        <f ca="1">INDEX('Wellbeing Acorn Type'!K$14:K$48,'Type Sorted'!$B27)</f>
        <v>38.616178161211892</v>
      </c>
      <c r="W27" s="208"/>
    </row>
    <row r="28" spans="1:23" ht="20.149999999999999" customHeight="1">
      <c r="A28" s="225">
        <v>16</v>
      </c>
      <c r="B28" s="225">
        <f ca="1">MATCH(A28,'Wellbeing Acorn Type'!$Q$14:$Q$48,0)</f>
        <v>29</v>
      </c>
      <c r="C28" s="226" t="str">
        <f ca="1">INDEX('Wellbeing Acorn Type'!$C$14:$C$48,'Type Sorted'!B28)</f>
        <v>4.23</v>
      </c>
      <c r="D28" s="40" t="str">
        <f ca="1">INDEX('Wellbeing Acorn Type'!D$14:D$48,'Type Sorted'!$B28)</f>
        <v>Happy Families</v>
      </c>
      <c r="E28" s="40"/>
      <c r="F28" s="40"/>
      <c r="G28" s="40"/>
      <c r="H28" s="40"/>
      <c r="I28" s="40"/>
      <c r="J28" s="40"/>
      <c r="K28" s="40"/>
      <c r="L28" s="40"/>
      <c r="M28" s="40"/>
      <c r="N28" s="40"/>
      <c r="O28" s="40"/>
      <c r="P28" s="206">
        <f ca="1">INDEX('Wellbeing Acorn Type'!E$14:E$48,'Type Sorted'!$B28)</f>
        <v>2</v>
      </c>
      <c r="Q28" s="207">
        <f ca="1">INDEX('Wellbeing Acorn Type'!F$14:F$48,'Type Sorted'!$B28)</f>
        <v>7.6923076923076927E-3</v>
      </c>
      <c r="R28" s="206">
        <f ca="1">INDEX('Wellbeing Acorn Type'!G$14:G$48,'Type Sorted'!$B28)</f>
        <v>6358</v>
      </c>
      <c r="S28" s="207">
        <f ca="1">INDEX('Wellbeing Acorn Type'!H$14:H$48,'Type Sorted'!$B28)</f>
        <v>4.1876333746081094E-2</v>
      </c>
      <c r="T28" s="207">
        <f ca="1">INDEX('Wellbeing Acorn Type'!I$14:I$48,'Type Sorted'!$B28)</f>
        <v>3.1456432840515884E-4</v>
      </c>
      <c r="U28" s="227">
        <f ca="1">INDEX('Wellbeing Acorn Type'!J$14:J$48,'Type Sorted'!$B28)</f>
        <v>-2.751786747531944</v>
      </c>
      <c r="V28" s="208">
        <f ca="1">INDEX('Wellbeing Acorn Type'!K$14:K$48,'Type Sorted'!$B28)</f>
        <v>18.369104943499405</v>
      </c>
      <c r="W28" s="208"/>
    </row>
    <row r="29" spans="1:23" ht="20.149999999999999" customHeight="1">
      <c r="A29" s="225">
        <v>17</v>
      </c>
      <c r="B29" s="225">
        <f ca="1">MATCH(A29,'Wellbeing Acorn Type'!$Q$14:$Q$48,0)</f>
        <v>15</v>
      </c>
      <c r="C29" s="226" t="str">
        <f ca="1">INDEX('Wellbeing Acorn Type'!$C$14:$C$48,'Type Sorted'!B29)</f>
        <v>2.13</v>
      </c>
      <c r="D29" s="40" t="str">
        <f ca="1">INDEX('Wellbeing Acorn Type'!D$14:D$48,'Type Sorted'!$B29)</f>
        <v>Regular Revellers</v>
      </c>
      <c r="E29" s="40"/>
      <c r="F29" s="40"/>
      <c r="G29" s="40"/>
      <c r="H29" s="40"/>
      <c r="I29" s="40"/>
      <c r="J29" s="40"/>
      <c r="K29" s="40"/>
      <c r="L29" s="40"/>
      <c r="M29" s="40"/>
      <c r="N29" s="40"/>
      <c r="O29" s="40"/>
      <c r="P29" s="206">
        <f ca="1">INDEX('Wellbeing Acorn Type'!E$14:E$48,'Type Sorted'!$B29)</f>
        <v>1</v>
      </c>
      <c r="Q29" s="207">
        <f ca="1">INDEX('Wellbeing Acorn Type'!F$14:F$48,'Type Sorted'!$B29)</f>
        <v>3.8461538461538464E-3</v>
      </c>
      <c r="R29" s="206">
        <f ca="1">INDEX('Wellbeing Acorn Type'!G$14:G$48,'Type Sorted'!$B29)</f>
        <v>3938</v>
      </c>
      <c r="S29" s="207">
        <f ca="1">INDEX('Wellbeing Acorn Type'!H$14:H$48,'Type Sorted'!$B29)</f>
        <v>2.5937244776984482E-2</v>
      </c>
      <c r="T29" s="207">
        <f ca="1">INDEX('Wellbeing Acorn Type'!I$14:I$48,'Type Sorted'!$B29)</f>
        <v>2.5393600812595224E-4</v>
      </c>
      <c r="U29" s="227">
        <f ca="1">INDEX('Wellbeing Acorn Type'!J$14:J$48,'Type Sorted'!$B29)</f>
        <v>-2.2410340133362832</v>
      </c>
      <c r="V29" s="208">
        <f ca="1">INDEX('Wellbeing Acorn Type'!K$14:K$48,'Type Sorted'!$B29)</f>
        <v>14.828690862210417</v>
      </c>
      <c r="W29" s="208"/>
    </row>
    <row r="30" spans="1:23" ht="20.149999999999999" customHeight="1">
      <c r="A30" s="225">
        <v>18</v>
      </c>
      <c r="B30" s="225">
        <f ca="1">MATCH(A30,'Wellbeing Acorn Type'!$Q$14:$Q$48,0)</f>
        <v>26</v>
      </c>
      <c r="C30" s="226" t="str">
        <f ca="1">INDEX('Wellbeing Acorn Type'!$C$14:$C$48,'Type Sorted'!B30)</f>
        <v>4.20</v>
      </c>
      <c r="D30" s="40" t="str">
        <f ca="1">INDEX('Wellbeing Acorn Type'!D$14:D$48,'Type Sorted'!$B30)</f>
        <v>Perky Pensioners</v>
      </c>
      <c r="E30" s="40"/>
      <c r="F30" s="40"/>
      <c r="G30" s="40"/>
      <c r="H30" s="40"/>
      <c r="I30" s="40"/>
      <c r="J30" s="40"/>
      <c r="K30" s="40"/>
      <c r="L30" s="40"/>
      <c r="M30" s="40"/>
      <c r="N30" s="40"/>
      <c r="O30" s="40"/>
      <c r="P30" s="206">
        <f ca="1">INDEX('Wellbeing Acorn Type'!E$14:E$48,'Type Sorted'!$B30)</f>
        <v>2</v>
      </c>
      <c r="Q30" s="207">
        <f ca="1">INDEX('Wellbeing Acorn Type'!F$14:F$48,'Type Sorted'!$B30)</f>
        <v>7.6923076923076927E-3</v>
      </c>
      <c r="R30" s="206">
        <f ca="1">INDEX('Wellbeing Acorn Type'!G$14:G$48,'Type Sorted'!$B30)</f>
        <v>11244</v>
      </c>
      <c r="S30" s="207">
        <f ca="1">INDEX('Wellbeing Acorn Type'!H$14:H$48,'Type Sorted'!$B30)</f>
        <v>7.405748610269515E-2</v>
      </c>
      <c r="T30" s="207">
        <f ca="1">INDEX('Wellbeing Acorn Type'!I$14:I$48,'Type Sorted'!$B30)</f>
        <v>1.7787264318747776E-4</v>
      </c>
      <c r="U30" s="227">
        <f ca="1">INDEX('Wellbeing Acorn Type'!J$14:J$48,'Type Sorted'!$B30)</f>
        <v>-4.0864900418582577</v>
      </c>
      <c r="V30" s="208">
        <f ca="1">INDEX('Wellbeing Acorn Type'!K$14:K$48,'Type Sorted'!$B30)</f>
        <v>10.386941411487838</v>
      </c>
      <c r="W30" s="208"/>
    </row>
    <row r="31" spans="1:23" ht="20.149999999999999" customHeight="1">
      <c r="A31" s="225">
        <v>19</v>
      </c>
      <c r="B31" s="225">
        <f ca="1">MATCH(A31,'Wellbeing Acorn Type'!$Q$14:$Q$48,0)</f>
        <v>31</v>
      </c>
      <c r="C31" s="226" t="str">
        <f ca="1">INDEX('Wellbeing Acorn Type'!$C$14:$C$48,'Type Sorted'!B31)</f>
        <v>4.25</v>
      </c>
      <c r="D31" s="40" t="str">
        <f ca="1">INDEX('Wellbeing Acorn Type'!D$14:D$48,'Type Sorted'!$B31)</f>
        <v>Healthy, Wealthy &amp; Wine</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8487</v>
      </c>
      <c r="S31" s="207">
        <f ca="1">INDEX('Wellbeing Acorn Type'!H$14:H$48,'Type Sorted'!$B31)</f>
        <v>5.5898780198645838E-2</v>
      </c>
      <c r="T31" s="207">
        <f ca="1">INDEX('Wellbeing Acorn Type'!I$14:I$48,'Type Sorted'!$B31)</f>
        <v>0</v>
      </c>
      <c r="U31" s="227">
        <f ca="1">INDEX('Wellbeing Acorn Type'!J$14:J$48,'Type Sorted'!$B31)</f>
        <v>-3.9235442963122722</v>
      </c>
      <c r="V31" s="208">
        <f ca="1">INDEX('Wellbeing Acorn Type'!K$14:K$48,'Type Sorted'!$B31)</f>
        <v>0</v>
      </c>
      <c r="W31" s="208"/>
    </row>
    <row r="32" spans="1:23" ht="20.149999999999999" customHeight="1">
      <c r="A32" s="225">
        <v>20</v>
      </c>
      <c r="B32" s="225">
        <f ca="1">MATCH(A32,'Wellbeing Acorn Type'!$Q$14:$Q$48,0)</f>
        <v>25</v>
      </c>
      <c r="C32" s="226" t="str">
        <f ca="1">INDEX('Wellbeing Acorn Type'!$C$14:$C$48,'Type Sorted'!B32)</f>
        <v>4.19</v>
      </c>
      <c r="D32" s="40" t="str">
        <f ca="1">INDEX('Wellbeing Acorn Type'!D$14:D$48,'Type Sorted'!$B32)</f>
        <v>Relishing Retirement</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21269</v>
      </c>
      <c r="S32" s="207">
        <f ca="1">INDEX('Wellbeing Acorn Type'!H$14:H$48,'Type Sorted'!$B32)</f>
        <v>0.14008615011723793</v>
      </c>
      <c r="T32" s="207">
        <f ca="1">INDEX('Wellbeing Acorn Type'!I$14:I$48,'Type Sorted'!$B32)</f>
        <v>0</v>
      </c>
      <c r="U32" s="227">
        <f ca="1">INDEX('Wellbeing Acorn Type'!J$14:J$48,'Type Sorted'!$B32)</f>
        <v>-6.5081387323897655</v>
      </c>
      <c r="V32" s="208">
        <f ca="1">INDEX('Wellbeing Acorn Type'!K$14:K$48,'Type Sorted'!$B32)</f>
        <v>0</v>
      </c>
      <c r="W32" s="208"/>
    </row>
    <row r="33" spans="1:28" ht="20.149999999999999" customHeight="1">
      <c r="A33" s="225">
        <v>21</v>
      </c>
      <c r="B33" s="225">
        <f ca="1">MATCH(A33,'Wellbeing Acorn Type'!$Q$14:$Q$48,0)</f>
        <v>10</v>
      </c>
      <c r="C33" s="226" t="str">
        <f ca="1">INDEX('Wellbeing Acorn Type'!$C$14:$C$48,'Type Sorted'!B33)</f>
        <v>2.8</v>
      </c>
      <c r="D33" s="40" t="str">
        <f ca="1">INDEX('Wellbeing Acorn Type'!D$14:D$48,'Type Sorted'!$B33)</f>
        <v>Despondent Diversity</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0</v>
      </c>
      <c r="S33" s="207">
        <f ca="1">INDEX('Wellbeing Acorn Type'!H$14:H$48,'Type Sorted'!$B33)</f>
        <v>0</v>
      </c>
      <c r="T33" s="207">
        <f ca="1">INDEX('Wellbeing Acorn Type'!I$14:I$48,'Type Sorted'!$B33)</f>
        <v>0</v>
      </c>
      <c r="U33" s="227">
        <f ca="1">INDEX('Wellbeing Acorn Type'!J$14:J$48,'Type Sorted'!$B33)</f>
        <v>0</v>
      </c>
      <c r="V33" s="208">
        <f ca="1">INDEX('Wellbeing Acorn Type'!K$14:K$48,'Type Sorted'!$B33)</f>
        <v>0</v>
      </c>
      <c r="W33" s="208"/>
    </row>
    <row r="34" spans="1:28" ht="20.149999999999999" customHeight="1">
      <c r="A34" s="225">
        <v>22</v>
      </c>
      <c r="B34" s="225">
        <f ca="1">MATCH(A34,'Wellbeing Acorn Type'!$Q$14:$Q$48,0)</f>
        <v>28</v>
      </c>
      <c r="C34" s="226" t="str">
        <f ca="1">INDEX('Wellbeing Acorn Type'!$C$14:$C$48,'Type Sorted'!B34)</f>
        <v>4.22</v>
      </c>
      <c r="D34" s="40" t="str">
        <f ca="1">INDEX('Wellbeing Acorn Type'!D$14:D$48,'Type Sorted'!$B34)</f>
        <v>Gym &amp; Juices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667</v>
      </c>
      <c r="S34" s="207">
        <f ca="1">INDEX('Wellbeing Acorn Type'!H$14:H$48,'Type Sorted'!$B34)</f>
        <v>4.3931290671022473E-3</v>
      </c>
      <c r="T34" s="207">
        <f ca="1">INDEX('Wellbeing Acorn Type'!I$14:I$48,'Type Sorted'!$B34)</f>
        <v>0</v>
      </c>
      <c r="U34" s="227">
        <f ca="1">INDEX('Wellbeing Acorn Type'!J$14:J$48,'Type Sorted'!$B34)</f>
        <v>-1.0710992440210823</v>
      </c>
      <c r="V34" s="208">
        <f ca="1">INDEX('Wellbeing Acorn Type'!K$14:K$48,'Type Sorted'!$B34)</f>
        <v>0</v>
      </c>
      <c r="W34" s="208"/>
    </row>
    <row r="35" spans="1:28" ht="20.149999999999999" customHeight="1">
      <c r="A35" s="225">
        <v>23</v>
      </c>
      <c r="B35" s="225">
        <f ca="1">MATCH(A35,'Wellbeing Acorn Type'!$Q$14:$Q$48,0)</f>
        <v>27</v>
      </c>
      <c r="C35" s="226" t="str">
        <f ca="1">INDEX('Wellbeing Acorn Type'!$C$14:$C$48,'Type Sorted'!B35)</f>
        <v>4.21</v>
      </c>
      <c r="D35" s="40" t="str">
        <f ca="1">INDEX('Wellbeing Acorn Type'!D$14:D$48,'Type Sorted'!$B35)</f>
        <v>Sensible Seniors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2716</v>
      </c>
      <c r="S35" s="207">
        <f ca="1">INDEX('Wellbeing Acorn Type'!H$14:H$48,'Type Sorted'!$B35)</f>
        <v>1.788866348763074E-2</v>
      </c>
      <c r="T35" s="207">
        <f ca="1">INDEX('Wellbeing Acorn Type'!I$14:I$48,'Type Sorted'!$B35)</f>
        <v>0</v>
      </c>
      <c r="U35" s="227">
        <f ca="1">INDEX('Wellbeing Acorn Type'!J$14:J$48,'Type Sorted'!$B35)</f>
        <v>-2.1761822272788587</v>
      </c>
      <c r="V35" s="208">
        <f ca="1">INDEX('Wellbeing Acorn Type'!K$14:K$48,'Type Sorted'!$B35)</f>
        <v>0</v>
      </c>
      <c r="W35" s="208"/>
    </row>
    <row r="36" spans="1:28" ht="20.149999999999999" customHeight="1">
      <c r="A36" s="225">
        <v>24</v>
      </c>
      <c r="B36" s="225">
        <f ca="1">MATCH(A36,'Wellbeing Acorn Type'!$Q$14:$Q$48,0)</f>
        <v>22</v>
      </c>
      <c r="C36" s="226" t="str">
        <f ca="1">INDEX('Wellbeing Acorn Type'!$C$14:$C$48,'Type Sorted'!B36)</f>
        <v>3.18</v>
      </c>
      <c r="D36" s="40" t="str">
        <f ca="1">INDEX('Wellbeing Acorn Type'!D$14:D$48,'Type Sorted'!$B36)</f>
        <v>Cultural Concerns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57</v>
      </c>
      <c r="S36" s="207">
        <f ca="1">INDEX('Wellbeing Acorn Type'!H$14:H$48,'Type Sorted'!$B36)</f>
        <v>3.7542482282582924E-4</v>
      </c>
      <c r="T36" s="207">
        <f ca="1">INDEX('Wellbeing Acorn Type'!I$14:I$48,'Type Sorted'!$B36)</f>
        <v>0</v>
      </c>
      <c r="U36" s="227">
        <f ca="1">INDEX('Wellbeing Acorn Type'!J$14:J$48,'Type Sorted'!$B36)</f>
        <v>-0.31248538059378866</v>
      </c>
      <c r="V36" s="208">
        <f ca="1">INDEX('Wellbeing Acorn Type'!K$14:K$48,'Type Sorted'!$B36)</f>
        <v>0</v>
      </c>
      <c r="W36" s="208"/>
    </row>
    <row r="37" spans="1:28" ht="20.149999999999999" customHeight="1">
      <c r="A37" s="225">
        <v>25</v>
      </c>
      <c r="B37" s="225">
        <f ca="1">MATCH(A37,'Wellbeing Acorn Type'!$Q$14:$Q$48,0)</f>
        <v>30</v>
      </c>
      <c r="C37" s="226" t="str">
        <f ca="1">INDEX('Wellbeing Acorn Type'!$C$14:$C$48,'Type Sorted'!B37)</f>
        <v>4.24</v>
      </c>
      <c r="D37" s="40" t="str">
        <f ca="1">INDEX('Wellbeing Acorn Type'!D$14:D$48,'Type Sorted'!$B37)</f>
        <v>Five-A-Day Greys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11759</v>
      </c>
      <c r="S37" s="207">
        <f ca="1">INDEX('Wellbeing Acorn Type'!H$14:H$48,'Type Sorted'!$B37)</f>
        <v>7.7449482308928522E-2</v>
      </c>
      <c r="T37" s="207">
        <f ca="1">INDEX('Wellbeing Acorn Type'!I$14:I$48,'Type Sorted'!$B37)</f>
        <v>0</v>
      </c>
      <c r="U37" s="227">
        <f ca="1">INDEX('Wellbeing Acorn Type'!J$14:J$48,'Type Sorted'!$B37)</f>
        <v>-4.6719787108353774</v>
      </c>
      <c r="V37" s="208">
        <f ca="1">INDEX('Wellbeing Acorn Type'!K$14:K$48,'Type Sorted'!$B37)</f>
        <v>0</v>
      </c>
      <c r="W37" s="208"/>
    </row>
    <row r="38" spans="1:28" ht="20.149999999999999" customHeight="1">
      <c r="A38" s="225">
        <v>26</v>
      </c>
      <c r="B38" s="225">
        <f ca="1">MATCH(A38,'Wellbeing Acorn Type'!$Q$14:$Q$48,0)</f>
        <v>8</v>
      </c>
      <c r="C38" s="226" t="str">
        <f ca="1">INDEX('Wellbeing Acorn Type'!$C$14:$C$48,'Type Sorted'!B38)</f>
        <v>2.6</v>
      </c>
      <c r="D38" s="40" t="str">
        <f ca="1">INDEX('Wellbeing Acorn Type'!D$14:D$48,'Type Sorted'!$B38)</f>
        <v>Dangerous Dependencies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1632</v>
      </c>
      <c r="S38" s="207">
        <f ca="1">INDEX('Wellbeing Acorn Type'!H$14:H$48,'Type Sorted'!$B38)</f>
        <v>1.0749005453539531E-2</v>
      </c>
      <c r="T38" s="207">
        <f ca="1">INDEX('Wellbeing Acorn Type'!I$14:I$48,'Type Sorted'!$B38)</f>
        <v>0</v>
      </c>
      <c r="U38" s="227">
        <f ca="1">INDEX('Wellbeing Acorn Type'!J$14:J$48,'Type Sorted'!$B38)</f>
        <v>-1.680805915286131</v>
      </c>
      <c r="V38" s="208">
        <f ca="1">INDEX('Wellbeing Acorn Type'!K$14:K$48,'Type Sorted'!$B38)</f>
        <v>0</v>
      </c>
      <c r="W38" s="208"/>
    </row>
    <row r="39" spans="1:28" ht="20.149999999999999" customHeight="1">
      <c r="A39" s="225">
        <v>27</v>
      </c>
      <c r="B39" s="225">
        <f ca="1">MATCH(A39,'Wellbeing Acorn Type'!$Q$14:$Q$48,0)</f>
        <v>34</v>
      </c>
      <c r="C39" s="226" t="str">
        <f ca="1">INDEX('Wellbeing Acorn Type'!$C$14:$C$48,'Type Sorted'!B39)</f>
        <v>60</v>
      </c>
      <c r="D39" s="40" t="str">
        <f ca="1">INDEX('Wellbeing Acorn Type'!D$14:D$48,'Type Sorted'!$B39)</f>
        <v>Active Communal Population</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71</v>
      </c>
      <c r="S39" s="207">
        <f ca="1">INDEX('Wellbeing Acorn Type'!H$14:H$48,'Type Sorted'!$B39)</f>
        <v>4.6763442843217323E-4</v>
      </c>
      <c r="T39" s="207">
        <f ca="1">INDEX('Wellbeing Acorn Type'!I$14:I$48,'Type Sorted'!$B39)</f>
        <v>0</v>
      </c>
      <c r="U39" s="227">
        <f ca="1">INDEX('Wellbeing Acorn Type'!J$14:J$48,'Type Sorted'!$B39)</f>
        <v>-0.3487718958036759</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260</v>
      </c>
      <c r="Q41" s="230"/>
      <c r="R41" s="229">
        <f ca="1">SUM(R13:R40)</f>
        <v>151828</v>
      </c>
      <c r="S41" s="17"/>
      <c r="T41" s="221">
        <f ca="1">IF(R41&gt;0,P41/R41,0)</f>
        <v>1.7124641041178176E-3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7</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640.66452036382964</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3</v>
      </c>
      <c r="B54" s="231">
        <f t="shared" ref="B54:AB63" ca="1" si="1">IF($A54=B$52,$V14,100)</f>
        <v>100</v>
      </c>
      <c r="C54" s="231">
        <f t="shared" ca="1" si="1"/>
        <v>100</v>
      </c>
      <c r="D54" s="231">
        <f t="shared" ca="1" si="1"/>
        <v>612.49032731273496</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61</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344.51554345359659</v>
      </c>
    </row>
    <row r="56" spans="1:28" ht="15" hidden="1" customHeight="1">
      <c r="A56" s="231">
        <f ca="1">INDEX('Wellbeing Acorn Type'!$R$14:$R$48,'Type Sorted'!B16)</f>
        <v>1</v>
      </c>
      <c r="B56" s="231">
        <f t="shared" ca="1" si="1"/>
        <v>231.31049001412705</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12</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215.56066672345744</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10</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178.37459981789877</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4</v>
      </c>
      <c r="B59" s="231">
        <f t="shared" ca="1" si="1"/>
        <v>100</v>
      </c>
      <c r="C59" s="231">
        <f t="shared" ca="1" si="1"/>
        <v>100</v>
      </c>
      <c r="D59" s="231">
        <f t="shared" ca="1" si="1"/>
        <v>100</v>
      </c>
      <c r="E59" s="231">
        <f t="shared" ca="1" si="1"/>
        <v>173.00006215169157</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17</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132.52402100441316</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11</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131.96697088222513</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14</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124.36762778505899</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v>
      </c>
      <c r="B63" s="231">
        <f t="shared" ca="1" si="1"/>
        <v>100</v>
      </c>
      <c r="C63" s="231">
        <f t="shared" ca="1" si="1"/>
        <v>92.235602235602244</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5</v>
      </c>
      <c r="B64" s="231">
        <f t="shared" ref="B64:AB73" ca="1" si="3">IF($A64=B$52,$V24,100)</f>
        <v>100</v>
      </c>
      <c r="C64" s="231">
        <f t="shared" ca="1" si="3"/>
        <v>100</v>
      </c>
      <c r="D64" s="231">
        <f t="shared" ca="1" si="3"/>
        <v>100</v>
      </c>
      <c r="E64" s="231">
        <f t="shared" ca="1" si="3"/>
        <v>100</v>
      </c>
      <c r="F64" s="231">
        <f t="shared" ca="1" si="3"/>
        <v>90.116334283000953</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16</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49.931923570230538</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15</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43.474824758326847</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9</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38.616178161211892</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23</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18.369104943499405</v>
      </c>
      <c r="Y68" s="231">
        <f t="shared" ca="1" si="3"/>
        <v>100</v>
      </c>
      <c r="Z68" s="231">
        <f t="shared" ca="1" si="3"/>
        <v>100</v>
      </c>
      <c r="AA68" s="231">
        <f t="shared" ca="1" si="3"/>
        <v>100</v>
      </c>
      <c r="AB68" s="231">
        <f t="shared" ca="1" si="3"/>
        <v>100</v>
      </c>
    </row>
    <row r="69" spans="1:28" ht="15" hidden="1" customHeight="1">
      <c r="A69" s="231">
        <f ca="1">INDEX('Wellbeing Acorn Type'!$R$14:$R$48,'Type Sorted'!B29)</f>
        <v>13</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14.828690862210417</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20</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10.386941411487838</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25</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0</v>
      </c>
      <c r="AA71" s="231">
        <f t="shared" ca="1" si="3"/>
        <v>100</v>
      </c>
      <c r="AB71" s="231">
        <f t="shared" ca="1" si="3"/>
        <v>100</v>
      </c>
    </row>
    <row r="72" spans="1:28" ht="15" hidden="1" customHeight="1">
      <c r="A72" s="231">
        <f ca="1">INDEX('Wellbeing Acorn Type'!$R$14:$R$48,'Type Sorted'!B32)</f>
        <v>19</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8</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22</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21</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24</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0</v>
      </c>
      <c r="Z77" s="231">
        <f t="shared" ca="1" si="5"/>
        <v>100</v>
      </c>
      <c r="AA77" s="231">
        <f t="shared" ca="1" si="5"/>
        <v>100</v>
      </c>
      <c r="AB77" s="231">
        <f t="shared" ca="1" si="5"/>
        <v>100</v>
      </c>
    </row>
    <row r="78" spans="1:28" ht="15" hidden="1" customHeight="1">
      <c r="A78" s="231">
        <f ca="1">INDEX('Wellbeing Acorn Type'!$R$14:$R$48,'Type Sorted'!B38)</f>
        <v>6</v>
      </c>
      <c r="B78" s="231">
        <f t="shared" ca="1" si="5"/>
        <v>100</v>
      </c>
      <c r="C78" s="231">
        <f t="shared" ca="1" si="5"/>
        <v>100</v>
      </c>
      <c r="D78" s="231">
        <f t="shared" ca="1" si="5"/>
        <v>100</v>
      </c>
      <c r="E78" s="231">
        <f t="shared" ca="1" si="5"/>
        <v>100</v>
      </c>
      <c r="F78" s="231">
        <f t="shared" ca="1" si="5"/>
        <v>100</v>
      </c>
      <c r="G78" s="231">
        <f t="shared" ca="1" si="5"/>
        <v>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60</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11673-46B9-4728-A74C-A9F0F84EC7F7}">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E904A-A178-4573-A7D5-0520CD4B99E6}">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0.14927519379844964</v>
      </c>
      <c r="H2" s="245" cm="1">
        <f t="array" ref="H2:H797">INDEX('Data - Knowledge'!J:J,MATCH(_xlfn.ANCHORARRAY('Features Data'!A2),'Data - Knowledge'!A:A,0))</f>
        <v>114.41895740669401</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8.5775193798449598E-3</v>
      </c>
      <c r="H3" s="245">
        <v>119.09983342204116</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2.1616279069767437E-2</v>
      </c>
      <c r="H4" s="245">
        <v>114.60564756064844</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2.6705426356589141E-2</v>
      </c>
      <c r="H5" s="245">
        <v>129.37390294089653</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2.3166666666666669E-2</v>
      </c>
      <c r="H6" s="245">
        <v>118.85264805149684</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2.5895348837209307E-2</v>
      </c>
      <c r="H7" s="245">
        <v>129.81710921767697</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7.945736434108527E-3</v>
      </c>
      <c r="H8" s="245">
        <v>153.81662851018814</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3.7732558139534883E-2</v>
      </c>
      <c r="H9" s="245">
        <v>96.42589378805117</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1.2887596899224803E-2</v>
      </c>
      <c r="H10" s="245">
        <v>141.29859573405162</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1.6031007751937981E-2</v>
      </c>
      <c r="H11" s="245">
        <v>110.97202144219578</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1.2728682170542635E-2</v>
      </c>
      <c r="H12" s="245">
        <v>115.04914495333955</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0.18678294573643409</v>
      </c>
      <c r="H13" s="245">
        <v>105.80512810683062</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3.0736434108527139E-3</v>
      </c>
      <c r="H14" s="245">
        <v>100.69014159741596</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4.6298449612403092E-2</v>
      </c>
      <c r="H15" s="245">
        <v>166.95539516912933</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0.10244961240310077</v>
      </c>
      <c r="H16" s="245">
        <v>112.73882246600235</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3.0899224806201556E-2</v>
      </c>
      <c r="H17" s="245">
        <v>121.9872457033276</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1.1182170542635657E-2</v>
      </c>
      <c r="H18" s="245">
        <v>102.24022114996755</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114.41895740669401</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5.0542635658914724E-3</v>
      </c>
      <c r="H19" s="245">
        <v>99.747730262440655</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119.09983342204116</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1.0852713178294577E-3</v>
      </c>
      <c r="H20" s="245">
        <v>104.68721326293912</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114.60564756064844</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1.0348837209302325E-2</v>
      </c>
      <c r="H21" s="245">
        <v>90.04615123488135</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129.37390294089653</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6.2519379844961261E-3</v>
      </c>
      <c r="H22" s="245">
        <v>83.385386287449819</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118.85264805149684</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4.2635658914728682E-5</v>
      </c>
      <c r="H23" s="245">
        <v>232.47411600829625</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129.81710921767697</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9.3178294573643405E-3</v>
      </c>
      <c r="H24" s="245">
        <v>97.170005384048096</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153.81662851018814</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1.558139534883721E-2</v>
      </c>
      <c r="H25" s="245">
        <v>96.225176302297939</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96.42589378805117</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8.1705426356589155E-3</v>
      </c>
      <c r="H26" s="245">
        <v>101.94604304278943</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141.29859573405162</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7.4344961240310078E-2</v>
      </c>
      <c r="H27" s="245">
        <v>125.11449404156416</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110.97202144219578</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1.0193798449612407E-3</v>
      </c>
      <c r="H28" s="245">
        <v>97.60864669479119</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115.04914495333955</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100.00000000000004</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105.80512810683062</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5.1031007751937994E-2</v>
      </c>
      <c r="H30" s="245">
        <v>113.96976247047068</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100.69014159741596</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5.5244186046511622E-2</v>
      </c>
      <c r="H31" s="245">
        <v>114.30255890966914</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166.95539516912933</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3.7945736434108531E-3</v>
      </c>
      <c r="H32" s="245">
        <v>140.06580790858985</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112.73882246600235</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3.3604651162790701E-3</v>
      </c>
      <c r="H33" s="245">
        <v>115.18408426712003</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121.9872457033276</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2.9379844961240314E-3</v>
      </c>
      <c r="H34" s="245">
        <v>97.062520085901212</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102.24022114996755</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7.8139534883720912E-3</v>
      </c>
      <c r="H35" s="245">
        <v>121.12189848976298</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99.747730262440655</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6.000000000000001E-3</v>
      </c>
      <c r="H36" s="245">
        <v>104.42044576850932</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104.68721326293912</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0.31578682170542638</v>
      </c>
      <c r="H37" s="245">
        <v>165.74061915471688</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90.04615123488135</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0.25654263565891472</v>
      </c>
      <c r="H38" s="245">
        <v>117.65786265334803</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83.385386287449819</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0.25160852713178289</v>
      </c>
      <c r="H39" s="245">
        <v>90.201503518381799</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232.47411600829625</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0.27743023255813953</v>
      </c>
      <c r="H40" s="245">
        <v>92.601143579024139</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97.170005384048096</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0.42242248062015503</v>
      </c>
      <c r="H41" s="245">
        <v>100.63759988796006</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96.225176302297939</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4.6666666666666676E-2</v>
      </c>
      <c r="H42" s="245">
        <v>116.06803682504598</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101.94604304278943</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2.0352713178294578E-2</v>
      </c>
      <c r="H43" s="245">
        <v>137.55162476861767</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125.11449404156416</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0.22092248062015507</v>
      </c>
      <c r="H44" s="245">
        <v>108.02245597805917</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97.60864669479119</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0.18600775193798449</v>
      </c>
      <c r="H45" s="245">
        <v>113.55345730999335</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100.00000000000004</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9.3391472868217057E-2</v>
      </c>
      <c r="H46" s="245">
        <v>130.86969759397664</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113.96976247047068</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5.8992248062015494E-2</v>
      </c>
      <c r="H47" s="245">
        <v>170.76950315623873</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114.30255890966914</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0.20217054263565887</v>
      </c>
      <c r="H48" s="245">
        <v>116.25142246456626</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140.06580790858985</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0.30031007751937999</v>
      </c>
      <c r="H49" s="245">
        <v>138.05265207633414</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115.18408426712003</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0.33785658914728678</v>
      </c>
      <c r="H50" s="245">
        <v>128.15104158481944</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97.062520085901212</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0.38131782945736431</v>
      </c>
      <c r="H51" s="245">
        <v>125.37769481544629</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121.12189848976298</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0.16874418604651167</v>
      </c>
      <c r="H52" s="245">
        <v>143.19854147118306</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104.42044576850932</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0.15540697674418608</v>
      </c>
      <c r="H53" s="245">
        <v>151.17508669014592</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0.13081007751937987</v>
      </c>
      <c r="H54" s="245">
        <v>150.88009567162558</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9.4131782945736459E-2</v>
      </c>
      <c r="H55" s="245">
        <v>157.3403798786351</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0.15683720930232559</v>
      </c>
      <c r="H56" s="245">
        <v>151.79911052932886</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0.20520542635658914</v>
      </c>
      <c r="H57" s="245">
        <v>125.85547614897857</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0.30553875968992256</v>
      </c>
      <c r="H58" s="245">
        <v>128.10034673412622</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0.12144961240310079</v>
      </c>
      <c r="H59" s="245">
        <v>139.7043879910994</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0.13591472868217055</v>
      </c>
      <c r="H60" s="245">
        <v>158.69894522399446</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0.18598449612403103</v>
      </c>
      <c r="H61" s="245">
        <v>139.30028156998318</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0.18610077519379845</v>
      </c>
      <c r="H62" s="245">
        <v>136.4794943391928</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8.0503875968992236E-2</v>
      </c>
      <c r="H63" s="245">
        <v>137.70798441722863</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5.9042635658914738E-2</v>
      </c>
      <c r="H64" s="245">
        <v>127.83586043484432</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4.2837209302325589E-2</v>
      </c>
      <c r="H65" s="245">
        <v>128.03699184065653</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4.0930232558139545E-2</v>
      </c>
      <c r="H66" s="245">
        <v>126.90699059227282</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2.090697674418605E-2</v>
      </c>
      <c r="H67" s="245">
        <v>134.52936729153521</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7.8193798449612398E-2</v>
      </c>
      <c r="H68" s="245">
        <v>139.27004972389838</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1.3259689922480618E-2</v>
      </c>
      <c r="H69" s="245">
        <v>133.44559693477586</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7.7779069767441866E-2</v>
      </c>
      <c r="H70" s="245">
        <v>143.96189472845512</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5.7631782945736433E-2</v>
      </c>
      <c r="H71" s="245">
        <v>151.92578216808042</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0.11251550387596902</v>
      </c>
      <c r="H72" s="245">
        <v>131.46731153465083</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0.1212984496124031</v>
      </c>
      <c r="H73" s="245">
        <v>154.31712483259784</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0.48029069767441857</v>
      </c>
      <c r="H74" s="245">
        <v>129.75668781875419</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0.34982170542635654</v>
      </c>
      <c r="H75" s="245">
        <v>149.91321643264072</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0.21934496124031008</v>
      </c>
      <c r="H76" s="245">
        <v>161.05661838694539</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5.728294573643411E-2</v>
      </c>
      <c r="H77" s="245">
        <v>184.77968064999982</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0.17695348837209307</v>
      </c>
      <c r="H78" s="245">
        <v>132.12715054639818</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0.39491472868217053</v>
      </c>
      <c r="H79" s="245">
        <v>131.51586256255686</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0.49904263565891466</v>
      </c>
      <c r="H80" s="245">
        <v>128.49628457304706</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0.51655038759689931</v>
      </c>
      <c r="H81" s="245">
        <v>126.10831514583376</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3.5697674418604659E-3</v>
      </c>
      <c r="H82" s="245">
        <v>89.576953858432091</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2.0624031007751939E-2</v>
      </c>
      <c r="H83" s="245">
        <v>87.655021912896601</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2.6709302325581399E-2</v>
      </c>
      <c r="H84" s="245">
        <v>107.91036936656464</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1.3701550387596902E-2</v>
      </c>
      <c r="H85" s="245">
        <v>105.48174418454883</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0.93584108527131782</v>
      </c>
      <c r="H86" s="245">
        <v>100.06952694886806</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0.95311240310077505</v>
      </c>
      <c r="H87" s="245">
        <v>100.02413709199412</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1.5430232558139537E-2</v>
      </c>
      <c r="H88" s="245">
        <v>100.22129502244164</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1.3399224806201549E-2</v>
      </c>
      <c r="H89" s="245">
        <v>93.691067839423354</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1.2779069767441861E-2</v>
      </c>
      <c r="H90" s="245">
        <v>106.59132960874331</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3.5930232558139541E-3</v>
      </c>
      <c r="H91" s="245">
        <v>90.455979846876517</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1.9806201550387603E-3</v>
      </c>
      <c r="H92" s="245">
        <v>109.45072101912329</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0.96848449612403087</v>
      </c>
      <c r="H93" s="245">
        <v>100.18483185406886</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2.325968992248062E-2</v>
      </c>
      <c r="H94" s="245">
        <v>95.92746772418063</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5.1976744186046529E-3</v>
      </c>
      <c r="H95" s="245">
        <v>88.45024838627981</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1.4651162790697678E-3</v>
      </c>
      <c r="H96" s="245">
        <v>81.15458194262753</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99.96237002805745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0.20524031007751942</v>
      </c>
      <c r="H100" s="245">
        <v>118.86793754607507</v>
      </c>
    </row>
    <row r="101" spans="1:35">
      <c r="A101" s="86" t="str">
        <v>scghqb_sleeploss</v>
      </c>
      <c r="B101" s="239">
        <v>100</v>
      </c>
      <c r="C101" s="86" t="s">
        <v>373</v>
      </c>
      <c r="D101" s="241">
        <f>COUNTIF($C$1:$C101,C101)</f>
        <v>2</v>
      </c>
      <c r="E101" s="241" t="str">
        <f t="shared" si="13"/>
        <v>Wellbeing (GHQ)2</v>
      </c>
      <c r="F101" s="86" t="s">
        <v>376</v>
      </c>
      <c r="G101" s="242">
        <v>0.1751705426356589</v>
      </c>
      <c r="H101" s="245">
        <v>118.23579052704179</v>
      </c>
    </row>
    <row r="102" spans="1:35">
      <c r="A102" s="86" t="str">
        <v>scghqc_usefulrole</v>
      </c>
      <c r="B102" s="239">
        <v>101</v>
      </c>
      <c r="C102" s="86" t="s">
        <v>373</v>
      </c>
      <c r="D102" s="241">
        <f>COUNTIF($C$1:$C102,C102)</f>
        <v>3</v>
      </c>
      <c r="E102" s="241" t="str">
        <f t="shared" si="13"/>
        <v>Wellbeing (GHQ)3</v>
      </c>
      <c r="F102" s="86" t="s">
        <v>378</v>
      </c>
      <c r="G102" s="242">
        <v>0.1828798449612403</v>
      </c>
      <c r="H102" s="245">
        <v>121.92722965696809</v>
      </c>
    </row>
    <row r="103" spans="1:35">
      <c r="A103" s="86" t="str">
        <v>scghqd_decisions</v>
      </c>
      <c r="B103" s="239">
        <v>102</v>
      </c>
      <c r="C103" s="86" t="s">
        <v>373</v>
      </c>
      <c r="D103" s="241">
        <f>COUNTIF($C$1:$C103,C103)</f>
        <v>4</v>
      </c>
      <c r="E103" s="241" t="str">
        <f t="shared" si="13"/>
        <v>Wellbeing (GHQ)4</v>
      </c>
      <c r="F103" s="86" t="s">
        <v>380</v>
      </c>
      <c r="G103" s="242">
        <v>0.1172248062015504</v>
      </c>
      <c r="H103" s="245">
        <v>116.38613395243314</v>
      </c>
    </row>
    <row r="104" spans="1:35">
      <c r="A104" s="86" t="str">
        <v>scghqe_strain</v>
      </c>
      <c r="B104" s="239">
        <v>103</v>
      </c>
      <c r="C104" s="86" t="s">
        <v>373</v>
      </c>
      <c r="D104" s="241">
        <f>COUNTIF($C$1:$C104,C104)</f>
        <v>5</v>
      </c>
      <c r="E104" s="241" t="str">
        <f t="shared" si="13"/>
        <v>Wellbeing (GHQ)5</v>
      </c>
      <c r="F104" s="86" t="s">
        <v>382</v>
      </c>
      <c r="G104" s="242">
        <v>0.23400387596899228</v>
      </c>
      <c r="H104" s="245">
        <v>108.65301792832153</v>
      </c>
    </row>
    <row r="105" spans="1:35">
      <c r="A105" s="86" t="str">
        <v>scghqf_difficulties</v>
      </c>
      <c r="B105" s="239">
        <v>104</v>
      </c>
      <c r="C105" s="86" t="s">
        <v>373</v>
      </c>
      <c r="D105" s="241">
        <f>COUNTIF($C$1:$C105,C105)</f>
        <v>6</v>
      </c>
      <c r="E105" s="241" t="str">
        <f t="shared" si="13"/>
        <v>Wellbeing (GHQ)6</v>
      </c>
      <c r="F105" s="86" t="s">
        <v>384</v>
      </c>
      <c r="G105" s="242">
        <v>0.16833720930232557</v>
      </c>
      <c r="H105" s="245">
        <v>118.86010079815487</v>
      </c>
    </row>
    <row r="106" spans="1:35">
      <c r="A106" s="86" t="str">
        <v>scghqg_enjoyactivs</v>
      </c>
      <c r="B106" s="239">
        <v>105</v>
      </c>
      <c r="C106" s="86" t="s">
        <v>373</v>
      </c>
      <c r="D106" s="241">
        <f>COUNTIF($C$1:$C106,C106)</f>
        <v>7</v>
      </c>
      <c r="E106" s="241" t="str">
        <f t="shared" si="13"/>
        <v>Wellbeing (GHQ)7</v>
      </c>
      <c r="F106" s="86" t="s">
        <v>386</v>
      </c>
      <c r="G106" s="242">
        <v>0.20548837209302326</v>
      </c>
      <c r="H106" s="245">
        <v>118.05286775652971</v>
      </c>
    </row>
    <row r="107" spans="1:35">
      <c r="A107" s="86" t="str">
        <v>scghqh_faceproblems</v>
      </c>
      <c r="B107" s="239">
        <v>106</v>
      </c>
      <c r="C107" s="86" t="s">
        <v>373</v>
      </c>
      <c r="D107" s="241">
        <f>COUNTIF($C$1:$C107,C107)</f>
        <v>8</v>
      </c>
      <c r="E107" s="241" t="str">
        <f t="shared" si="13"/>
        <v>Wellbeing (GHQ)8</v>
      </c>
      <c r="F107" s="86" t="s">
        <v>388</v>
      </c>
      <c r="G107" s="242">
        <v>0.13941085271317832</v>
      </c>
      <c r="H107" s="245">
        <v>126.07855622464932</v>
      </c>
    </row>
    <row r="108" spans="1:35">
      <c r="A108" s="86" t="str">
        <v>scghqi_depressed</v>
      </c>
      <c r="B108" s="239">
        <v>107</v>
      </c>
      <c r="C108" s="86" t="s">
        <v>373</v>
      </c>
      <c r="D108" s="241">
        <f>COUNTIF($C$1:$C108,C108)</f>
        <v>9</v>
      </c>
      <c r="E108" s="241" t="str">
        <f t="shared" si="13"/>
        <v>Wellbeing (GHQ)9</v>
      </c>
      <c r="F108" s="86" t="s">
        <v>390</v>
      </c>
      <c r="G108" s="242">
        <v>0.23183333333333331</v>
      </c>
      <c r="H108" s="245">
        <v>115.12106483402084</v>
      </c>
    </row>
    <row r="109" spans="1:35">
      <c r="A109" s="86" t="str">
        <v>scghqj_confidence</v>
      </c>
      <c r="B109" s="239">
        <v>108</v>
      </c>
      <c r="C109" s="86" t="s">
        <v>373</v>
      </c>
      <c r="D109" s="241">
        <f>COUNTIF($C$1:$C109,C109)</f>
        <v>10</v>
      </c>
      <c r="E109" s="241" t="str">
        <f t="shared" si="13"/>
        <v>Wellbeing (GHQ)10</v>
      </c>
      <c r="F109" s="86" t="s">
        <v>392</v>
      </c>
      <c r="G109" s="242">
        <v>0.20327906976744184</v>
      </c>
      <c r="H109" s="245">
        <v>119.11250044859165</v>
      </c>
    </row>
    <row r="110" spans="1:35">
      <c r="A110" s="86" t="str">
        <v>scghqk_selfworth</v>
      </c>
      <c r="B110" s="239">
        <v>109</v>
      </c>
      <c r="C110" s="86" t="s">
        <v>373</v>
      </c>
      <c r="D110" s="241">
        <f>COUNTIF($C$1:$C110,C110)</f>
        <v>11</v>
      </c>
      <c r="E110" s="241" t="str">
        <f t="shared" si="13"/>
        <v>Wellbeing (GHQ)11</v>
      </c>
      <c r="F110" s="86" t="s">
        <v>111</v>
      </c>
      <c r="G110" s="242">
        <v>0.12818604651162788</v>
      </c>
      <c r="H110" s="245">
        <v>132.50579963707187</v>
      </c>
    </row>
    <row r="111" spans="1:35">
      <c r="A111" s="86" t="str">
        <v>scghql_happiness</v>
      </c>
      <c r="B111" s="239">
        <v>110</v>
      </c>
      <c r="C111" s="86" t="s">
        <v>373</v>
      </c>
      <c r="D111" s="241">
        <f>COUNTIF($C$1:$C111,C111)</f>
        <v>12</v>
      </c>
      <c r="E111" s="241" t="str">
        <f t="shared" si="13"/>
        <v>Wellbeing (GHQ)12</v>
      </c>
      <c r="F111" s="86" t="s">
        <v>109</v>
      </c>
      <c r="G111" s="242">
        <v>0.17043798449612405</v>
      </c>
      <c r="H111" s="245">
        <v>113.83388840055618</v>
      </c>
    </row>
    <row r="112" spans="1:35">
      <c r="A112" s="86" t="str">
        <v>SCOPNGBHA</v>
      </c>
      <c r="B112" s="239">
        <v>111</v>
      </c>
      <c r="C112" s="86" t="s">
        <v>395</v>
      </c>
      <c r="D112" s="241">
        <f>COUNTIF($C$1:$C112,C112)</f>
        <v>1</v>
      </c>
      <c r="E112" s="241" t="str">
        <f t="shared" si="13"/>
        <v>Isolation1</v>
      </c>
      <c r="F112" s="86" t="s">
        <v>396</v>
      </c>
      <c r="G112" s="242">
        <v>9.8899224806201572E-2</v>
      </c>
      <c r="H112" s="245">
        <v>122.3476638790046</v>
      </c>
    </row>
    <row r="113" spans="1:8">
      <c r="A113" s="86" t="str">
        <v>SCOPNGBHD</v>
      </c>
      <c r="B113" s="239">
        <v>112</v>
      </c>
      <c r="C113" s="86" t="s">
        <v>395</v>
      </c>
      <c r="D113" s="241">
        <f>COUNTIF($C$1:$C113,C113)</f>
        <v>2</v>
      </c>
      <c r="E113" s="241" t="str">
        <f t="shared" si="13"/>
        <v>Isolation2</v>
      </c>
      <c r="F113" s="86" t="s">
        <v>398</v>
      </c>
      <c r="G113" s="242">
        <v>0.41433333333333333</v>
      </c>
      <c r="H113" s="245">
        <v>112.73494936532367</v>
      </c>
    </row>
    <row r="114" spans="1:8">
      <c r="A114" s="86" t="str">
        <v>SCOPNGBHH</v>
      </c>
      <c r="B114" s="239">
        <v>113</v>
      </c>
      <c r="C114" s="86" t="s">
        <v>395</v>
      </c>
      <c r="D114" s="241">
        <f>COUNTIF($C$1:$C114,C114)</f>
        <v>3</v>
      </c>
      <c r="E114" s="241" t="str">
        <f t="shared" si="13"/>
        <v>Isolation3</v>
      </c>
      <c r="F114" s="86" t="s">
        <v>400</v>
      </c>
      <c r="G114" s="242">
        <v>0.16191472868217055</v>
      </c>
      <c r="H114" s="245">
        <v>109.01088578041495</v>
      </c>
    </row>
    <row r="115" spans="1:8">
      <c r="A115" s="86" t="str">
        <v>SCOPNGBHC</v>
      </c>
      <c r="B115" s="239">
        <v>114</v>
      </c>
      <c r="C115" s="86" t="s">
        <v>395</v>
      </c>
      <c r="D115" s="241">
        <f>COUNTIF($C$1:$C115,C115)</f>
        <v>4</v>
      </c>
      <c r="E115" s="241" t="str">
        <f t="shared" si="13"/>
        <v>Isolation4</v>
      </c>
      <c r="F115" s="86" t="s">
        <v>402</v>
      </c>
      <c r="G115" s="242">
        <v>0.28647674418604652</v>
      </c>
      <c r="H115" s="245">
        <v>108.11621722026518</v>
      </c>
    </row>
    <row r="116" spans="1:8">
      <c r="A116" s="86" t="str">
        <v>SCOPNGBHA_x</v>
      </c>
      <c r="B116" s="239">
        <v>115</v>
      </c>
      <c r="C116" s="86" t="s">
        <v>395</v>
      </c>
      <c r="D116" s="241">
        <f>COUNTIF($C$1:$C116,C116)</f>
        <v>5</v>
      </c>
      <c r="E116" s="241" t="str">
        <f t="shared" si="13"/>
        <v>Isolation5</v>
      </c>
      <c r="F116" s="86" t="s">
        <v>404</v>
      </c>
      <c r="G116" s="242">
        <v>0.58131007751938002</v>
      </c>
      <c r="H116" s="245">
        <v>91.119717089057488</v>
      </c>
    </row>
    <row r="117" spans="1:8">
      <c r="A117" s="86" t="str">
        <v>SCOPNGBHD_x</v>
      </c>
      <c r="B117" s="239">
        <v>116</v>
      </c>
      <c r="C117" s="86" t="s">
        <v>395</v>
      </c>
      <c r="D117" s="241">
        <f>COUNTIF($C$1:$C117,C117)</f>
        <v>6</v>
      </c>
      <c r="E117" s="241" t="str">
        <f t="shared" si="13"/>
        <v>Isolation6</v>
      </c>
      <c r="F117" s="86" t="s">
        <v>406</v>
      </c>
      <c r="G117" s="242">
        <v>0.34433333333333344</v>
      </c>
      <c r="H117" s="245">
        <v>87.377045129846579</v>
      </c>
    </row>
    <row r="118" spans="1:8">
      <c r="A118" s="86" t="str">
        <v>SCOPNGBHH_x</v>
      </c>
      <c r="B118" s="239">
        <v>117</v>
      </c>
      <c r="C118" s="86" t="s">
        <v>395</v>
      </c>
      <c r="D118" s="241">
        <f>COUNTIF($C$1:$C118,C118)</f>
        <v>7</v>
      </c>
      <c r="E118" s="241" t="str">
        <f t="shared" si="13"/>
        <v>Isolation7</v>
      </c>
      <c r="F118" s="86" t="s">
        <v>408</v>
      </c>
      <c r="G118" s="242">
        <v>0.61620155038759683</v>
      </c>
      <c r="H118" s="245">
        <v>95.51083188265379</v>
      </c>
    </row>
    <row r="119" spans="1:8">
      <c r="A119" s="86" t="str">
        <v>SCOPNGBHC_x</v>
      </c>
      <c r="B119" s="239">
        <v>118</v>
      </c>
      <c r="C119" s="86" t="s">
        <v>395</v>
      </c>
      <c r="D119" s="241">
        <f>COUNTIF($C$1:$C119,C119)</f>
        <v>8</v>
      </c>
      <c r="E119" s="241" t="str">
        <f t="shared" si="13"/>
        <v>Isolation8</v>
      </c>
      <c r="F119" s="86" t="s">
        <v>410</v>
      </c>
      <c r="G119" s="242">
        <v>0.45155813953488366</v>
      </c>
      <c r="H119" s="245">
        <v>92.999339402339388</v>
      </c>
    </row>
    <row r="120" spans="1:8">
      <c r="A120" s="86" t="str">
        <v>ORGM5</v>
      </c>
      <c r="B120" s="239">
        <v>119</v>
      </c>
      <c r="C120" s="86" t="s">
        <v>412</v>
      </c>
      <c r="D120" s="241">
        <f>COUNTIF($C$1:$C120,C120)</f>
        <v>1</v>
      </c>
      <c r="E120" s="241" t="str">
        <f t="shared" si="13"/>
        <v>Community1</v>
      </c>
      <c r="F120" s="86" t="s">
        <v>413</v>
      </c>
      <c r="G120" s="242">
        <v>6.003875968992247E-2</v>
      </c>
      <c r="H120" s="245">
        <v>92.128496562401864</v>
      </c>
    </row>
    <row r="121" spans="1:8">
      <c r="A121" s="86" t="str">
        <v>ORGM3</v>
      </c>
      <c r="B121" s="239">
        <v>120</v>
      </c>
      <c r="C121" s="86" t="s">
        <v>412</v>
      </c>
      <c r="D121" s="241">
        <f>COUNTIF($C$1:$C121,C121)</f>
        <v>2</v>
      </c>
      <c r="E121" s="241" t="str">
        <f t="shared" si="13"/>
        <v>Community2</v>
      </c>
      <c r="F121" s="86" t="s">
        <v>415</v>
      </c>
      <c r="G121" s="242">
        <v>3.2585271317829456E-2</v>
      </c>
      <c r="H121" s="245">
        <v>75.253410197455693</v>
      </c>
    </row>
    <row r="122" spans="1:8">
      <c r="A122" s="86" t="str">
        <v>ORGM11</v>
      </c>
      <c r="B122" s="239">
        <v>121</v>
      </c>
      <c r="C122" s="86" t="s">
        <v>412</v>
      </c>
      <c r="D122" s="241">
        <f>COUNTIF($C$1:$C122,C122)</f>
        <v>3</v>
      </c>
      <c r="E122" s="241" t="str">
        <f t="shared" si="13"/>
        <v>Community3</v>
      </c>
      <c r="F122" s="86" t="s">
        <v>417</v>
      </c>
      <c r="G122" s="242">
        <v>5.0817829457364357E-2</v>
      </c>
      <c r="H122" s="245">
        <v>80.248139584393058</v>
      </c>
    </row>
    <row r="123" spans="1:8">
      <c r="A123" s="86" t="str">
        <v>ORGM12</v>
      </c>
      <c r="B123" s="239">
        <v>122</v>
      </c>
      <c r="C123" s="86" t="s">
        <v>412</v>
      </c>
      <c r="D123" s="241">
        <f>COUNTIF($C$1:$C123,C123)</f>
        <v>4</v>
      </c>
      <c r="E123" s="241" t="str">
        <f t="shared" si="13"/>
        <v>Community4</v>
      </c>
      <c r="F123" s="86" t="s">
        <v>419</v>
      </c>
      <c r="G123" s="242">
        <v>0.14395736434108528</v>
      </c>
      <c r="H123" s="245">
        <v>135.34793492117365</v>
      </c>
    </row>
    <row r="124" spans="1:8">
      <c r="A124" s="86" t="str">
        <v>ORGM7</v>
      </c>
      <c r="B124" s="239">
        <v>123</v>
      </c>
      <c r="C124" s="86" t="s">
        <v>412</v>
      </c>
      <c r="D124" s="241">
        <f>COUNTIF($C$1:$C124,C124)</f>
        <v>5</v>
      </c>
      <c r="E124" s="241" t="str">
        <f t="shared" si="13"/>
        <v>Community5</v>
      </c>
      <c r="F124" s="86" t="s">
        <v>421</v>
      </c>
      <c r="G124" s="242">
        <v>0.10101162790697675</v>
      </c>
      <c r="H124" s="245">
        <v>93.442819967225645</v>
      </c>
    </row>
    <row r="125" spans="1:8">
      <c r="A125" s="86" t="str">
        <v>ORGM5_x</v>
      </c>
      <c r="B125" s="239">
        <v>124</v>
      </c>
      <c r="C125" s="86" t="s">
        <v>412</v>
      </c>
      <c r="D125" s="241">
        <f>COUNTIF($C$1:$C125,C125)</f>
        <v>6</v>
      </c>
      <c r="E125" s="241" t="str">
        <f t="shared" si="13"/>
        <v>Community6</v>
      </c>
      <c r="F125" s="86" t="s">
        <v>423</v>
      </c>
      <c r="G125" s="242">
        <v>0.9400542635658915</v>
      </c>
      <c r="H125" s="245">
        <v>100.55967538955906</v>
      </c>
    </row>
    <row r="126" spans="1:8">
      <c r="A126" s="86" t="str">
        <v>ORGM3_x</v>
      </c>
      <c r="B126" s="239">
        <v>125</v>
      </c>
      <c r="C126" s="86" t="s">
        <v>412</v>
      </c>
      <c r="D126" s="241">
        <f>COUNTIF($C$1:$C126,C126)</f>
        <v>7</v>
      </c>
      <c r="E126" s="241" t="str">
        <f t="shared" si="13"/>
        <v>Community7</v>
      </c>
      <c r="F126" s="86" t="s">
        <v>425</v>
      </c>
      <c r="G126" s="242">
        <v>0.96741472868217038</v>
      </c>
      <c r="H126" s="245">
        <v>101.11890476611973</v>
      </c>
    </row>
    <row r="127" spans="1:8">
      <c r="A127" s="86" t="str">
        <v>ORGM11_x</v>
      </c>
      <c r="B127" s="239">
        <v>126</v>
      </c>
      <c r="C127" s="86" t="s">
        <v>412</v>
      </c>
      <c r="D127" s="241">
        <f>COUNTIF($C$1:$C127,C127)</f>
        <v>8</v>
      </c>
      <c r="E127" s="241" t="str">
        <f t="shared" si="13"/>
        <v>Community8</v>
      </c>
      <c r="F127" s="86" t="s">
        <v>427</v>
      </c>
      <c r="G127" s="242">
        <v>0.94960465116279058</v>
      </c>
      <c r="H127" s="245">
        <v>101.41170004431648</v>
      </c>
    </row>
    <row r="128" spans="1:8">
      <c r="A128" s="86" t="str">
        <v>ORGM12_x</v>
      </c>
      <c r="B128" s="239">
        <v>127</v>
      </c>
      <c r="C128" s="86" t="s">
        <v>412</v>
      </c>
      <c r="D128" s="241">
        <f>COUNTIF($C$1:$C128,C128)</f>
        <v>9</v>
      </c>
      <c r="E128" s="241" t="str">
        <f t="shared" si="13"/>
        <v>Community9</v>
      </c>
      <c r="F128" s="86" t="s">
        <v>429</v>
      </c>
      <c r="G128" s="242">
        <v>0.85525968992248058</v>
      </c>
      <c r="H128" s="245">
        <v>95.717568852216402</v>
      </c>
    </row>
    <row r="129" spans="1:8">
      <c r="A129" s="86" t="str">
        <v>ORGM7_x</v>
      </c>
      <c r="B129" s="239">
        <v>128</v>
      </c>
      <c r="C129" s="86" t="s">
        <v>412</v>
      </c>
      <c r="D129" s="241">
        <f>COUNTIF($C$1:$C129,C129)</f>
        <v>10</v>
      </c>
      <c r="E129" s="241" t="str">
        <f t="shared" si="13"/>
        <v>Community10</v>
      </c>
      <c r="F129" s="86" t="s">
        <v>431</v>
      </c>
      <c r="G129" s="242">
        <v>0.89898837209302329</v>
      </c>
      <c r="H129" s="245">
        <v>100.79478487390968</v>
      </c>
    </row>
    <row r="130" spans="1:8">
      <c r="A130" s="86" t="str">
        <v>NOISYN</v>
      </c>
      <c r="B130" s="239">
        <v>129</v>
      </c>
      <c r="C130" s="86" t="s">
        <v>433</v>
      </c>
      <c r="D130" s="241">
        <f>COUNTIF($C$1:$C130,C130)</f>
        <v>1</v>
      </c>
      <c r="E130" s="241" t="str">
        <f t="shared" si="13"/>
        <v>Accommodation &amp; Neighbourhood1</v>
      </c>
      <c r="F130" s="86" t="s">
        <v>434</v>
      </c>
      <c r="G130" s="242">
        <v>0.2483062015503876</v>
      </c>
      <c r="H130" s="245">
        <v>131.69114420756634</v>
      </c>
    </row>
    <row r="131" spans="1:8">
      <c r="A131" s="86" t="str">
        <v>NOHEATCH</v>
      </c>
      <c r="B131" s="239">
        <v>130</v>
      </c>
      <c r="C131" s="86" t="s">
        <v>433</v>
      </c>
      <c r="D131" s="241">
        <f>COUNTIF($C$1:$C131,C131)</f>
        <v>2</v>
      </c>
      <c r="E131" s="241" t="str">
        <f t="shared" ref="E131:E194" si="22">C131&amp;D131</f>
        <v>Accommodation &amp; Neighbourhood2</v>
      </c>
      <c r="F131" s="86" t="s">
        <v>436</v>
      </c>
      <c r="G131" s="242">
        <v>0.10235658914728685</v>
      </c>
      <c r="H131" s="245">
        <v>95.100381898624704</v>
      </c>
    </row>
    <row r="132" spans="1:8">
      <c r="A132" s="86" t="str">
        <v>GRIMYN</v>
      </c>
      <c r="B132" s="239">
        <v>131</v>
      </c>
      <c r="C132" s="86" t="s">
        <v>433</v>
      </c>
      <c r="D132" s="241">
        <f>COUNTIF($C$1:$C132,C132)</f>
        <v>3</v>
      </c>
      <c r="E132" s="241" t="str">
        <f t="shared" si="22"/>
        <v>Accommodation &amp; Neighbourhood3</v>
      </c>
      <c r="F132" s="86" t="s">
        <v>438</v>
      </c>
      <c r="G132" s="242">
        <v>0.11047286821705427</v>
      </c>
      <c r="H132" s="245">
        <v>96.457567926443176</v>
      </c>
    </row>
    <row r="133" spans="1:8">
      <c r="A133" s="86" t="str">
        <v>CRVAND</v>
      </c>
      <c r="B133" s="239">
        <v>132</v>
      </c>
      <c r="C133" s="86" t="s">
        <v>433</v>
      </c>
      <c r="D133" s="241">
        <f>COUNTIF($C$1:$C133,C133)</f>
        <v>4</v>
      </c>
      <c r="E133" s="241" t="str">
        <f t="shared" si="22"/>
        <v>Accommodation &amp; Neighbourhood4</v>
      </c>
      <c r="F133" s="86" t="s">
        <v>440</v>
      </c>
      <c r="G133" s="242">
        <v>0.117531007751938</v>
      </c>
      <c r="H133" s="245">
        <v>184.50659065405753</v>
      </c>
    </row>
    <row r="134" spans="1:8">
      <c r="A134" s="86" t="str">
        <v>NOISYN_x</v>
      </c>
      <c r="B134" s="239">
        <v>133</v>
      </c>
      <c r="C134" s="86" t="s">
        <v>433</v>
      </c>
      <c r="D134" s="241">
        <f>COUNTIF($C$1:$C134,C134)</f>
        <v>5</v>
      </c>
      <c r="E134" s="241" t="str">
        <f t="shared" si="22"/>
        <v>Accommodation &amp; Neighbourhood5</v>
      </c>
      <c r="F134" s="86" t="s">
        <v>442</v>
      </c>
      <c r="G134" s="242">
        <v>0.75171705426356605</v>
      </c>
      <c r="H134" s="245">
        <v>92.636959054630523</v>
      </c>
    </row>
    <row r="135" spans="1:8">
      <c r="A135" s="86" t="str">
        <v>HEATCH</v>
      </c>
      <c r="B135" s="239">
        <v>134</v>
      </c>
      <c r="C135" s="86" t="s">
        <v>433</v>
      </c>
      <c r="D135" s="241">
        <f>COUNTIF($C$1:$C135,C135)</f>
        <v>6</v>
      </c>
      <c r="E135" s="241" t="str">
        <f t="shared" si="22"/>
        <v>Accommodation &amp; Neighbourhood6</v>
      </c>
      <c r="F135" s="86" t="s">
        <v>444</v>
      </c>
      <c r="G135" s="242">
        <v>0.89764341085271337</v>
      </c>
      <c r="H135" s="245">
        <v>100.59090770356313</v>
      </c>
    </row>
    <row r="136" spans="1:8">
      <c r="A136" s="86" t="str">
        <v>GRIMYN_x</v>
      </c>
      <c r="B136" s="239">
        <v>135</v>
      </c>
      <c r="C136" s="86" t="s">
        <v>433</v>
      </c>
      <c r="D136" s="241">
        <f>COUNTIF($C$1:$C136,C136)</f>
        <v>7</v>
      </c>
      <c r="E136" s="241" t="str">
        <f t="shared" si="22"/>
        <v>Accommodation &amp; Neighbourhood7</v>
      </c>
      <c r="F136" s="86" t="s">
        <v>446</v>
      </c>
      <c r="G136" s="242">
        <v>0.88943023255813958</v>
      </c>
      <c r="H136" s="245">
        <v>100.44707591587041</v>
      </c>
    </row>
    <row r="137" spans="1:8">
      <c r="A137" s="86" t="str">
        <v>CRVAND_x</v>
      </c>
      <c r="B137" s="239">
        <v>136</v>
      </c>
      <c r="C137" s="86" t="s">
        <v>433</v>
      </c>
      <c r="D137" s="241">
        <f>COUNTIF($C$1:$C137,C137)</f>
        <v>8</v>
      </c>
      <c r="E137" s="241" t="str">
        <f t="shared" si="22"/>
        <v>Accommodation &amp; Neighbourhood8</v>
      </c>
      <c r="F137" s="86" t="s">
        <v>448</v>
      </c>
      <c r="G137" s="242">
        <v>0.88199612403100758</v>
      </c>
      <c r="H137" s="245">
        <v>94.19040667118368</v>
      </c>
    </row>
    <row r="138" spans="1:8">
      <c r="A138" s="86" t="str">
        <v>SCLFSATO_lo</v>
      </c>
      <c r="B138" s="239">
        <v>137</v>
      </c>
      <c r="C138" s="86" t="s">
        <v>450</v>
      </c>
      <c r="D138" s="241">
        <f>COUNTIF($C$1:$C138,C138)</f>
        <v>1</v>
      </c>
      <c r="E138" s="241" t="str">
        <f t="shared" si="22"/>
        <v>Contentment1</v>
      </c>
      <c r="F138" s="86" t="s">
        <v>451</v>
      </c>
      <c r="G138" s="242">
        <v>9.1228682170542641E-2</v>
      </c>
      <c r="H138" s="245">
        <v>139.7483072977341</v>
      </c>
    </row>
    <row r="139" spans="1:8">
      <c r="A139" s="86" t="str">
        <v>SCLFSAT1_lo</v>
      </c>
      <c r="B139" s="239">
        <v>138</v>
      </c>
      <c r="C139" s="86" t="s">
        <v>450</v>
      </c>
      <c r="D139" s="241">
        <f>COUNTIF($C$1:$C139,C139)</f>
        <v>2</v>
      </c>
      <c r="E139" s="241" t="str">
        <f t="shared" si="22"/>
        <v>Contentment2</v>
      </c>
      <c r="F139" s="86" t="s">
        <v>453</v>
      </c>
      <c r="G139" s="242">
        <v>0.13820542635658914</v>
      </c>
      <c r="H139" s="245">
        <v>129.74903967917754</v>
      </c>
    </row>
    <row r="140" spans="1:8">
      <c r="A140" s="86" t="str">
        <v>SCLFSAT2_lo</v>
      </c>
      <c r="B140" s="239">
        <v>139</v>
      </c>
      <c r="C140" s="86" t="s">
        <v>450</v>
      </c>
      <c r="D140" s="241">
        <f>COUNTIF($C$1:$C140,C140)</f>
        <v>3</v>
      </c>
      <c r="E140" s="241" t="str">
        <f t="shared" si="22"/>
        <v>Contentment3</v>
      </c>
      <c r="F140" s="86" t="s">
        <v>455</v>
      </c>
      <c r="G140" s="242">
        <v>0.13348837209302328</v>
      </c>
      <c r="H140" s="245">
        <v>136.19728755259729</v>
      </c>
    </row>
    <row r="141" spans="1:8">
      <c r="A141" s="86" t="str">
        <v>JBSAT_lo</v>
      </c>
      <c r="B141" s="239">
        <v>140</v>
      </c>
      <c r="C141" s="86" t="s">
        <v>450</v>
      </c>
      <c r="D141" s="241">
        <f>COUNTIF($C$1:$C141,C141)</f>
        <v>4</v>
      </c>
      <c r="E141" s="241" t="str">
        <f t="shared" si="22"/>
        <v>Contentment4</v>
      </c>
      <c r="F141" s="86" t="s">
        <v>457</v>
      </c>
      <c r="G141" s="242">
        <v>4.5573643410852703E-2</v>
      </c>
      <c r="H141" s="245">
        <v>106.22187222325259</v>
      </c>
    </row>
    <row r="142" spans="1:8">
      <c r="A142" s="86" t="str">
        <v>SCLFSAT7_lo</v>
      </c>
      <c r="B142" s="239">
        <v>141</v>
      </c>
      <c r="C142" s="86" t="s">
        <v>450</v>
      </c>
      <c r="D142" s="241">
        <f>COUNTIF($C$1:$C142,C142)</f>
        <v>5</v>
      </c>
      <c r="E142" s="241" t="str">
        <f t="shared" si="22"/>
        <v>Contentment5</v>
      </c>
      <c r="F142" s="86" t="s">
        <v>459</v>
      </c>
      <c r="G142" s="242">
        <v>0.10518604651162793</v>
      </c>
      <c r="H142" s="245">
        <v>123.54110082556413</v>
      </c>
    </row>
    <row r="143" spans="1:8">
      <c r="A143" s="86" t="str">
        <v>SCLFSATO_med</v>
      </c>
      <c r="B143" s="239">
        <v>142</v>
      </c>
      <c r="C143" s="86" t="s">
        <v>450</v>
      </c>
      <c r="D143" s="241">
        <f>COUNTIF($C$1:$C143,C143)</f>
        <v>6</v>
      </c>
      <c r="E143" s="241" t="str">
        <f t="shared" si="22"/>
        <v>Contentment6</v>
      </c>
      <c r="F143" s="86" t="s">
        <v>461</v>
      </c>
      <c r="G143" s="242">
        <v>0.44913178294573647</v>
      </c>
      <c r="H143" s="245">
        <v>116.08775649404521</v>
      </c>
    </row>
    <row r="144" spans="1:8">
      <c r="A144" s="86" t="str">
        <v>SCLFSAT1_med</v>
      </c>
      <c r="B144" s="239">
        <v>143</v>
      </c>
      <c r="C144" s="86" t="s">
        <v>450</v>
      </c>
      <c r="D144" s="241">
        <f>COUNTIF($C$1:$C144,C144)</f>
        <v>7</v>
      </c>
      <c r="E144" s="241" t="str">
        <f t="shared" si="22"/>
        <v>Contentment7</v>
      </c>
      <c r="F144" s="86" t="s">
        <v>463</v>
      </c>
      <c r="G144" s="242">
        <v>0.45764341085271315</v>
      </c>
      <c r="H144" s="245">
        <v>113.26442424312719</v>
      </c>
    </row>
    <row r="145" spans="1:8">
      <c r="A145" s="86" t="str">
        <v>SCLFSAT2_med</v>
      </c>
      <c r="B145" s="239">
        <v>144</v>
      </c>
      <c r="C145" s="86" t="s">
        <v>450</v>
      </c>
      <c r="D145" s="241">
        <f>COUNTIF($C$1:$C145,C145)</f>
        <v>8</v>
      </c>
      <c r="E145" s="241" t="str">
        <f t="shared" si="22"/>
        <v>Contentment8</v>
      </c>
      <c r="F145" s="86" t="s">
        <v>465</v>
      </c>
      <c r="G145" s="242">
        <v>0.51370930232558165</v>
      </c>
      <c r="H145" s="245">
        <v>115.05125007443171</v>
      </c>
    </row>
    <row r="146" spans="1:8">
      <c r="A146" s="86" t="str">
        <v>JBSAT_med</v>
      </c>
      <c r="B146" s="239">
        <v>145</v>
      </c>
      <c r="C146" s="86" t="s">
        <v>450</v>
      </c>
      <c r="D146" s="241">
        <f>COUNTIF($C$1:$C146,C146)</f>
        <v>9</v>
      </c>
      <c r="E146" s="241" t="str">
        <f t="shared" si="22"/>
        <v>Contentment9</v>
      </c>
      <c r="F146" s="86" t="s">
        <v>467</v>
      </c>
      <c r="G146" s="242">
        <v>0.38817054263565903</v>
      </c>
      <c r="H146" s="245">
        <v>103.04747805513131</v>
      </c>
    </row>
    <row r="147" spans="1:8">
      <c r="A147" s="86" t="str">
        <v>SCLFSAT7_med</v>
      </c>
      <c r="B147" s="239">
        <v>146</v>
      </c>
      <c r="C147" s="86" t="s">
        <v>450</v>
      </c>
      <c r="D147" s="241">
        <f>COUNTIF($C$1:$C147,C147)</f>
        <v>10</v>
      </c>
      <c r="E147" s="241" t="str">
        <f t="shared" si="22"/>
        <v>Contentment10</v>
      </c>
      <c r="F147" s="86" t="s">
        <v>469</v>
      </c>
      <c r="G147" s="242">
        <v>0.51486821705426355</v>
      </c>
      <c r="H147" s="245">
        <v>110.70758659137532</v>
      </c>
    </row>
    <row r="148" spans="1:8">
      <c r="A148" s="86" t="str">
        <v>SCLFSATO_hi</v>
      </c>
      <c r="B148" s="239">
        <v>147</v>
      </c>
      <c r="C148" s="86" t="s">
        <v>450</v>
      </c>
      <c r="D148" s="241">
        <f>COUNTIF($C$1:$C148,C148)</f>
        <v>11</v>
      </c>
      <c r="E148" s="241" t="str">
        <f t="shared" si="22"/>
        <v>Contentment11</v>
      </c>
      <c r="F148" s="86" t="s">
        <v>471</v>
      </c>
      <c r="G148" s="242">
        <v>0.45993410852713185</v>
      </c>
      <c r="H148" s="245">
        <v>83.888184223155378</v>
      </c>
    </row>
    <row r="149" spans="1:8">
      <c r="A149" s="86" t="str">
        <v>SCLFSAT1_hi</v>
      </c>
      <c r="B149" s="239">
        <v>148</v>
      </c>
      <c r="C149" s="86" t="s">
        <v>450</v>
      </c>
      <c r="D149" s="241">
        <f>COUNTIF($C$1:$C149,C149)</f>
        <v>12</v>
      </c>
      <c r="E149" s="241" t="str">
        <f t="shared" si="22"/>
        <v>Contentment12</v>
      </c>
      <c r="F149" s="86" t="s">
        <v>473</v>
      </c>
      <c r="G149" s="242">
        <v>0.40452325581395349</v>
      </c>
      <c r="H149" s="245">
        <v>82.648107137034003</v>
      </c>
    </row>
    <row r="150" spans="1:8">
      <c r="A150" s="86" t="str">
        <v>SCLFSAT2_hi</v>
      </c>
      <c r="B150" s="239">
        <v>149</v>
      </c>
      <c r="C150" s="86" t="s">
        <v>450</v>
      </c>
      <c r="D150" s="241">
        <f>COUNTIF($C$1:$C150,C150)</f>
        <v>13</v>
      </c>
      <c r="E150" s="241" t="str">
        <f t="shared" si="22"/>
        <v>Contentment13</v>
      </c>
      <c r="F150" s="86" t="s">
        <v>475</v>
      </c>
      <c r="G150" s="242">
        <v>0.35257364341085268</v>
      </c>
      <c r="H150" s="245">
        <v>77.407924332703516</v>
      </c>
    </row>
    <row r="151" spans="1:8">
      <c r="A151" s="86" t="str">
        <v>JBSAT_hi</v>
      </c>
      <c r="B151" s="239">
        <v>150</v>
      </c>
      <c r="C151" s="86" t="s">
        <v>450</v>
      </c>
      <c r="D151" s="241">
        <f>COUNTIF($C$1:$C151,C151)</f>
        <v>14</v>
      </c>
      <c r="E151" s="241" t="str">
        <f t="shared" si="22"/>
        <v>Contentment14</v>
      </c>
      <c r="F151" s="86" t="s">
        <v>477</v>
      </c>
      <c r="G151" s="242">
        <v>0.56624031007751952</v>
      </c>
      <c r="H151" s="245">
        <v>97.568718998466693</v>
      </c>
    </row>
    <row r="152" spans="1:8">
      <c r="A152" s="86" t="str">
        <v>SCLFSAT7_hi</v>
      </c>
      <c r="B152" s="239">
        <v>151</v>
      </c>
      <c r="C152" s="86" t="s">
        <v>450</v>
      </c>
      <c r="D152" s="241">
        <f>COUNTIF($C$1:$C152,C152)</f>
        <v>15</v>
      </c>
      <c r="E152" s="241" t="str">
        <f t="shared" si="22"/>
        <v>Contentment15</v>
      </c>
      <c r="F152" s="86" t="s">
        <v>479</v>
      </c>
      <c r="G152" s="242">
        <v>0.380015503875969</v>
      </c>
      <c r="H152" s="245">
        <v>84.498998560523731</v>
      </c>
    </row>
    <row r="153" spans="1:8">
      <c r="A153" s="86" t="str">
        <v>age0004</v>
      </c>
      <c r="B153" s="239">
        <v>152</v>
      </c>
      <c r="C153" s="86" t="s">
        <v>52</v>
      </c>
      <c r="D153" s="241">
        <f>COUNTIF($C$1:$C153,C153)</f>
        <v>1</v>
      </c>
      <c r="E153" s="241" t="str">
        <f t="shared" si="22"/>
        <v>Age1</v>
      </c>
      <c r="F153" s="86" t="s">
        <v>481</v>
      </c>
      <c r="G153" s="242">
        <v>6.2244186046511621E-2</v>
      </c>
      <c r="H153" s="245">
        <v>118.69457072478831</v>
      </c>
    </row>
    <row r="154" spans="1:8">
      <c r="A154" s="86" t="str">
        <v>age0517</v>
      </c>
      <c r="B154" s="239">
        <v>153</v>
      </c>
      <c r="C154" s="86" t="s">
        <v>52</v>
      </c>
      <c r="D154" s="241">
        <f>COUNTIF($C$1:$C154,C154)</f>
        <v>2</v>
      </c>
      <c r="E154" s="241" t="str">
        <f t="shared" si="22"/>
        <v>Age2</v>
      </c>
      <c r="F154" s="86" t="s">
        <v>482</v>
      </c>
      <c r="G154" s="242">
        <v>0.16689922480620153</v>
      </c>
      <c r="H154" s="245">
        <v>108.46747720736658</v>
      </c>
    </row>
    <row r="155" spans="1:8">
      <c r="A155" s="86" t="str">
        <v>age1824</v>
      </c>
      <c r="B155" s="239">
        <v>154</v>
      </c>
      <c r="C155" s="86" t="s">
        <v>52</v>
      </c>
      <c r="D155" s="241">
        <f>COUNTIF($C$1:$C155,C155)</f>
        <v>3</v>
      </c>
      <c r="E155" s="241" t="str">
        <f t="shared" si="22"/>
        <v>Age3</v>
      </c>
      <c r="F155" s="86" t="s">
        <v>483</v>
      </c>
      <c r="G155" s="242">
        <v>7.7562015503875967E-2</v>
      </c>
      <c r="H155" s="245">
        <v>106.44046379114513</v>
      </c>
    </row>
    <row r="156" spans="1:8">
      <c r="A156" s="86" t="str">
        <v>age2534</v>
      </c>
      <c r="B156" s="239">
        <v>155</v>
      </c>
      <c r="C156" s="86" t="s">
        <v>52</v>
      </c>
      <c r="D156" s="241">
        <f>COUNTIF($C$1:$C156,C156)</f>
        <v>4</v>
      </c>
      <c r="E156" s="241" t="str">
        <f t="shared" si="22"/>
        <v>Age4</v>
      </c>
      <c r="F156" s="86" t="s">
        <v>484</v>
      </c>
      <c r="G156" s="242">
        <v>0.13691860465116279</v>
      </c>
      <c r="H156" s="245">
        <v>115.0877406565458</v>
      </c>
    </row>
    <row r="157" spans="1:8">
      <c r="A157" s="86" t="str">
        <v>age3549</v>
      </c>
      <c r="B157" s="239">
        <v>156</v>
      </c>
      <c r="C157" s="86" t="s">
        <v>52</v>
      </c>
      <c r="D157" s="241">
        <f>COUNTIF($C$1:$C157,C157)</f>
        <v>5</v>
      </c>
      <c r="E157" s="241" t="str">
        <f t="shared" si="22"/>
        <v>Age5</v>
      </c>
      <c r="F157" s="86" t="s">
        <v>485</v>
      </c>
      <c r="G157" s="242">
        <v>0.18242248062015509</v>
      </c>
      <c r="H157" s="245">
        <v>99.012905782733966</v>
      </c>
    </row>
    <row r="158" spans="1:8">
      <c r="A158" s="86" t="str">
        <v>age5064</v>
      </c>
      <c r="B158" s="239">
        <v>157</v>
      </c>
      <c r="C158" s="86" t="s">
        <v>52</v>
      </c>
      <c r="D158" s="241">
        <f>COUNTIF($C$1:$C158,C158)</f>
        <v>6</v>
      </c>
      <c r="E158" s="241" t="str">
        <f t="shared" si="22"/>
        <v>Age6</v>
      </c>
      <c r="F158" s="86" t="s">
        <v>486</v>
      </c>
      <c r="G158" s="242">
        <v>0.18897286821705422</v>
      </c>
      <c r="H158" s="245">
        <v>90.406081841630339</v>
      </c>
    </row>
    <row r="159" spans="1:8">
      <c r="A159" s="86" t="str">
        <v>age6574</v>
      </c>
      <c r="B159" s="239">
        <v>158</v>
      </c>
      <c r="C159" s="86" t="s">
        <v>52</v>
      </c>
      <c r="D159" s="241">
        <f>COUNTIF($C$1:$C159,C159)</f>
        <v>7</v>
      </c>
      <c r="E159" s="241" t="str">
        <f t="shared" si="22"/>
        <v>Age7</v>
      </c>
      <c r="F159" s="86" t="s">
        <v>487</v>
      </c>
      <c r="G159" s="242">
        <v>9.8391472868217061E-2</v>
      </c>
      <c r="H159" s="245">
        <v>86.974071126922425</v>
      </c>
    </row>
    <row r="160" spans="1:8">
      <c r="A160" s="86" t="str">
        <v>age75p</v>
      </c>
      <c r="B160" s="239">
        <v>159</v>
      </c>
      <c r="C160" s="86" t="s">
        <v>52</v>
      </c>
      <c r="D160" s="241">
        <f>COUNTIF($C$1:$C160,C160)</f>
        <v>8</v>
      </c>
      <c r="E160" s="241" t="str">
        <f t="shared" si="22"/>
        <v>Age8</v>
      </c>
      <c r="F160" s="86" t="s">
        <v>488</v>
      </c>
      <c r="G160" s="242">
        <v>8.6201550387596887E-2</v>
      </c>
      <c r="H160" s="245">
        <v>90.232097785294158</v>
      </c>
    </row>
    <row r="161" spans="1:8">
      <c r="A161" s="86" t="str">
        <v>rcd_gor_dv_101</v>
      </c>
      <c r="B161" s="239">
        <v>160</v>
      </c>
      <c r="C161" s="86" t="s">
        <v>491</v>
      </c>
      <c r="D161" s="241">
        <f>COUNTIF($C$1:$C161,C161)</f>
        <v>1</v>
      </c>
      <c r="E161" s="241" t="str">
        <f t="shared" si="22"/>
        <v>Geography1</v>
      </c>
      <c r="F161" s="86" t="s">
        <v>492</v>
      </c>
      <c r="G161" s="242">
        <v>0.82503488372093026</v>
      </c>
      <c r="H161" s="245">
        <v>98.460885205066532</v>
      </c>
    </row>
    <row r="162" spans="1:8">
      <c r="A162" s="86" t="str">
        <v>rcd_gor_dv_102</v>
      </c>
      <c r="B162" s="239">
        <v>161</v>
      </c>
      <c r="C162" s="86" t="s">
        <v>491</v>
      </c>
      <c r="D162" s="241">
        <f>COUNTIF($C$1:$C162,C162)</f>
        <v>2</v>
      </c>
      <c r="E162" s="241" t="str">
        <f t="shared" si="22"/>
        <v>Geography2</v>
      </c>
      <c r="F162" s="86" t="s">
        <v>494</v>
      </c>
      <c r="G162" s="242">
        <v>4.4166666666666674E-2</v>
      </c>
      <c r="H162" s="245">
        <v>88.913787964904941</v>
      </c>
    </row>
    <row r="163" spans="1:8">
      <c r="A163" s="86" t="str">
        <v>rcd_gor_dv_103</v>
      </c>
      <c r="B163" s="239">
        <v>162</v>
      </c>
      <c r="C163" s="86" t="s">
        <v>491</v>
      </c>
      <c r="D163" s="241">
        <f>COUNTIF($C$1:$C163,C163)</f>
        <v>3</v>
      </c>
      <c r="E163" s="241" t="str">
        <f t="shared" si="22"/>
        <v>Geography3</v>
      </c>
      <c r="F163" s="86" t="s">
        <v>496</v>
      </c>
      <c r="G163" s="242">
        <v>0.10325968992248059</v>
      </c>
      <c r="H163" s="245">
        <v>122.39503462034472</v>
      </c>
    </row>
    <row r="164" spans="1:8">
      <c r="A164" s="86" t="str">
        <v>rcd_gor_dv_104</v>
      </c>
      <c r="B164" s="239">
        <v>163</v>
      </c>
      <c r="C164" s="86" t="s">
        <v>491</v>
      </c>
      <c r="D164" s="241">
        <f>COUNTIF($C$1:$C164,C164)</f>
        <v>4</v>
      </c>
      <c r="E164" s="241" t="str">
        <f t="shared" si="22"/>
        <v>Geography4</v>
      </c>
      <c r="F164" s="86" t="s">
        <v>498</v>
      </c>
      <c r="G164" s="242">
        <v>2.7972868217054265E-2</v>
      </c>
      <c r="H164" s="245">
        <v>99.055555912093226</v>
      </c>
    </row>
    <row r="165" spans="1:8">
      <c r="A165" s="86" t="str">
        <v>rcd_RACEL_DV_101</v>
      </c>
      <c r="B165" s="239">
        <v>164</v>
      </c>
      <c r="C165" s="86" t="s">
        <v>500</v>
      </c>
      <c r="D165" s="241">
        <f>COUNTIF($C$1:$C165,C165)</f>
        <v>1</v>
      </c>
      <c r="E165" s="241" t="str">
        <f t="shared" si="22"/>
        <v>Ethnicity1</v>
      </c>
      <c r="F165" s="86" t="s">
        <v>501</v>
      </c>
      <c r="G165" s="242">
        <v>0.93862403100775194</v>
      </c>
      <c r="H165" s="245">
        <v>100.04588399730065</v>
      </c>
    </row>
    <row r="166" spans="1:8">
      <c r="A166" s="86" t="str">
        <v>rcd_RACEL_DV_102</v>
      </c>
      <c r="B166" s="239">
        <v>165</v>
      </c>
      <c r="C166" s="86" t="s">
        <v>500</v>
      </c>
      <c r="D166" s="241">
        <f>COUNTIF($C$1:$C166,C166)</f>
        <v>2</v>
      </c>
      <c r="E166" s="241" t="str">
        <f t="shared" si="22"/>
        <v>Ethnicity2</v>
      </c>
      <c r="F166" s="86" t="s">
        <v>503</v>
      </c>
      <c r="G166" s="242">
        <v>1.1503875968992246E-2</v>
      </c>
      <c r="H166" s="245">
        <v>97.516529917221675</v>
      </c>
    </row>
    <row r="167" spans="1:8">
      <c r="A167" s="86" t="str">
        <v>rcd_RACEL_DV_103</v>
      </c>
      <c r="B167" s="239">
        <v>166</v>
      </c>
      <c r="C167" s="86" t="s">
        <v>500</v>
      </c>
      <c r="D167" s="241">
        <f>COUNTIF($C$1:$C167,C167)</f>
        <v>3</v>
      </c>
      <c r="E167" s="241" t="str">
        <f t="shared" si="22"/>
        <v>Ethnicity3</v>
      </c>
      <c r="F167" s="86" t="s">
        <v>505</v>
      </c>
      <c r="G167" s="242">
        <v>2.7166666666666669E-2</v>
      </c>
      <c r="H167" s="245">
        <v>84.457074097890683</v>
      </c>
    </row>
    <row r="168" spans="1:8">
      <c r="A168" s="86" t="str">
        <v>rcd_RACEL_DV_104</v>
      </c>
      <c r="B168" s="239">
        <v>167</v>
      </c>
      <c r="C168" s="86" t="s">
        <v>500</v>
      </c>
      <c r="D168" s="241">
        <f>COUNTIF($C$1:$C168,C168)</f>
        <v>4</v>
      </c>
      <c r="E168" s="241" t="str">
        <f t="shared" si="22"/>
        <v>Ethnicity4</v>
      </c>
      <c r="F168" s="86" t="s">
        <v>507</v>
      </c>
      <c r="G168" s="242">
        <v>1.8015503875968994E-2</v>
      </c>
      <c r="H168" s="245">
        <v>140.99604158191119</v>
      </c>
    </row>
    <row r="169" spans="1:8">
      <c r="A169" s="86" t="str">
        <v>rcd_RACEL_DV_105</v>
      </c>
      <c r="B169" s="239">
        <v>168</v>
      </c>
      <c r="C169" s="86" t="s">
        <v>500</v>
      </c>
      <c r="D169" s="241">
        <f>COUNTIF($C$1:$C169,C169)</f>
        <v>5</v>
      </c>
      <c r="E169" s="241" t="str">
        <f t="shared" si="22"/>
        <v>Ethnicity5</v>
      </c>
      <c r="F169" s="86" t="s">
        <v>509</v>
      </c>
      <c r="G169" s="242">
        <v>4.1472868217054268E-3</v>
      </c>
      <c r="H169" s="245">
        <v>86.010269062954791</v>
      </c>
    </row>
    <row r="170" spans="1:8">
      <c r="A170" s="86" t="str">
        <v>rcd_plbornc_101</v>
      </c>
      <c r="B170" s="239">
        <v>169</v>
      </c>
      <c r="C170" s="86" t="s">
        <v>511</v>
      </c>
      <c r="D170" s="241">
        <f>COUNTIF($C$1:$C170,C170)</f>
        <v>1</v>
      </c>
      <c r="E170" s="241" t="str">
        <f t="shared" si="22"/>
        <v>Country of Birth1</v>
      </c>
      <c r="F170" s="86" t="s">
        <v>512</v>
      </c>
      <c r="G170" s="242">
        <v>0.9198720930232559</v>
      </c>
      <c r="H170" s="245">
        <v>100.19202125277494</v>
      </c>
    </row>
    <row r="171" spans="1:8">
      <c r="A171" s="86" t="str">
        <v>rcd_plbornc_102</v>
      </c>
      <c r="B171" s="239">
        <v>170</v>
      </c>
      <c r="C171" s="86" t="s">
        <v>511</v>
      </c>
      <c r="D171" s="241">
        <f>COUNTIF($C$1:$C171,C171)</f>
        <v>2</v>
      </c>
      <c r="E171" s="241" t="str">
        <f t="shared" si="22"/>
        <v>Country of Birth2</v>
      </c>
      <c r="F171" s="86" t="s">
        <v>514</v>
      </c>
      <c r="G171" s="242">
        <v>1.8503875968992251E-2</v>
      </c>
      <c r="H171" s="245">
        <v>114.65791896302264</v>
      </c>
    </row>
    <row r="172" spans="1:8">
      <c r="A172" s="86" t="str">
        <v>rcd_plbornc_103</v>
      </c>
      <c r="B172" s="239">
        <v>171</v>
      </c>
      <c r="C172" s="86" t="s">
        <v>511</v>
      </c>
      <c r="D172" s="241">
        <f>COUNTIF($C$1:$C172,C172)</f>
        <v>3</v>
      </c>
      <c r="E172" s="241" t="str">
        <f t="shared" si="22"/>
        <v>Country of Birth3</v>
      </c>
      <c r="F172" s="86" t="s">
        <v>516</v>
      </c>
      <c r="G172" s="242">
        <v>1.4573643410852716E-3</v>
      </c>
      <c r="H172" s="245">
        <v>65.926510517188746</v>
      </c>
    </row>
    <row r="173" spans="1:8">
      <c r="A173" s="86" t="str">
        <v>rcd_plbornc_104</v>
      </c>
      <c r="B173" s="239">
        <v>172</v>
      </c>
      <c r="C173" s="86" t="s">
        <v>511</v>
      </c>
      <c r="D173" s="241">
        <f>COUNTIF($C$1:$C173,C173)</f>
        <v>4</v>
      </c>
      <c r="E173" s="241" t="str">
        <f t="shared" si="22"/>
        <v>Country of Birth4</v>
      </c>
      <c r="F173" s="86" t="s">
        <v>518</v>
      </c>
      <c r="G173" s="242">
        <v>3.5736434108527143E-3</v>
      </c>
      <c r="H173" s="245">
        <v>84.261247984929014</v>
      </c>
    </row>
    <row r="174" spans="1:8">
      <c r="A174" s="86" t="str">
        <v>rcd_plbornc_105</v>
      </c>
      <c r="B174" s="239">
        <v>173</v>
      </c>
      <c r="C174" s="86" t="s">
        <v>511</v>
      </c>
      <c r="D174" s="241">
        <f>COUNTIF($C$1:$C174,C174)</f>
        <v>5</v>
      </c>
      <c r="E174" s="241" t="str">
        <f t="shared" si="22"/>
        <v>Country of Birth5</v>
      </c>
      <c r="F174" s="86" t="s">
        <v>520</v>
      </c>
      <c r="G174" s="242">
        <v>1.56046511627907E-2</v>
      </c>
      <c r="H174" s="245">
        <v>85.98707477344179</v>
      </c>
    </row>
    <row r="175" spans="1:8">
      <c r="A175" s="86" t="str">
        <v>rcd_plbornc_106</v>
      </c>
      <c r="B175" s="239">
        <v>174</v>
      </c>
      <c r="C175" s="86" t="s">
        <v>511</v>
      </c>
      <c r="D175" s="241">
        <f>COUNTIF($C$1:$C175,C175)</f>
        <v>6</v>
      </c>
      <c r="E175" s="241" t="str">
        <f t="shared" si="22"/>
        <v>Country of Birth6</v>
      </c>
      <c r="F175" s="86" t="s">
        <v>522</v>
      </c>
      <c r="G175" s="242">
        <v>8.1899224806201553E-3</v>
      </c>
      <c r="H175" s="245">
        <v>99.949278463304509</v>
      </c>
    </row>
    <row r="176" spans="1:8">
      <c r="A176" s="86" t="str">
        <v>rcd_plbornc_107</v>
      </c>
      <c r="B176" s="239">
        <v>175</v>
      </c>
      <c r="C176" s="86" t="s">
        <v>511</v>
      </c>
      <c r="D176" s="241">
        <f>COUNTIF($C$1:$C176,C176)</f>
        <v>7</v>
      </c>
      <c r="E176" s="241" t="str">
        <f t="shared" si="22"/>
        <v>Country of Birth7</v>
      </c>
      <c r="F176" s="86" t="s">
        <v>49</v>
      </c>
      <c r="G176" s="242">
        <v>3.285658914728682E-2</v>
      </c>
      <c r="H176" s="245">
        <v>99.427347852171067</v>
      </c>
    </row>
    <row r="177" spans="1:8">
      <c r="A177" s="86" t="str">
        <v>rcd_religion_101</v>
      </c>
      <c r="B177" s="239">
        <v>176</v>
      </c>
      <c r="C177" s="86" t="s">
        <v>525</v>
      </c>
      <c r="D177" s="241">
        <f>COUNTIF($C$1:$C177,C177)</f>
        <v>1</v>
      </c>
      <c r="E177" s="241" t="str">
        <f t="shared" si="22"/>
        <v>Religion1</v>
      </c>
      <c r="F177" s="86" t="s">
        <v>526</v>
      </c>
      <c r="G177" s="242">
        <v>0.39639147286821697</v>
      </c>
      <c r="H177" s="245">
        <v>90.867512020079715</v>
      </c>
    </row>
    <row r="178" spans="1:8">
      <c r="A178" s="86" t="str">
        <v>rcd_religion_102</v>
      </c>
      <c r="B178" s="239">
        <v>177</v>
      </c>
      <c r="C178" s="86" t="s">
        <v>525</v>
      </c>
      <c r="D178" s="241">
        <f>COUNTIF($C$1:$C178,C178)</f>
        <v>2</v>
      </c>
      <c r="E178" s="241" t="str">
        <f t="shared" si="22"/>
        <v>Religion2</v>
      </c>
      <c r="F178" s="86" t="s">
        <v>528</v>
      </c>
      <c r="G178" s="242">
        <v>2.5193798449612407E-3</v>
      </c>
      <c r="H178" s="245">
        <v>63.455008951437442</v>
      </c>
    </row>
    <row r="179" spans="1:8">
      <c r="A179" s="86" t="str">
        <v>rcd_religion_103</v>
      </c>
      <c r="B179" s="239">
        <v>178</v>
      </c>
      <c r="C179" s="86" t="s">
        <v>525</v>
      </c>
      <c r="D179" s="241">
        <f>COUNTIF($C$1:$C179,C179)</f>
        <v>3</v>
      </c>
      <c r="E179" s="241" t="str">
        <f t="shared" si="22"/>
        <v>Religion3</v>
      </c>
      <c r="F179" s="86" t="s">
        <v>530</v>
      </c>
      <c r="G179" s="242">
        <v>3.0852713178294582E-3</v>
      </c>
      <c r="H179" s="245">
        <v>91.342833088229142</v>
      </c>
    </row>
    <row r="180" spans="1:8">
      <c r="A180" s="86" t="str">
        <v>rcd_religion_104</v>
      </c>
      <c r="B180" s="239">
        <v>179</v>
      </c>
      <c r="C180" s="86" t="s">
        <v>525</v>
      </c>
      <c r="D180" s="241">
        <f>COUNTIF($C$1:$C180,C180)</f>
        <v>4</v>
      </c>
      <c r="E180" s="241" t="str">
        <f t="shared" si="22"/>
        <v>Religion4</v>
      </c>
      <c r="F180" s="86" t="s">
        <v>532</v>
      </c>
      <c r="G180" s="242">
        <v>1.7089147286821701E-2</v>
      </c>
      <c r="H180" s="245">
        <v>103.66938769126351</v>
      </c>
    </row>
    <row r="181" spans="1:8">
      <c r="A181" s="86" t="str">
        <v>rcd_religion_105</v>
      </c>
      <c r="B181" s="239">
        <v>180</v>
      </c>
      <c r="C181" s="86" t="s">
        <v>525</v>
      </c>
      <c r="D181" s="241">
        <f>COUNTIF($C$1:$C181,C181)</f>
        <v>5</v>
      </c>
      <c r="E181" s="241" t="str">
        <f t="shared" si="22"/>
        <v>Religion5</v>
      </c>
      <c r="F181" s="86" t="s">
        <v>534</v>
      </c>
      <c r="G181" s="242">
        <v>6.4883720930232558E-3</v>
      </c>
      <c r="H181" s="245">
        <v>69.737599328600808</v>
      </c>
    </row>
    <row r="182" spans="1:8">
      <c r="A182" s="86" t="str">
        <v>rcd_religion_106</v>
      </c>
      <c r="B182" s="239">
        <v>181</v>
      </c>
      <c r="C182" s="86" t="s">
        <v>525</v>
      </c>
      <c r="D182" s="241">
        <f>COUNTIF($C$1:$C182,C182)</f>
        <v>6</v>
      </c>
      <c r="E182" s="241" t="str">
        <f t="shared" si="22"/>
        <v>Religion6</v>
      </c>
      <c r="F182" s="86" t="s">
        <v>536</v>
      </c>
      <c r="G182" s="242">
        <v>2.0581395348837211E-3</v>
      </c>
      <c r="H182" s="245">
        <v>65.441310192314177</v>
      </c>
    </row>
    <row r="183" spans="1:8">
      <c r="A183" s="86" t="str">
        <v>rcd_religion_107</v>
      </c>
      <c r="B183" s="239">
        <v>182</v>
      </c>
      <c r="C183" s="86" t="s">
        <v>525</v>
      </c>
      <c r="D183" s="241">
        <f>COUNTIF($C$1:$C183,C183)</f>
        <v>7</v>
      </c>
      <c r="E183" s="241" t="str">
        <f t="shared" si="22"/>
        <v>Religion7</v>
      </c>
      <c r="F183" s="86" t="s">
        <v>538</v>
      </c>
      <c r="G183" s="242">
        <v>1.0782945736434109E-2</v>
      </c>
      <c r="H183" s="245">
        <v>110.28530806730463</v>
      </c>
    </row>
    <row r="184" spans="1:8">
      <c r="A184" s="86" t="str">
        <v>rcd_religion_108</v>
      </c>
      <c r="B184" s="239">
        <v>183</v>
      </c>
      <c r="C184" s="86" t="s">
        <v>525</v>
      </c>
      <c r="D184" s="241">
        <f>COUNTIF($C$1:$C184,C184)</f>
        <v>8</v>
      </c>
      <c r="E184" s="241" t="str">
        <f t="shared" si="22"/>
        <v>Religion8</v>
      </c>
      <c r="F184" s="86" t="s">
        <v>540</v>
      </c>
      <c r="G184" s="242">
        <v>0.56154651162790692</v>
      </c>
      <c r="H184" s="245">
        <v>108.42045097087446</v>
      </c>
    </row>
    <row r="185" spans="1:8">
      <c r="A185" s="86" t="str">
        <v>A2_HOUSE5</v>
      </c>
      <c r="B185" s="239">
        <v>184</v>
      </c>
      <c r="C185" s="86" t="s">
        <v>543</v>
      </c>
      <c r="D185" s="241">
        <f>COUNTIF($C$1:$C185,C185)</f>
        <v>1</v>
      </c>
      <c r="E185" s="241" t="str">
        <f t="shared" si="22"/>
        <v>House Type1</v>
      </c>
      <c r="F185" s="86" t="s">
        <v>544</v>
      </c>
      <c r="G185" s="242">
        <v>8.8279069767441862E-2</v>
      </c>
      <c r="H185" s="245">
        <v>31.329599369871968</v>
      </c>
    </row>
    <row r="186" spans="1:8">
      <c r="A186" s="86" t="str">
        <v>A2_HOUSE6</v>
      </c>
      <c r="B186" s="239">
        <v>185</v>
      </c>
      <c r="C186" s="86" t="s">
        <v>543</v>
      </c>
      <c r="D186" s="241">
        <f>COUNTIF($C$1:$C186,C186)</f>
        <v>2</v>
      </c>
      <c r="E186" s="241" t="str">
        <f t="shared" si="22"/>
        <v>House Type2</v>
      </c>
      <c r="F186" s="86" t="s">
        <v>546</v>
      </c>
      <c r="G186" s="242">
        <v>0.22211627906976741</v>
      </c>
      <c r="H186" s="245">
        <v>156.3796514353912</v>
      </c>
    </row>
    <row r="187" spans="1:8">
      <c r="A187" s="86" t="str">
        <v>A2_HOUSE7</v>
      </c>
      <c r="B187" s="239">
        <v>186</v>
      </c>
      <c r="C187" s="86" t="s">
        <v>543</v>
      </c>
      <c r="D187" s="241">
        <f>COUNTIF($C$1:$C187,C187)</f>
        <v>3</v>
      </c>
      <c r="E187" s="241" t="str">
        <f t="shared" si="22"/>
        <v>House Type3</v>
      </c>
      <c r="F187" s="86" t="s">
        <v>548</v>
      </c>
      <c r="G187" s="242">
        <v>0.37117829457364337</v>
      </c>
      <c r="H187" s="245">
        <v>105.38521816500234</v>
      </c>
    </row>
    <row r="188" spans="1:8">
      <c r="A188" s="86" t="str">
        <v>A2_HOUSE8</v>
      </c>
      <c r="B188" s="239">
        <v>187</v>
      </c>
      <c r="C188" s="86" t="s">
        <v>543</v>
      </c>
      <c r="D188" s="241">
        <f>COUNTIF($C$1:$C188,C188)</f>
        <v>4</v>
      </c>
      <c r="E188" s="241" t="str">
        <f t="shared" si="22"/>
        <v>House Type4</v>
      </c>
      <c r="F188" s="86" t="s">
        <v>550</v>
      </c>
      <c r="G188" s="242">
        <v>0.31891085271317826</v>
      </c>
      <c r="H188" s="245">
        <v>142.24974821758337</v>
      </c>
    </row>
    <row r="189" spans="1:8">
      <c r="A189" s="86" t="str">
        <v>TENURE2</v>
      </c>
      <c r="B189" s="239">
        <v>188</v>
      </c>
      <c r="C189" s="86" t="s">
        <v>552</v>
      </c>
      <c r="D189" s="241">
        <f>COUNTIF($C$1:$C189,C189)</f>
        <v>1</v>
      </c>
      <c r="E189" s="241" t="str">
        <f t="shared" si="22"/>
        <v>House Tenure1</v>
      </c>
      <c r="F189" s="86" t="s">
        <v>553</v>
      </c>
      <c r="G189" s="242">
        <v>0.26034883720930241</v>
      </c>
      <c r="H189" s="245">
        <v>68.092841717162457</v>
      </c>
    </row>
    <row r="190" spans="1:8">
      <c r="A190" s="86" t="str">
        <v>TENURE1</v>
      </c>
      <c r="B190" s="239">
        <v>189</v>
      </c>
      <c r="C190" s="86" t="s">
        <v>552</v>
      </c>
      <c r="D190" s="241">
        <f>COUNTIF($C$1:$C190,C190)</f>
        <v>2</v>
      </c>
      <c r="E190" s="241" t="str">
        <f t="shared" si="22"/>
        <v>House Tenure2</v>
      </c>
      <c r="F190" s="86" t="s">
        <v>555</v>
      </c>
      <c r="G190" s="242">
        <v>0.1937674418604651</v>
      </c>
      <c r="H190" s="245">
        <v>71.469962995574093</v>
      </c>
    </row>
    <row r="191" spans="1:8">
      <c r="A191" s="86" t="str">
        <v>TENURE7</v>
      </c>
      <c r="B191" s="239">
        <v>190</v>
      </c>
      <c r="C191" s="86" t="s">
        <v>552</v>
      </c>
      <c r="D191" s="241">
        <f>COUNTIF($C$1:$C191,C191)</f>
        <v>3</v>
      </c>
      <c r="E191" s="241" t="str">
        <f t="shared" si="22"/>
        <v>House Tenure3</v>
      </c>
      <c r="F191" s="86" t="s">
        <v>557</v>
      </c>
      <c r="G191" s="242">
        <v>7.472868217054264E-3</v>
      </c>
      <c r="H191" s="245">
        <v>97.529771923633163</v>
      </c>
    </row>
    <row r="192" spans="1:8">
      <c r="A192" s="86" t="str">
        <v>TENURE4</v>
      </c>
      <c r="B192" s="239">
        <v>191</v>
      </c>
      <c r="C192" s="86" t="s">
        <v>552</v>
      </c>
      <c r="D192" s="241">
        <f>COUNTIF($C$1:$C192,C192)</f>
        <v>4</v>
      </c>
      <c r="E192" s="241" t="str">
        <f t="shared" si="22"/>
        <v>House Tenure4</v>
      </c>
      <c r="F192" s="86" t="s">
        <v>559</v>
      </c>
      <c r="G192" s="242">
        <v>0.13560852713178295</v>
      </c>
      <c r="H192" s="245">
        <v>80.010726357145302</v>
      </c>
    </row>
    <row r="193" spans="1:8">
      <c r="A193" s="86" t="str">
        <v>TENURE9</v>
      </c>
      <c r="B193" s="239">
        <v>192</v>
      </c>
      <c r="C193" s="86" t="s">
        <v>552</v>
      </c>
      <c r="D193" s="241">
        <f>COUNTIF($C$1:$C193,C193)</f>
        <v>5</v>
      </c>
      <c r="E193" s="241" t="str">
        <f t="shared" si="22"/>
        <v>House Tenure5</v>
      </c>
      <c r="F193" s="86" t="s">
        <v>561</v>
      </c>
      <c r="G193" s="242">
        <v>0.40245736434108531</v>
      </c>
      <c r="H193" s="245">
        <v>237.58110295837321</v>
      </c>
    </row>
    <row r="194" spans="1:8">
      <c r="A194" s="86" t="str">
        <v>NBEDS1</v>
      </c>
      <c r="B194" s="239">
        <v>193</v>
      </c>
      <c r="C194" s="86" t="s">
        <v>563</v>
      </c>
      <c r="D194" s="241">
        <f>COUNTIF($C$1:$C194,C194)</f>
        <v>1</v>
      </c>
      <c r="E194" s="241" t="str">
        <f t="shared" si="22"/>
        <v>House Size1</v>
      </c>
      <c r="F194" s="86" t="s">
        <v>564</v>
      </c>
      <c r="G194" s="242">
        <v>0.11833720930232561</v>
      </c>
      <c r="H194" s="245">
        <v>166.64504572819189</v>
      </c>
    </row>
    <row r="195" spans="1:8">
      <c r="A195" s="86" t="str">
        <v>NBEDS2</v>
      </c>
      <c r="B195" s="239">
        <v>194</v>
      </c>
      <c r="C195" s="86" t="s">
        <v>563</v>
      </c>
      <c r="D195" s="241">
        <f>COUNTIF($C$1:$C195,C195)</f>
        <v>2</v>
      </c>
      <c r="E195" s="241" t="str">
        <f t="shared" ref="E195:E258" si="23">C195&amp;D195</f>
        <v>House Size2</v>
      </c>
      <c r="F195" s="86" t="s">
        <v>566</v>
      </c>
      <c r="G195" s="242">
        <v>0.31867054263565903</v>
      </c>
      <c r="H195" s="245">
        <v>131.51635110610584</v>
      </c>
    </row>
    <row r="196" spans="1:8">
      <c r="A196" s="86" t="str">
        <v>NBEDS3</v>
      </c>
      <c r="B196" s="239">
        <v>195</v>
      </c>
      <c r="C196" s="86" t="s">
        <v>563</v>
      </c>
      <c r="D196" s="241">
        <f>COUNTIF($C$1:$C196,C196)</f>
        <v>3</v>
      </c>
      <c r="E196" s="241" t="str">
        <f t="shared" si="23"/>
        <v>House Size3</v>
      </c>
      <c r="F196" s="86" t="s">
        <v>568</v>
      </c>
      <c r="G196" s="242">
        <v>0.47243798449612406</v>
      </c>
      <c r="H196" s="245">
        <v>106.32309657346966</v>
      </c>
    </row>
    <row r="197" spans="1:8">
      <c r="A197" s="86" t="str">
        <v>NBEDS4</v>
      </c>
      <c r="B197" s="239">
        <v>196</v>
      </c>
      <c r="C197" s="86" t="s">
        <v>563</v>
      </c>
      <c r="D197" s="241">
        <f>COUNTIF($C$1:$C197,C197)</f>
        <v>4</v>
      </c>
      <c r="E197" s="241" t="str">
        <f t="shared" si="23"/>
        <v>House Size4</v>
      </c>
      <c r="F197" s="86" t="s">
        <v>570</v>
      </c>
      <c r="G197" s="242">
        <v>7.478682170542636E-2</v>
      </c>
      <c r="H197" s="245">
        <v>40.125721875752532</v>
      </c>
    </row>
    <row r="198" spans="1:8">
      <c r="A198" s="86" t="str">
        <v>NBEDS5P</v>
      </c>
      <c r="B198" s="239">
        <v>197</v>
      </c>
      <c r="C198" s="86" t="s">
        <v>563</v>
      </c>
      <c r="D198" s="241">
        <f>COUNTIF($C$1:$C198,C198)</f>
        <v>5</v>
      </c>
      <c r="E198" s="241" t="str">
        <f t="shared" si="23"/>
        <v>House Size5</v>
      </c>
      <c r="F198" s="86" t="s">
        <v>572</v>
      </c>
      <c r="G198" s="242">
        <v>1.5763565891472868E-2</v>
      </c>
      <c r="H198" s="245">
        <v>28.357476184063994</v>
      </c>
    </row>
    <row r="199" spans="1:8">
      <c r="A199" s="86" t="str">
        <v>hhdval0to100k</v>
      </c>
      <c r="B199" s="239">
        <v>198</v>
      </c>
      <c r="C199" s="86" t="s">
        <v>574</v>
      </c>
      <c r="D199" s="241">
        <f>COUNTIF($C$1:$C199,C199)</f>
        <v>1</v>
      </c>
      <c r="E199" s="241" t="str">
        <f t="shared" si="23"/>
        <v>House Value1</v>
      </c>
      <c r="F199" s="86" t="s">
        <v>575</v>
      </c>
      <c r="G199" s="242">
        <v>0.28223255813953491</v>
      </c>
      <c r="H199" s="245">
        <v>255.06129837043483</v>
      </c>
    </row>
    <row r="200" spans="1:8">
      <c r="A200" s="86" t="str">
        <v>hhdval100to150k</v>
      </c>
      <c r="B200" s="239">
        <v>199</v>
      </c>
      <c r="C200" s="86" t="s">
        <v>574</v>
      </c>
      <c r="D200" s="241">
        <f>COUNTIF($C$1:$C200,C200)</f>
        <v>2</v>
      </c>
      <c r="E200" s="241" t="str">
        <f t="shared" si="23"/>
        <v>House Value2</v>
      </c>
      <c r="F200" s="86" t="s">
        <v>577</v>
      </c>
      <c r="G200" s="242">
        <v>0.24541472868217054</v>
      </c>
      <c r="H200" s="245">
        <v>178.87582365020222</v>
      </c>
    </row>
    <row r="201" spans="1:8">
      <c r="A201" s="86" t="str">
        <v>hhdval150to250k</v>
      </c>
      <c r="B201" s="239">
        <v>200</v>
      </c>
      <c r="C201" s="86" t="s">
        <v>574</v>
      </c>
      <c r="D201" s="241">
        <f>COUNTIF($C$1:$C201,C201)</f>
        <v>3</v>
      </c>
      <c r="E201" s="241" t="str">
        <f t="shared" si="23"/>
        <v>House Value3</v>
      </c>
      <c r="F201" s="86" t="s">
        <v>579</v>
      </c>
      <c r="G201" s="242">
        <v>0.27742635658914733</v>
      </c>
      <c r="H201" s="245">
        <v>107.61398250967657</v>
      </c>
    </row>
    <row r="202" spans="1:8">
      <c r="A202" s="86" t="str">
        <v>hhdval250to500k</v>
      </c>
      <c r="B202" s="239">
        <v>201</v>
      </c>
      <c r="C202" s="86" t="s">
        <v>574</v>
      </c>
      <c r="D202" s="241">
        <f>COUNTIF($C$1:$C202,C202)</f>
        <v>4</v>
      </c>
      <c r="E202" s="241" t="str">
        <f t="shared" si="23"/>
        <v>House Value4</v>
      </c>
      <c r="F202" s="86" t="s">
        <v>581</v>
      </c>
      <c r="G202" s="242">
        <v>0.17115891472868217</v>
      </c>
      <c r="H202" s="245">
        <v>52.582161312618638</v>
      </c>
    </row>
    <row r="203" spans="1:8">
      <c r="A203" s="86" t="str">
        <v>hhdval500to750k</v>
      </c>
      <c r="B203" s="239">
        <v>202</v>
      </c>
      <c r="C203" s="86" t="s">
        <v>574</v>
      </c>
      <c r="D203" s="241">
        <f>COUNTIF($C$1:$C203,C203)</f>
        <v>5</v>
      </c>
      <c r="E203" s="241" t="str">
        <f t="shared" si="23"/>
        <v>House Value5</v>
      </c>
      <c r="F203" s="86" t="s">
        <v>583</v>
      </c>
      <c r="G203" s="242">
        <v>1.894186046511628E-2</v>
      </c>
      <c r="H203" s="245">
        <v>19.124695576014105</v>
      </c>
    </row>
    <row r="204" spans="1:8">
      <c r="A204" s="86" t="str">
        <v>hhdval750kto1m</v>
      </c>
      <c r="B204" s="239">
        <v>203</v>
      </c>
      <c r="C204" s="86" t="s">
        <v>574</v>
      </c>
      <c r="D204" s="241">
        <f>COUNTIF($C$1:$C204,C204)</f>
        <v>6</v>
      </c>
      <c r="E204" s="241" t="str">
        <f t="shared" si="23"/>
        <v>House Value6</v>
      </c>
      <c r="F204" s="86" t="s">
        <v>585</v>
      </c>
      <c r="G204" s="242">
        <v>3.2519379844961238E-3</v>
      </c>
      <c r="H204" s="245">
        <v>8.9744988860553736</v>
      </c>
    </row>
    <row r="205" spans="1:8">
      <c r="A205" s="86" t="str">
        <v>hhdval1mplus</v>
      </c>
      <c r="B205" s="239">
        <v>204</v>
      </c>
      <c r="C205" s="86" t="s">
        <v>574</v>
      </c>
      <c r="D205" s="241">
        <f>COUNTIF($C$1:$C205,C205)</f>
        <v>7</v>
      </c>
      <c r="E205" s="241" t="str">
        <f t="shared" si="23"/>
        <v>House Value7</v>
      </c>
      <c r="F205" s="86" t="s">
        <v>587</v>
      </c>
      <c r="G205" s="242">
        <v>1.5930232558139536E-3</v>
      </c>
      <c r="H205" s="245">
        <v>4.7214348852035295</v>
      </c>
    </row>
    <row r="206" spans="1:8">
      <c r="A206" s="86" t="str">
        <v>move_ind</v>
      </c>
      <c r="B206" s="239">
        <v>205</v>
      </c>
      <c r="C206" s="86" t="s">
        <v>589</v>
      </c>
      <c r="D206" s="241">
        <f>COUNTIF($C$1:$C206,C206)</f>
        <v>1</v>
      </c>
      <c r="E206" s="241" t="str">
        <f t="shared" si="23"/>
        <v>House Move1</v>
      </c>
      <c r="F206" s="86" t="s">
        <v>590</v>
      </c>
      <c r="G206" s="242">
        <v>0.15568604651162787</v>
      </c>
      <c r="H206" s="245">
        <v>98.037234919900271</v>
      </c>
    </row>
    <row r="207" spans="1:8">
      <c r="A207" s="86" t="str">
        <v>RCD_HHTYPE_DV_101</v>
      </c>
      <c r="B207" s="239">
        <v>206</v>
      </c>
      <c r="C207" s="86" t="s">
        <v>54</v>
      </c>
      <c r="D207" s="241">
        <f>COUNTIF($C$1:$C207,C207)</f>
        <v>1</v>
      </c>
      <c r="E207" s="241" t="str">
        <f t="shared" si="23"/>
        <v>Structure1</v>
      </c>
      <c r="F207" s="86" t="s">
        <v>591</v>
      </c>
      <c r="G207" s="242">
        <v>0.21638372093023259</v>
      </c>
      <c r="H207" s="245">
        <v>128.82768266402422</v>
      </c>
    </row>
    <row r="208" spans="1:8">
      <c r="A208" s="86" t="str">
        <v>RCD_HHTYPE_DV_102</v>
      </c>
      <c r="B208" s="239">
        <v>207</v>
      </c>
      <c r="C208" s="86" t="s">
        <v>54</v>
      </c>
      <c r="D208" s="241">
        <f>COUNTIF($C$1:$C208,C208)</f>
        <v>2</v>
      </c>
      <c r="E208" s="241" t="str">
        <f t="shared" si="23"/>
        <v>Structure2</v>
      </c>
      <c r="F208" s="86" t="s">
        <v>592</v>
      </c>
      <c r="G208" s="242">
        <v>4.5662790697674413E-2</v>
      </c>
      <c r="H208" s="245">
        <v>148.32503289415686</v>
      </c>
    </row>
    <row r="209" spans="1:8">
      <c r="A209" s="86" t="str">
        <v>RCD_HHTYPE_DV_103</v>
      </c>
      <c r="B209" s="239">
        <v>208</v>
      </c>
      <c r="C209" s="86" t="s">
        <v>54</v>
      </c>
      <c r="D209" s="241">
        <f>COUNTIF($C$1:$C209,C209)</f>
        <v>3</v>
      </c>
      <c r="E209" s="241" t="str">
        <f t="shared" si="23"/>
        <v>Structure3</v>
      </c>
      <c r="F209" s="86" t="s">
        <v>593</v>
      </c>
      <c r="G209" s="242">
        <v>0.2310232558139535</v>
      </c>
      <c r="H209" s="245">
        <v>76.396509562180952</v>
      </c>
    </row>
    <row r="210" spans="1:8">
      <c r="A210" s="86" t="str">
        <v>RCD_HHTYPE_DV_104</v>
      </c>
      <c r="B210" s="239">
        <v>209</v>
      </c>
      <c r="C210" s="86" t="s">
        <v>54</v>
      </c>
      <c r="D210" s="241">
        <f>COUNTIF($C$1:$C210,C210)</f>
        <v>4</v>
      </c>
      <c r="E210" s="241" t="str">
        <f t="shared" si="23"/>
        <v>Structure4</v>
      </c>
      <c r="F210" s="86" t="s">
        <v>160</v>
      </c>
      <c r="G210" s="242">
        <v>0.16579069767441862</v>
      </c>
      <c r="H210" s="245">
        <v>89.145941282017247</v>
      </c>
    </row>
    <row r="211" spans="1:8">
      <c r="A211" s="86" t="str">
        <v>RCD_HHTYPE_DV_105</v>
      </c>
      <c r="B211" s="239">
        <v>210</v>
      </c>
      <c r="C211" s="86" t="s">
        <v>54</v>
      </c>
      <c r="D211" s="241">
        <f>COUNTIF($C$1:$C211,C211)</f>
        <v>5</v>
      </c>
      <c r="E211" s="241" t="str">
        <f t="shared" si="23"/>
        <v>Structure5</v>
      </c>
      <c r="F211" s="86" t="s">
        <v>594</v>
      </c>
      <c r="G211" s="242">
        <v>0.34126744186046509</v>
      </c>
      <c r="H211" s="245">
        <v>109.01305698460702</v>
      </c>
    </row>
    <row r="212" spans="1:8">
      <c r="A212" s="86" t="str">
        <v>RCD_NKIDS05_101</v>
      </c>
      <c r="B212" s="239">
        <v>211</v>
      </c>
      <c r="C212" s="86" t="s">
        <v>596</v>
      </c>
      <c r="D212" s="241">
        <f>COUNTIF($C$1:$C212,C212)</f>
        <v>1</v>
      </c>
      <c r="E212" s="241" t="str">
        <f t="shared" si="23"/>
        <v>Number of Children by Age1</v>
      </c>
      <c r="F212" s="86" t="s">
        <v>597</v>
      </c>
      <c r="G212" s="242">
        <v>0.88624418604651167</v>
      </c>
      <c r="H212" s="245">
        <v>98.434393599174058</v>
      </c>
    </row>
    <row r="213" spans="1:8">
      <c r="A213" s="86" t="str">
        <v>RCD_NKIDS05_102</v>
      </c>
      <c r="B213" s="239">
        <v>212</v>
      </c>
      <c r="C213" s="86" t="s">
        <v>596</v>
      </c>
      <c r="D213" s="241">
        <f>COUNTIF($C$1:$C213,C213)</f>
        <v>2</v>
      </c>
      <c r="E213" s="241" t="str">
        <f t="shared" si="23"/>
        <v>Number of Children by Age2</v>
      </c>
      <c r="F213" s="86" t="s">
        <v>599</v>
      </c>
      <c r="G213" s="242">
        <v>8.6813953488372078E-2</v>
      </c>
      <c r="H213" s="245">
        <v>117.20867220107776</v>
      </c>
    </row>
    <row r="214" spans="1:8">
      <c r="A214" s="86" t="str">
        <v>RCD_NKIDS05_103</v>
      </c>
      <c r="B214" s="239">
        <v>213</v>
      </c>
      <c r="C214" s="86" t="s">
        <v>596</v>
      </c>
      <c r="D214" s="241">
        <f>COUNTIF($C$1:$C214,C214)</f>
        <v>3</v>
      </c>
      <c r="E214" s="241" t="str">
        <f t="shared" si="23"/>
        <v>Number of Children by Age3</v>
      </c>
      <c r="F214" s="86" t="s">
        <v>601</v>
      </c>
      <c r="G214" s="242">
        <v>2.7089147286821706E-2</v>
      </c>
      <c r="H214" s="245">
        <v>106.17780471876594</v>
      </c>
    </row>
    <row r="215" spans="1:8">
      <c r="A215" s="86" t="str">
        <v>RCD_NKIDS615_101</v>
      </c>
      <c r="B215" s="239">
        <v>214</v>
      </c>
      <c r="C215" s="86" t="s">
        <v>596</v>
      </c>
      <c r="D215" s="241">
        <f>COUNTIF($C$1:$C215,C215)</f>
        <v>4</v>
      </c>
      <c r="E215" s="241" t="str">
        <f t="shared" si="23"/>
        <v>Number of Children by Age4</v>
      </c>
      <c r="F215" s="86" t="s">
        <v>603</v>
      </c>
      <c r="G215" s="242">
        <v>0.78230232558139523</v>
      </c>
      <c r="H215" s="245">
        <v>99.431780013267939</v>
      </c>
    </row>
    <row r="216" spans="1:8">
      <c r="A216" s="86" t="str">
        <v>RCD_NKIDS615_102</v>
      </c>
      <c r="B216" s="239">
        <v>215</v>
      </c>
      <c r="C216" s="86" t="s">
        <v>596</v>
      </c>
      <c r="D216" s="241">
        <f>COUNTIF($C$1:$C216,C216)</f>
        <v>5</v>
      </c>
      <c r="E216" s="241" t="str">
        <f t="shared" si="23"/>
        <v>Number of Children by Age5</v>
      </c>
      <c r="F216" s="86" t="s">
        <v>605</v>
      </c>
      <c r="G216" s="242">
        <v>0.1256937984496124</v>
      </c>
      <c r="H216" s="245">
        <v>103.24285771825646</v>
      </c>
    </row>
    <row r="217" spans="1:8">
      <c r="A217" s="86" t="str">
        <v>RCD_NKIDS615_103</v>
      </c>
      <c r="B217" s="239">
        <v>216</v>
      </c>
      <c r="C217" s="86" t="s">
        <v>596</v>
      </c>
      <c r="D217" s="241">
        <f>COUNTIF($C$1:$C217,C217)</f>
        <v>6</v>
      </c>
      <c r="E217" s="241" t="str">
        <f t="shared" si="23"/>
        <v>Number of Children by Age6</v>
      </c>
      <c r="F217" s="86" t="s">
        <v>607</v>
      </c>
      <c r="G217" s="242">
        <v>9.2077519379844958E-2</v>
      </c>
      <c r="H217" s="245">
        <v>100.44941395085758</v>
      </c>
    </row>
    <row r="218" spans="1:8">
      <c r="A218" s="86" t="str">
        <v>A2_CHILDREN1</v>
      </c>
      <c r="B218" s="239">
        <v>217</v>
      </c>
      <c r="C218" s="86" t="s">
        <v>608</v>
      </c>
      <c r="D218" s="241">
        <f>COUNTIF($C$1:$C218,C218)</f>
        <v>1</v>
      </c>
      <c r="E218" s="241" t="str">
        <f t="shared" si="23"/>
        <v>Children in household1</v>
      </c>
      <c r="F218" s="86" t="s">
        <v>609</v>
      </c>
      <c r="G218" s="242">
        <v>0.69685271317829467</v>
      </c>
      <c r="H218" s="245">
        <v>95.663987017234845</v>
      </c>
    </row>
    <row r="219" spans="1:8">
      <c r="A219" s="86" t="str">
        <v>A2_CHILDREN2A</v>
      </c>
      <c r="B219" s="239">
        <v>218</v>
      </c>
      <c r="C219" s="86" t="s">
        <v>608</v>
      </c>
      <c r="D219" s="241">
        <f>COUNTIF($C$1:$C219,C219)</f>
        <v>2</v>
      </c>
      <c r="E219" s="241" t="str">
        <f t="shared" si="23"/>
        <v>Children in household2</v>
      </c>
      <c r="F219" s="86" t="s">
        <v>610</v>
      </c>
      <c r="G219" s="242">
        <v>0.13917829457364345</v>
      </c>
      <c r="H219" s="245">
        <v>110.54151084762525</v>
      </c>
    </row>
    <row r="220" spans="1:8">
      <c r="A220" s="86" t="str">
        <v>A2_CHILDREN2B</v>
      </c>
      <c r="B220" s="239">
        <v>219</v>
      </c>
      <c r="C220" s="86" t="s">
        <v>608</v>
      </c>
      <c r="D220" s="241">
        <f>COUNTIF($C$1:$C220,C220)</f>
        <v>3</v>
      </c>
      <c r="E220" s="241" t="str">
        <f t="shared" si="23"/>
        <v>Children in household3</v>
      </c>
      <c r="F220" s="86" t="s">
        <v>611</v>
      </c>
      <c r="G220" s="242">
        <v>0.11065116279069769</v>
      </c>
      <c r="H220" s="245">
        <v>104.31130494982762</v>
      </c>
    </row>
    <row r="221" spans="1:8">
      <c r="A221" s="86" t="str">
        <v>A2_CHILDREN3</v>
      </c>
      <c r="B221" s="239">
        <v>220</v>
      </c>
      <c r="C221" s="86" t="s">
        <v>608</v>
      </c>
      <c r="D221" s="241">
        <f>COUNTIF($C$1:$C221,C221)</f>
        <v>4</v>
      </c>
      <c r="E221" s="241" t="str">
        <f t="shared" si="23"/>
        <v>Children in household4</v>
      </c>
      <c r="F221" s="86" t="s">
        <v>612</v>
      </c>
      <c r="G221" s="242">
        <v>5.3720930232558146E-2</v>
      </c>
      <c r="H221" s="245">
        <v>135.04236161149865</v>
      </c>
    </row>
    <row r="222" spans="1:8">
      <c r="A222" s="86" t="str">
        <v>A2_HHD1</v>
      </c>
      <c r="B222" s="239">
        <v>221</v>
      </c>
      <c r="C222" s="86" t="s">
        <v>613</v>
      </c>
      <c r="D222" s="241">
        <f>COUNTIF($C$1:$C222,C222)</f>
        <v>1</v>
      </c>
      <c r="E222" s="241" t="str">
        <f t="shared" si="23"/>
        <v>Household Size1</v>
      </c>
      <c r="F222" s="86" t="s">
        <v>614</v>
      </c>
      <c r="G222" s="242">
        <v>0.2437325581395349</v>
      </c>
      <c r="H222" s="245">
        <v>127.81623638274804</v>
      </c>
    </row>
    <row r="223" spans="1:8">
      <c r="A223" s="86" t="str">
        <v>A2_HHD2</v>
      </c>
      <c r="B223" s="239">
        <v>222</v>
      </c>
      <c r="C223" s="86" t="s">
        <v>613</v>
      </c>
      <c r="D223" s="241">
        <f>COUNTIF($C$1:$C223,C223)</f>
        <v>2</v>
      </c>
      <c r="E223" s="241" t="str">
        <f t="shared" si="23"/>
        <v>Household Size2</v>
      </c>
      <c r="F223" s="86" t="s">
        <v>615</v>
      </c>
      <c r="G223" s="242">
        <v>0.35131007751937976</v>
      </c>
      <c r="H223" s="245">
        <v>90.466604661064096</v>
      </c>
    </row>
    <row r="224" spans="1:8">
      <c r="A224" s="86" t="str">
        <v>A2_HHD5</v>
      </c>
      <c r="B224" s="239">
        <v>223</v>
      </c>
      <c r="C224" s="86" t="s">
        <v>613</v>
      </c>
      <c r="D224" s="241">
        <f>COUNTIF($C$1:$C224,C224)</f>
        <v>3</v>
      </c>
      <c r="E224" s="241" t="str">
        <f t="shared" si="23"/>
        <v>Household Size3</v>
      </c>
      <c r="F224" s="86" t="s">
        <v>616</v>
      </c>
      <c r="G224" s="242">
        <v>0.32543410852713178</v>
      </c>
      <c r="H224" s="245">
        <v>95.305709325895222</v>
      </c>
    </row>
    <row r="225" spans="1:8">
      <c r="A225" s="86" t="str">
        <v>A2_HHD6</v>
      </c>
      <c r="B225" s="239">
        <v>224</v>
      </c>
      <c r="C225" s="86" t="s">
        <v>613</v>
      </c>
      <c r="D225" s="241">
        <f>COUNTIF($C$1:$C225,C225)</f>
        <v>4</v>
      </c>
      <c r="E225" s="241" t="str">
        <f t="shared" si="23"/>
        <v>Household Size4</v>
      </c>
      <c r="F225" s="86" t="s">
        <v>617</v>
      </c>
      <c r="G225" s="242">
        <v>7.9736434108527127E-2</v>
      </c>
      <c r="H225" s="245">
        <v>100.05784071410757</v>
      </c>
    </row>
    <row r="226" spans="1:8">
      <c r="A226" s="86" t="str">
        <v>rcd_jbnssec8_dv_101</v>
      </c>
      <c r="B226" s="239">
        <v>225</v>
      </c>
      <c r="C226" s="86" t="s">
        <v>620</v>
      </c>
      <c r="D226" s="241">
        <f>COUNTIF($C$1:$C226,C226)</f>
        <v>1</v>
      </c>
      <c r="E226" s="241" t="str">
        <f t="shared" si="23"/>
        <v>NS SEC (% of people in employment)1</v>
      </c>
      <c r="F226" s="86" t="s">
        <v>621</v>
      </c>
      <c r="G226" s="242">
        <v>7.4124031007751931E-2</v>
      </c>
      <c r="H226" s="245">
        <v>56.710489714148281</v>
      </c>
    </row>
    <row r="227" spans="1:8">
      <c r="A227" s="86" t="str">
        <v>rcd_jbnssec8_dv_102</v>
      </c>
      <c r="B227" s="239">
        <v>226</v>
      </c>
      <c r="C227" s="86" t="s">
        <v>620</v>
      </c>
      <c r="D227" s="241">
        <f>COUNTIF($C$1:$C227,C227)</f>
        <v>2</v>
      </c>
      <c r="E227" s="241" t="str">
        <f t="shared" si="23"/>
        <v>NS SEC (% of people in employment)2</v>
      </c>
      <c r="F227" s="86" t="s">
        <v>623</v>
      </c>
      <c r="G227" s="242">
        <v>0.21778294573643403</v>
      </c>
      <c r="H227" s="245">
        <v>75.392601746223505</v>
      </c>
    </row>
    <row r="228" spans="1:8">
      <c r="A228" s="86" t="str">
        <v>rcd_jbnssec8_dv_103</v>
      </c>
      <c r="B228" s="239">
        <v>227</v>
      </c>
      <c r="C228" s="86" t="s">
        <v>620</v>
      </c>
      <c r="D228" s="241">
        <f>COUNTIF($C$1:$C228,C228)</f>
        <v>3</v>
      </c>
      <c r="E228" s="241" t="str">
        <f t="shared" si="23"/>
        <v>NS SEC (% of people in employment)3</v>
      </c>
      <c r="F228" s="86" t="s">
        <v>625</v>
      </c>
      <c r="G228" s="242">
        <v>0.13565503875968993</v>
      </c>
      <c r="H228" s="245">
        <v>102.198559883851</v>
      </c>
    </row>
    <row r="229" spans="1:8">
      <c r="A229" s="86" t="str">
        <v>rcd_jbnssec8_dv_104</v>
      </c>
      <c r="B229" s="239">
        <v>228</v>
      </c>
      <c r="C229" s="86" t="s">
        <v>620</v>
      </c>
      <c r="D229" s="241">
        <f>COUNTIF($C$1:$C229,C229)</f>
        <v>4</v>
      </c>
      <c r="E229" s="241" t="str">
        <f t="shared" si="23"/>
        <v>NS SEC (% of people in employment)4</v>
      </c>
      <c r="F229" s="86" t="s">
        <v>627</v>
      </c>
      <c r="G229" s="242">
        <v>8.2879844961240304E-2</v>
      </c>
      <c r="H229" s="245">
        <v>80.782700074793482</v>
      </c>
    </row>
    <row r="230" spans="1:8">
      <c r="A230" s="86" t="str">
        <v>rcd_jbnssec8_dv_105</v>
      </c>
      <c r="B230" s="239">
        <v>229</v>
      </c>
      <c r="C230" s="86" t="s">
        <v>620</v>
      </c>
      <c r="D230" s="241">
        <f>COUNTIF($C$1:$C230,C230)</f>
        <v>5</v>
      </c>
      <c r="E230" s="241" t="str">
        <f t="shared" si="23"/>
        <v>NS SEC (% of people in employment)5</v>
      </c>
      <c r="F230" s="86" t="s">
        <v>629</v>
      </c>
      <c r="G230" s="242">
        <v>8.1096899224806215E-2</v>
      </c>
      <c r="H230" s="245">
        <v>121.0255463046048</v>
      </c>
    </row>
    <row r="231" spans="1:8">
      <c r="A231" s="86" t="str">
        <v>rcd_jbnssec8_dv_106</v>
      </c>
      <c r="B231" s="239">
        <v>230</v>
      </c>
      <c r="C231" s="86" t="s">
        <v>620</v>
      </c>
      <c r="D231" s="241">
        <f>COUNTIF($C$1:$C231,C231)</f>
        <v>6</v>
      </c>
      <c r="E231" s="241" t="str">
        <f t="shared" si="23"/>
        <v>NS SEC (% of people in employment)6</v>
      </c>
      <c r="F231" s="86" t="s">
        <v>631</v>
      </c>
      <c r="G231" s="242">
        <v>0.25886434108527134</v>
      </c>
      <c r="H231" s="245">
        <v>145.5697553178058</v>
      </c>
    </row>
    <row r="232" spans="1:8">
      <c r="A232" s="86" t="str">
        <v>rcd_jbnssec8_dv_107</v>
      </c>
      <c r="B232" s="239">
        <v>231</v>
      </c>
      <c r="C232" s="86" t="s">
        <v>620</v>
      </c>
      <c r="D232" s="241">
        <f>COUNTIF($C$1:$C232,C232)</f>
        <v>7</v>
      </c>
      <c r="E232" s="241" t="str">
        <f t="shared" si="23"/>
        <v>NS SEC (% of people in employment)7</v>
      </c>
      <c r="F232" s="86" t="s">
        <v>633</v>
      </c>
      <c r="G232" s="242">
        <v>0.14946899224806201</v>
      </c>
      <c r="H232" s="245">
        <v>148.83158910640299</v>
      </c>
    </row>
    <row r="233" spans="1:8">
      <c r="A233" s="86" t="str">
        <v>CLASS1</v>
      </c>
      <c r="B233" s="239">
        <v>232</v>
      </c>
      <c r="C233" s="86" t="s">
        <v>635</v>
      </c>
      <c r="D233" s="241">
        <f>COUNTIF($C$1:$C233,C233)</f>
        <v>1</v>
      </c>
      <c r="E233" s="241" t="str">
        <f t="shared" si="23"/>
        <v>Social Grade1</v>
      </c>
      <c r="F233" s="86" t="s">
        <v>636</v>
      </c>
      <c r="G233" s="242">
        <v>2.3496124031007749E-2</v>
      </c>
      <c r="H233" s="245">
        <v>41.944082769749528</v>
      </c>
    </row>
    <row r="234" spans="1:8">
      <c r="A234" s="86" t="str">
        <v>CLASS2</v>
      </c>
      <c r="B234" s="239">
        <v>233</v>
      </c>
      <c r="C234" s="86" t="s">
        <v>635</v>
      </c>
      <c r="D234" s="241">
        <f>COUNTIF($C$1:$C234,C234)</f>
        <v>2</v>
      </c>
      <c r="E234" s="241" t="str">
        <f t="shared" si="23"/>
        <v>Social Grade2</v>
      </c>
      <c r="F234" s="86" t="s">
        <v>638</v>
      </c>
      <c r="G234" s="242">
        <v>0.14100000000000001</v>
      </c>
      <c r="H234" s="245">
        <v>56.952952696394036</v>
      </c>
    </row>
    <row r="235" spans="1:8">
      <c r="A235" s="86" t="str">
        <v>CLASS3</v>
      </c>
      <c r="B235" s="239">
        <v>234</v>
      </c>
      <c r="C235" s="86" t="s">
        <v>635</v>
      </c>
      <c r="D235" s="241">
        <f>COUNTIF($C$1:$C235,C235)</f>
        <v>3</v>
      </c>
      <c r="E235" s="241" t="str">
        <f t="shared" si="23"/>
        <v>Social Grade3</v>
      </c>
      <c r="F235" s="86" t="s">
        <v>640</v>
      </c>
      <c r="G235" s="242">
        <v>0.2384961240310077</v>
      </c>
      <c r="H235" s="245">
        <v>87.428889825534768</v>
      </c>
    </row>
    <row r="236" spans="1:8">
      <c r="A236" s="86" t="str">
        <v>CLASS4</v>
      </c>
      <c r="B236" s="239">
        <v>235</v>
      </c>
      <c r="C236" s="86" t="s">
        <v>635</v>
      </c>
      <c r="D236" s="241">
        <f>COUNTIF($C$1:$C236,C236)</f>
        <v>4</v>
      </c>
      <c r="E236" s="241" t="str">
        <f t="shared" si="23"/>
        <v>Social Grade4</v>
      </c>
      <c r="F236" s="86" t="s">
        <v>642</v>
      </c>
      <c r="G236" s="242">
        <v>0.24286821705426362</v>
      </c>
      <c r="H236" s="245">
        <v>117.53616368644548</v>
      </c>
    </row>
    <row r="237" spans="1:8">
      <c r="A237" s="86" t="str">
        <v>CLASS5</v>
      </c>
      <c r="B237" s="239">
        <v>236</v>
      </c>
      <c r="C237" s="86" t="s">
        <v>635</v>
      </c>
      <c r="D237" s="241">
        <f>COUNTIF($C$1:$C237,C237)</f>
        <v>5</v>
      </c>
      <c r="E237" s="241" t="str">
        <f t="shared" si="23"/>
        <v>Social Grade5</v>
      </c>
      <c r="F237" s="86" t="s">
        <v>644</v>
      </c>
      <c r="G237" s="242">
        <v>0.19287209302325581</v>
      </c>
      <c r="H237" s="245">
        <v>153.98935806450081</v>
      </c>
    </row>
    <row r="238" spans="1:8">
      <c r="A238" s="86" t="str">
        <v>CLASS6</v>
      </c>
      <c r="B238" s="239">
        <v>237</v>
      </c>
      <c r="C238" s="86" t="s">
        <v>635</v>
      </c>
      <c r="D238" s="241">
        <f>COUNTIF($C$1:$C238,C238)</f>
        <v>6</v>
      </c>
      <c r="E238" s="241" t="str">
        <f t="shared" si="23"/>
        <v>Social Grade6</v>
      </c>
      <c r="F238" s="86" t="s">
        <v>646</v>
      </c>
      <c r="G238" s="242">
        <v>0.16105038759689924</v>
      </c>
      <c r="H238" s="245">
        <v>175.96296345389555</v>
      </c>
    </row>
    <row r="239" spans="1:8">
      <c r="A239" s="86" t="str">
        <v>OCCD2</v>
      </c>
      <c r="B239" s="239">
        <v>238</v>
      </c>
      <c r="C239" s="86" t="s">
        <v>648</v>
      </c>
      <c r="D239" s="241">
        <f>COUNTIF($C$1:$C239,C239)</f>
        <v>1</v>
      </c>
      <c r="E239" s="241" t="str">
        <f t="shared" si="23"/>
        <v>Occupation1</v>
      </c>
      <c r="F239" s="86" t="s">
        <v>649</v>
      </c>
      <c r="G239" s="242">
        <v>4.0709302325581398E-2</v>
      </c>
      <c r="H239" s="245">
        <v>63.590449442097437</v>
      </c>
    </row>
    <row r="240" spans="1:8">
      <c r="A240" s="86" t="str">
        <v>OCCD6</v>
      </c>
      <c r="B240" s="239">
        <v>239</v>
      </c>
      <c r="C240" s="86" t="s">
        <v>648</v>
      </c>
      <c r="D240" s="241">
        <f>COUNTIF($C$1:$C240,C240)</f>
        <v>2</v>
      </c>
      <c r="E240" s="241" t="str">
        <f t="shared" si="23"/>
        <v>Occupation2</v>
      </c>
      <c r="F240" s="86" t="s">
        <v>651</v>
      </c>
      <c r="G240" s="242">
        <v>0.16921705426356592</v>
      </c>
      <c r="H240" s="245">
        <v>79.454929036763843</v>
      </c>
    </row>
    <row r="241" spans="1:8">
      <c r="A241" s="86" t="str">
        <v>OCCD3</v>
      </c>
      <c r="B241" s="239">
        <v>240</v>
      </c>
      <c r="C241" s="86" t="s">
        <v>648</v>
      </c>
      <c r="D241" s="241">
        <f>COUNTIF($C$1:$C241,C241)</f>
        <v>3</v>
      </c>
      <c r="E241" s="241" t="str">
        <f t="shared" si="23"/>
        <v>Occupation3</v>
      </c>
      <c r="F241" s="86" t="s">
        <v>653</v>
      </c>
      <c r="G241" s="242">
        <v>0.1708953488372093</v>
      </c>
      <c r="H241" s="245">
        <v>113.95984555036142</v>
      </c>
    </row>
    <row r="242" spans="1:8">
      <c r="A242" s="86" t="str">
        <v>OCCD5</v>
      </c>
      <c r="B242" s="239">
        <v>241</v>
      </c>
      <c r="C242" s="86" t="s">
        <v>648</v>
      </c>
      <c r="D242" s="241">
        <f>COUNTIF($C$1:$C242,C242)</f>
        <v>4</v>
      </c>
      <c r="E242" s="241" t="str">
        <f t="shared" si="23"/>
        <v>Occupation4</v>
      </c>
      <c r="F242" s="86" t="s">
        <v>655</v>
      </c>
      <c r="G242" s="242">
        <v>5.0158914728682176E-2</v>
      </c>
      <c r="H242" s="245">
        <v>91.47253257663796</v>
      </c>
    </row>
    <row r="243" spans="1:8">
      <c r="A243" s="86" t="str">
        <v>OCCD8</v>
      </c>
      <c r="B243" s="239">
        <v>242</v>
      </c>
      <c r="C243" s="86" t="s">
        <v>648</v>
      </c>
      <c r="D243" s="241">
        <f>COUNTIF($C$1:$C243,C243)</f>
        <v>5</v>
      </c>
      <c r="E243" s="241" t="str">
        <f t="shared" si="23"/>
        <v>Occupation5</v>
      </c>
      <c r="F243" s="86" t="s">
        <v>657</v>
      </c>
      <c r="G243" s="242">
        <v>0.1487519379844961</v>
      </c>
      <c r="H243" s="245">
        <v>98.026561879147863</v>
      </c>
    </row>
    <row r="244" spans="1:8">
      <c r="A244" s="86" t="str">
        <v>OCCD9</v>
      </c>
      <c r="B244" s="239">
        <v>243</v>
      </c>
      <c r="C244" s="86" t="s">
        <v>648</v>
      </c>
      <c r="D244" s="241">
        <f>COUNTIF($C$1:$C244,C244)</f>
        <v>6</v>
      </c>
      <c r="E244" s="241" t="str">
        <f t="shared" si="23"/>
        <v>Occupation6</v>
      </c>
      <c r="F244" s="86" t="s">
        <v>659</v>
      </c>
      <c r="G244" s="242">
        <v>5.8054263565891481E-2</v>
      </c>
      <c r="H244" s="245">
        <v>77.840291075738591</v>
      </c>
    </row>
    <row r="245" spans="1:8">
      <c r="A245" s="86" t="str">
        <v>OCCD10</v>
      </c>
      <c r="B245" s="239">
        <v>244</v>
      </c>
      <c r="C245" s="86" t="s">
        <v>648</v>
      </c>
      <c r="D245" s="241">
        <f>COUNTIF($C$1:$C245,C245)</f>
        <v>7</v>
      </c>
      <c r="E245" s="241" t="str">
        <f t="shared" si="23"/>
        <v>Occupation7</v>
      </c>
      <c r="F245" s="86" t="s">
        <v>661</v>
      </c>
      <c r="G245" s="242">
        <v>0.10751162790697674</v>
      </c>
      <c r="H245" s="245">
        <v>127.61242657155726</v>
      </c>
    </row>
    <row r="246" spans="1:8">
      <c r="A246" s="86" t="str">
        <v>OCCD11</v>
      </c>
      <c r="B246" s="239">
        <v>245</v>
      </c>
      <c r="C246" s="86" t="s">
        <v>648</v>
      </c>
      <c r="D246" s="241">
        <f>COUNTIF($C$1:$C246,C246)</f>
        <v>8</v>
      </c>
      <c r="E246" s="241" t="str">
        <f t="shared" si="23"/>
        <v>Occupation8</v>
      </c>
      <c r="F246" s="86" t="s">
        <v>663</v>
      </c>
      <c r="G246" s="242">
        <v>0.16894961240310077</v>
      </c>
      <c r="H246" s="245">
        <v>127.72220185366709</v>
      </c>
    </row>
    <row r="247" spans="1:8">
      <c r="A247" s="86" t="str">
        <v>OCCD12</v>
      </c>
      <c r="B247" s="239">
        <v>246</v>
      </c>
      <c r="C247" s="86" t="s">
        <v>648</v>
      </c>
      <c r="D247" s="241">
        <f>COUNTIF($C$1:$C247,C247)</f>
        <v>9</v>
      </c>
      <c r="E247" s="241" t="str">
        <f t="shared" si="23"/>
        <v>Occupation9</v>
      </c>
      <c r="F247" s="86" t="s">
        <v>665</v>
      </c>
      <c r="G247" s="242">
        <v>4.374806201550388E-2</v>
      </c>
      <c r="H247" s="245">
        <v>90.404313129453911</v>
      </c>
    </row>
    <row r="248" spans="1:8">
      <c r="A248" s="86" t="str">
        <v>OCCD13</v>
      </c>
      <c r="B248" s="239">
        <v>247</v>
      </c>
      <c r="C248" s="86" t="s">
        <v>648</v>
      </c>
      <c r="D248" s="241">
        <f>COUNTIF($C$1:$C248,C248)</f>
        <v>10</v>
      </c>
      <c r="E248" s="241" t="str">
        <f t="shared" si="23"/>
        <v>Occupation10</v>
      </c>
      <c r="F248" s="86" t="s">
        <v>667</v>
      </c>
      <c r="G248" s="242">
        <v>4.113565891472868E-2</v>
      </c>
      <c r="H248" s="245">
        <v>154.82661090609147</v>
      </c>
    </row>
    <row r="249" spans="1:8">
      <c r="A249" s="86" t="str">
        <v>rcd_qfhigh_101</v>
      </c>
      <c r="B249" s="239">
        <v>248</v>
      </c>
      <c r="C249" s="86" t="s">
        <v>670</v>
      </c>
      <c r="D249" s="241">
        <f>COUNTIF($C$1:$C249,C249)</f>
        <v>1</v>
      </c>
      <c r="E249" s="241" t="str">
        <f t="shared" si="23"/>
        <v>Highest Level of Qualifications (Adults)1</v>
      </c>
      <c r="F249" s="86" t="s">
        <v>671</v>
      </c>
      <c r="G249" s="242">
        <v>0.11994186046511629</v>
      </c>
      <c r="H249" s="245">
        <v>52.814733988790962</v>
      </c>
    </row>
    <row r="250" spans="1:8">
      <c r="A250" s="86" t="str">
        <v>rcd_qfhigh_102</v>
      </c>
      <c r="B250" s="239">
        <v>249</v>
      </c>
      <c r="C250" s="86" t="s">
        <v>670</v>
      </c>
      <c r="D250" s="241">
        <f>COUNTIF($C$1:$C250,C250)</f>
        <v>2</v>
      </c>
      <c r="E250" s="241" t="str">
        <f t="shared" si="23"/>
        <v>Highest Level of Qualifications (Adults)2</v>
      </c>
      <c r="F250" s="86" t="s">
        <v>673</v>
      </c>
      <c r="G250" s="242">
        <v>8.2519379844961244E-2</v>
      </c>
      <c r="H250" s="245">
        <v>83.280153157583499</v>
      </c>
    </row>
    <row r="251" spans="1:8">
      <c r="A251" s="86" t="str">
        <v>rcd_qfhigh_103</v>
      </c>
      <c r="B251" s="239">
        <v>250</v>
      </c>
      <c r="C251" s="86" t="s">
        <v>670</v>
      </c>
      <c r="D251" s="241">
        <f>COUNTIF($C$1:$C251,C251)</f>
        <v>3</v>
      </c>
      <c r="E251" s="241" t="str">
        <f t="shared" si="23"/>
        <v>Highest Level of Qualifications (Adults)3</v>
      </c>
      <c r="F251" s="86" t="s">
        <v>675</v>
      </c>
      <c r="G251" s="242">
        <v>7.8957364341085273E-2</v>
      </c>
      <c r="H251" s="245">
        <v>89.899390343303537</v>
      </c>
    </row>
    <row r="252" spans="1:8">
      <c r="A252" s="86" t="str">
        <v>rcd_qfhigh_104</v>
      </c>
      <c r="B252" s="239">
        <v>251</v>
      </c>
      <c r="C252" s="86" t="s">
        <v>670</v>
      </c>
      <c r="D252" s="241">
        <f>COUNTIF($C$1:$C252,C252)</f>
        <v>4</v>
      </c>
      <c r="E252" s="241" t="str">
        <f t="shared" si="23"/>
        <v>Highest Level of Qualifications (Adults)4</v>
      </c>
      <c r="F252" s="86" t="s">
        <v>677</v>
      </c>
      <c r="G252" s="242">
        <v>0.41034108527131785</v>
      </c>
      <c r="H252" s="245">
        <v>110.99746479635326</v>
      </c>
    </row>
    <row r="253" spans="1:8">
      <c r="A253" s="86" t="str">
        <v>rcd_qfhigh_105</v>
      </c>
      <c r="B253" s="239">
        <v>252</v>
      </c>
      <c r="C253" s="86" t="s">
        <v>670</v>
      </c>
      <c r="D253" s="241">
        <f>COUNTIF($C$1:$C253,C253)</f>
        <v>5</v>
      </c>
      <c r="E253" s="241" t="str">
        <f t="shared" si="23"/>
        <v>Highest Level of Qualifications (Adults)5</v>
      </c>
      <c r="F253" s="86" t="s">
        <v>679</v>
      </c>
      <c r="G253" s="242">
        <v>0.30756201550387591</v>
      </c>
      <c r="H253" s="245">
        <v>142.17027851860553</v>
      </c>
    </row>
    <row r="254" spans="1:8">
      <c r="A254" s="86" t="str">
        <v>Num_reading</v>
      </c>
      <c r="B254" s="239">
        <v>253</v>
      </c>
      <c r="C254" s="86" t="s">
        <v>681</v>
      </c>
      <c r="D254" s="241">
        <f>COUNTIF($C$1:$C254,C254)</f>
        <v>1</v>
      </c>
      <c r="E254" s="241" t="str">
        <f t="shared" si="23"/>
        <v>England: Pupils at the end of KS11</v>
      </c>
      <c r="F254" s="86" t="s">
        <v>682</v>
      </c>
      <c r="G254" s="242">
        <v>0.87982945736434126</v>
      </c>
      <c r="H254" s="245">
        <v>96.495774991305808</v>
      </c>
    </row>
    <row r="255" spans="1:8">
      <c r="A255" s="86" t="str">
        <v>Num_writing</v>
      </c>
      <c r="B255" s="239">
        <v>254</v>
      </c>
      <c r="C255" s="86" t="s">
        <v>681</v>
      </c>
      <c r="D255" s="241">
        <f>COUNTIF($C$1:$C255,C255)</f>
        <v>2</v>
      </c>
      <c r="E255" s="241" t="str">
        <f t="shared" si="23"/>
        <v>England: Pupils at the end of KS12</v>
      </c>
      <c r="F255" s="86" t="s">
        <v>684</v>
      </c>
      <c r="G255" s="242">
        <v>0.83441472868217026</v>
      </c>
      <c r="H255" s="245">
        <v>95.452333303249972</v>
      </c>
    </row>
    <row r="256" spans="1:8">
      <c r="A256" s="86" t="str">
        <v>Num_maths</v>
      </c>
      <c r="B256" s="239">
        <v>255</v>
      </c>
      <c r="C256" s="86" t="s">
        <v>681</v>
      </c>
      <c r="D256" s="241">
        <f>COUNTIF($C$1:$C256,C256)</f>
        <v>3</v>
      </c>
      <c r="E256" s="241" t="str">
        <f t="shared" si="23"/>
        <v>England: Pupils at the end of KS13</v>
      </c>
      <c r="F256" s="86" t="s">
        <v>686</v>
      </c>
      <c r="G256" s="242">
        <v>0.91138372093023245</v>
      </c>
      <c r="H256" s="245">
        <v>97.282173956312306</v>
      </c>
    </row>
    <row r="257" spans="1:8">
      <c r="A257" s="86" t="str">
        <v>Num_science</v>
      </c>
      <c r="B257" s="239">
        <v>256</v>
      </c>
      <c r="C257" s="86" t="s">
        <v>681</v>
      </c>
      <c r="D257" s="241">
        <f>COUNTIF($C$1:$C257,C257)</f>
        <v>4</v>
      </c>
      <c r="E257" s="241" t="str">
        <f t="shared" si="23"/>
        <v>England: Pupils at the end of KS14</v>
      </c>
      <c r="F257" s="86" t="s">
        <v>688</v>
      </c>
      <c r="G257" s="242">
        <v>0.89093410852713195</v>
      </c>
      <c r="H257" s="245">
        <v>96.42949941382966</v>
      </c>
    </row>
    <row r="258" spans="1:8">
      <c r="A258" s="86" t="str">
        <v>Num_All_Reading</v>
      </c>
      <c r="B258" s="239">
        <v>257</v>
      </c>
      <c r="C258" s="86" t="s">
        <v>690</v>
      </c>
      <c r="D258" s="241">
        <f>COUNTIF($C$1:$C258,C258)</f>
        <v>1</v>
      </c>
      <c r="E258" s="241" t="str">
        <f t="shared" si="23"/>
        <v>England: Pupils at the end of KS21</v>
      </c>
      <c r="F258" s="86" t="s">
        <v>682</v>
      </c>
      <c r="G258" s="242">
        <v>0.86941860465116283</v>
      </c>
      <c r="H258" s="245">
        <v>96.330759317054188</v>
      </c>
    </row>
    <row r="259" spans="1:8">
      <c r="A259" s="86" t="str">
        <v>Num_All_Writing</v>
      </c>
      <c r="B259" s="239">
        <v>258</v>
      </c>
      <c r="C259" s="86" t="s">
        <v>690</v>
      </c>
      <c r="D259" s="241">
        <f>COUNTIF($C$1:$C259,C259)</f>
        <v>2</v>
      </c>
      <c r="E259" s="241" t="str">
        <f t="shared" ref="E259:E322" si="24">C259&amp;D259</f>
        <v>England: Pupils at the end of KS22</v>
      </c>
      <c r="F259" s="86" t="s">
        <v>684</v>
      </c>
      <c r="G259" s="242">
        <v>0.82399999999999984</v>
      </c>
      <c r="H259" s="245">
        <v>95.597876610928154</v>
      </c>
    </row>
    <row r="260" spans="1:8">
      <c r="A260" s="86" t="str">
        <v>Num_All_maths</v>
      </c>
      <c r="B260" s="239">
        <v>259</v>
      </c>
      <c r="C260" s="86" t="s">
        <v>690</v>
      </c>
      <c r="D260" s="241">
        <f>COUNTIF($C$1:$C260,C260)</f>
        <v>3</v>
      </c>
      <c r="E260" s="241" t="str">
        <f t="shared" si="24"/>
        <v>England: Pupils at the end of KS23</v>
      </c>
      <c r="F260" s="86" t="s">
        <v>686</v>
      </c>
      <c r="G260" s="242">
        <v>0.83670155038759675</v>
      </c>
      <c r="H260" s="245">
        <v>96.269066664469975</v>
      </c>
    </row>
    <row r="261" spans="1:8">
      <c r="A261" s="86" t="str">
        <v>Num_All_RWM</v>
      </c>
      <c r="B261" s="239">
        <v>260</v>
      </c>
      <c r="C261" s="86" t="s">
        <v>690</v>
      </c>
      <c r="D261" s="241">
        <f>COUNTIF($C$1:$C261,C261)</f>
        <v>4</v>
      </c>
      <c r="E261" s="241" t="str">
        <f t="shared" si="24"/>
        <v>England: Pupils at the end of KS24</v>
      </c>
      <c r="F261" s="86" t="s">
        <v>694</v>
      </c>
      <c r="G261" s="242">
        <v>0.7440348837209303</v>
      </c>
      <c r="H261" s="245">
        <v>94.20284574620527</v>
      </c>
    </row>
    <row r="262" spans="1:8">
      <c r="A262" s="86" t="str">
        <v>LEVEL2_all</v>
      </c>
      <c r="B262" s="239">
        <v>261</v>
      </c>
      <c r="C262" s="86" t="s">
        <v>696</v>
      </c>
      <c r="D262" s="241">
        <f>COUNTIF($C$1:$C262,C262)</f>
        <v>1</v>
      </c>
      <c r="E262" s="241" t="str">
        <f t="shared" si="24"/>
        <v>England: Pupils at the end of KS41</v>
      </c>
      <c r="F262" s="86" t="s">
        <v>697</v>
      </c>
      <c r="G262" s="242">
        <v>0.56694186046511619</v>
      </c>
      <c r="H262" s="245">
        <v>85.531844740242818</v>
      </c>
    </row>
    <row r="263" spans="1:8">
      <c r="A263" s="86" t="str">
        <v>LEVEL2_EM_all</v>
      </c>
      <c r="B263" s="239">
        <v>262</v>
      </c>
      <c r="C263" s="86" t="s">
        <v>696</v>
      </c>
      <c r="D263" s="241">
        <f>COUNTIF($C$1:$C263,C263)</f>
        <v>2</v>
      </c>
      <c r="E263" s="241" t="str">
        <f t="shared" si="24"/>
        <v>England: Pupils at the end of KS42</v>
      </c>
      <c r="F263" s="86" t="s">
        <v>699</v>
      </c>
      <c r="G263" s="242">
        <v>0.48255813953488369</v>
      </c>
      <c r="H263" s="245">
        <v>83.580114262198194</v>
      </c>
    </row>
    <row r="264" spans="1:8">
      <c r="A264" s="86" t="str">
        <v>NS4T5PAL5P</v>
      </c>
      <c r="B264" s="239">
        <v>263</v>
      </c>
      <c r="C264" s="86" t="s">
        <v>701</v>
      </c>
      <c r="D264" s="241">
        <f>COUNTIF($C$1:$C264,C264)</f>
        <v>1</v>
      </c>
      <c r="E264" s="241" t="str">
        <f t="shared" si="24"/>
        <v>Scotland: Pupils in the S4 cohort1</v>
      </c>
      <c r="F264" s="86" t="s">
        <v>702</v>
      </c>
      <c r="G264" s="242">
        <v>0.3057054263565892</v>
      </c>
      <c r="H264" s="245">
        <v>70.054765592174803</v>
      </c>
    </row>
    <row r="265" spans="1:8">
      <c r="A265" s="86" t="str">
        <v>NS5T3PAL6P</v>
      </c>
      <c r="B265" s="239">
        <v>264</v>
      </c>
      <c r="C265" s="86" t="s">
        <v>704</v>
      </c>
      <c r="D265" s="241">
        <f>COUNTIF($C$1:$C265,C265)</f>
        <v>1</v>
      </c>
      <c r="E265" s="241" t="str">
        <f t="shared" si="24"/>
        <v>Scotland: Pupils in the S5 cohort1</v>
      </c>
      <c r="F265" s="86" t="s">
        <v>705</v>
      </c>
      <c r="G265" s="242">
        <v>0.24411627906976746</v>
      </c>
      <c r="H265" s="245">
        <v>66.653773730605081</v>
      </c>
    </row>
    <row r="266" spans="1:8">
      <c r="A266" s="86" t="str">
        <v>NS5T5PAL6P</v>
      </c>
      <c r="B266" s="239">
        <v>265</v>
      </c>
      <c r="C266" s="86" t="s">
        <v>704</v>
      </c>
      <c r="D266" s="241">
        <f>COUNTIF($C$1:$C266,C266)</f>
        <v>2</v>
      </c>
      <c r="E266" s="241" t="str">
        <f t="shared" si="24"/>
        <v>Scotland: Pupils in the S5 cohort2</v>
      </c>
      <c r="F266" s="86" t="s">
        <v>707</v>
      </c>
      <c r="G266" s="242">
        <v>9.9263565891472852E-2</v>
      </c>
      <c r="H266" s="245">
        <v>55.576457676683624</v>
      </c>
    </row>
    <row r="267" spans="1:8">
      <c r="A267" s="86" t="str">
        <v>rcd_worktrav_101</v>
      </c>
      <c r="B267" s="239">
        <v>266</v>
      </c>
      <c r="C267" s="86" t="s">
        <v>710</v>
      </c>
      <c r="D267" s="241">
        <f>COUNTIF($C$1:$C267,C267)</f>
        <v>1</v>
      </c>
      <c r="E267" s="241" t="str">
        <f t="shared" si="24"/>
        <v>Travel To Work (% of Workers)1</v>
      </c>
      <c r="F267" s="86" t="s">
        <v>711</v>
      </c>
      <c r="G267" s="242">
        <v>4.4732558139534882E-2</v>
      </c>
      <c r="H267" s="245">
        <v>68.104244914258729</v>
      </c>
    </row>
    <row r="268" spans="1:8">
      <c r="A268" s="86" t="str">
        <v>rcd_worktrav_102</v>
      </c>
      <c r="B268" s="239">
        <v>267</v>
      </c>
      <c r="C268" s="86" t="s">
        <v>710</v>
      </c>
      <c r="D268" s="241">
        <f>COUNTIF($C$1:$C268,C268)</f>
        <v>2</v>
      </c>
      <c r="E268" s="241" t="str">
        <f t="shared" si="24"/>
        <v>Travel To Work (% of Workers)2</v>
      </c>
      <c r="F268" s="86" t="s">
        <v>713</v>
      </c>
      <c r="G268" s="242">
        <v>0.63468217054263576</v>
      </c>
      <c r="H268" s="245">
        <v>95.364834330620965</v>
      </c>
    </row>
    <row r="269" spans="1:8">
      <c r="A269" s="86" t="str">
        <v>rcd_worktrav_103</v>
      </c>
      <c r="B269" s="239">
        <v>268</v>
      </c>
      <c r="C269" s="86" t="s">
        <v>710</v>
      </c>
      <c r="D269" s="241">
        <f>COUNTIF($C$1:$C269,C269)</f>
        <v>3</v>
      </c>
      <c r="E269" s="241" t="str">
        <f t="shared" si="24"/>
        <v>Travel To Work (% of Workers)3</v>
      </c>
      <c r="F269" s="86" t="s">
        <v>715</v>
      </c>
      <c r="G269" s="242">
        <v>9.1255813953488335E-2</v>
      </c>
      <c r="H269" s="245">
        <v>151.9702103268996</v>
      </c>
    </row>
    <row r="270" spans="1:8">
      <c r="A270" s="86" t="str">
        <v>rcd_worktrav_104</v>
      </c>
      <c r="B270" s="239">
        <v>269</v>
      </c>
      <c r="C270" s="86" t="s">
        <v>710</v>
      </c>
      <c r="D270" s="241">
        <f>COUNTIF($C$1:$C270,C270)</f>
        <v>4</v>
      </c>
      <c r="E270" s="241" t="str">
        <f t="shared" si="24"/>
        <v>Travel To Work (% of Workers)4</v>
      </c>
      <c r="F270" s="86" t="s">
        <v>717</v>
      </c>
      <c r="G270" s="242">
        <v>3.5209302325581386E-2</v>
      </c>
      <c r="H270" s="245">
        <v>103.74280770765567</v>
      </c>
    </row>
    <row r="271" spans="1:8">
      <c r="A271" s="86" t="str">
        <v>rcd_worktrav_105</v>
      </c>
      <c r="B271" s="239">
        <v>270</v>
      </c>
      <c r="C271" s="86" t="s">
        <v>710</v>
      </c>
      <c r="D271" s="241">
        <f>COUNTIF($C$1:$C271,C271)</f>
        <v>5</v>
      </c>
      <c r="E271" s="241" t="str">
        <f t="shared" si="24"/>
        <v>Travel To Work (% of Workers)5</v>
      </c>
      <c r="F271" s="86" t="s">
        <v>719</v>
      </c>
      <c r="G271" s="242">
        <v>0.16331395348837213</v>
      </c>
      <c r="H271" s="245">
        <v>133.67062270774645</v>
      </c>
    </row>
    <row r="272" spans="1:8">
      <c r="A272" s="86" t="str">
        <v>rcd_worktrav_106</v>
      </c>
      <c r="B272" s="239">
        <v>271</v>
      </c>
      <c r="C272" s="86" t="s">
        <v>710</v>
      </c>
      <c r="D272" s="241">
        <f>COUNTIF($C$1:$C272,C272)</f>
        <v>6</v>
      </c>
      <c r="E272" s="241" t="str">
        <f t="shared" si="24"/>
        <v>Travel To Work (% of Workers)6</v>
      </c>
      <c r="F272" s="86" t="s">
        <v>721</v>
      </c>
      <c r="G272" s="242">
        <v>9.9689922480620165E-3</v>
      </c>
      <c r="H272" s="245">
        <v>100.76372043925643</v>
      </c>
    </row>
    <row r="273" spans="1:8">
      <c r="A273" s="86" t="str">
        <v>rcd_worktrav_107</v>
      </c>
      <c r="B273" s="239">
        <v>272</v>
      </c>
      <c r="C273" s="86" t="s">
        <v>710</v>
      </c>
      <c r="D273" s="241">
        <f>COUNTIF($C$1:$C273,C273)</f>
        <v>7</v>
      </c>
      <c r="E273" s="241" t="str">
        <f t="shared" si="24"/>
        <v>Travel To Work (% of Workers)7</v>
      </c>
      <c r="F273" s="86" t="s">
        <v>723</v>
      </c>
      <c r="G273" s="242">
        <v>2.0624031007751936E-2</v>
      </c>
      <c r="H273" s="245">
        <v>48.417134989721248</v>
      </c>
    </row>
    <row r="274" spans="1:8">
      <c r="A274" s="86" t="str">
        <v>car0</v>
      </c>
      <c r="B274" s="239">
        <v>273</v>
      </c>
      <c r="C274" s="86" t="s">
        <v>725</v>
      </c>
      <c r="D274" s="241">
        <f>COUNTIF($C$1:$C274,C274)</f>
        <v>1</v>
      </c>
      <c r="E274" s="241" t="str">
        <f t="shared" si="24"/>
        <v>Car Ownership1</v>
      </c>
      <c r="F274" s="86" t="s">
        <v>726</v>
      </c>
      <c r="G274" s="242">
        <v>0.32327131782945739</v>
      </c>
      <c r="H274" s="245">
        <v>173.58895604582941</v>
      </c>
    </row>
    <row r="275" spans="1:8">
      <c r="A275" s="86" t="str">
        <v>car1</v>
      </c>
      <c r="B275" s="239">
        <v>274</v>
      </c>
      <c r="C275" s="86" t="s">
        <v>725</v>
      </c>
      <c r="D275" s="241">
        <f>COUNTIF($C$1:$C275,C275)</f>
        <v>2</v>
      </c>
      <c r="E275" s="241" t="str">
        <f t="shared" si="24"/>
        <v>Car Ownership2</v>
      </c>
      <c r="F275" s="86" t="s">
        <v>728</v>
      </c>
      <c r="G275" s="242">
        <v>0.42073255813953492</v>
      </c>
      <c r="H275" s="245">
        <v>105.29678256415791</v>
      </c>
    </row>
    <row r="276" spans="1:8">
      <c r="A276" s="86" t="str">
        <v>car2</v>
      </c>
      <c r="B276" s="239">
        <v>275</v>
      </c>
      <c r="C276" s="86" t="s">
        <v>725</v>
      </c>
      <c r="D276" s="241">
        <f>COUNTIF($C$1:$C276,C276)</f>
        <v>3</v>
      </c>
      <c r="E276" s="241" t="str">
        <f t="shared" si="24"/>
        <v>Car Ownership3</v>
      </c>
      <c r="F276" s="86" t="s">
        <v>730</v>
      </c>
      <c r="G276" s="242">
        <v>0.21175581395348841</v>
      </c>
      <c r="H276" s="245">
        <v>65.977134743854478</v>
      </c>
    </row>
    <row r="277" spans="1:8">
      <c r="A277" s="86" t="str">
        <v>car3p</v>
      </c>
      <c r="B277" s="239">
        <v>276</v>
      </c>
      <c r="C277" s="86" t="s">
        <v>725</v>
      </c>
      <c r="D277" s="241">
        <f>COUNTIF($C$1:$C277,C277)</f>
        <v>4</v>
      </c>
      <c r="E277" s="241" t="str">
        <f t="shared" si="24"/>
        <v>Car Ownership4</v>
      </c>
      <c r="F277" s="86" t="s">
        <v>732</v>
      </c>
      <c r="G277" s="242">
        <v>4.4108527131782947E-2</v>
      </c>
      <c r="H277" s="245">
        <v>47.331279029988153</v>
      </c>
    </row>
    <row r="278" spans="1:8">
      <c r="A278" s="86" t="str">
        <v>car1recent</v>
      </c>
      <c r="B278" s="239">
        <v>277</v>
      </c>
      <c r="C278" s="86" t="s">
        <v>725</v>
      </c>
      <c r="D278" s="241">
        <f>COUNTIF($C$1:$C278,C278)</f>
        <v>5</v>
      </c>
      <c r="E278" s="241" t="str">
        <f t="shared" si="24"/>
        <v>Car Ownership5</v>
      </c>
      <c r="F278" s="86" t="s">
        <v>734</v>
      </c>
      <c r="G278" s="242">
        <v>9.7031007751937987E-2</v>
      </c>
      <c r="H278" s="245">
        <v>72.360511823440433</v>
      </c>
    </row>
    <row r="279" spans="1:8">
      <c r="A279" s="86" t="str">
        <v>car1co</v>
      </c>
      <c r="B279" s="239">
        <v>278</v>
      </c>
      <c r="C279" s="86" t="s">
        <v>736</v>
      </c>
      <c r="D279" s="241">
        <f>COUNTIF($C$1:$C279,C279)</f>
        <v>1</v>
      </c>
      <c r="E279" s="241" t="str">
        <f t="shared" si="24"/>
        <v>Main Car (% of car owners)1</v>
      </c>
      <c r="F279" s="86" t="s">
        <v>737</v>
      </c>
      <c r="G279" s="242">
        <v>1.3414728682170538E-2</v>
      </c>
      <c r="H279" s="245">
        <v>84.918126161038359</v>
      </c>
    </row>
    <row r="280" spans="1:8">
      <c r="A280" s="86" t="str">
        <v>car1priv</v>
      </c>
      <c r="B280" s="239">
        <v>279</v>
      </c>
      <c r="C280" s="86" t="s">
        <v>736</v>
      </c>
      <c r="D280" s="241">
        <f>COUNTIF($C$1:$C280,C280)</f>
        <v>2</v>
      </c>
      <c r="E280" s="241" t="str">
        <f t="shared" si="24"/>
        <v>Main Car (% of car owners)2</v>
      </c>
      <c r="F280" s="86" t="s">
        <v>739</v>
      </c>
      <c r="G280" s="242">
        <v>0.98658527131782947</v>
      </c>
      <c r="H280" s="245">
        <v>100.24207627082117</v>
      </c>
    </row>
    <row r="281" spans="1:8">
      <c r="A281" s="86" t="str">
        <v>carsaloon</v>
      </c>
      <c r="B281" s="239">
        <v>280</v>
      </c>
      <c r="C281" s="86" t="s">
        <v>736</v>
      </c>
      <c r="D281" s="241">
        <f>COUNTIF($C$1:$C281,C281)</f>
        <v>3</v>
      </c>
      <c r="E281" s="241" t="str">
        <f t="shared" si="24"/>
        <v>Main Car (% of car owners)3</v>
      </c>
      <c r="F281" s="86" t="s">
        <v>741</v>
      </c>
      <c r="G281" s="242">
        <v>0.18564341085271316</v>
      </c>
      <c r="H281" s="245">
        <v>103.15060892967014</v>
      </c>
    </row>
    <row r="282" spans="1:8">
      <c r="A282" s="86" t="str">
        <v>carhatchback</v>
      </c>
      <c r="B282" s="239">
        <v>281</v>
      </c>
      <c r="C282" s="86" t="s">
        <v>736</v>
      </c>
      <c r="D282" s="241">
        <f>COUNTIF($C$1:$C282,C282)</f>
        <v>4</v>
      </c>
      <c r="E282" s="241" t="str">
        <f t="shared" si="24"/>
        <v>Main Car (% of car owners)4</v>
      </c>
      <c r="F282" s="86" t="s">
        <v>743</v>
      </c>
      <c r="G282" s="242">
        <v>0.5225581395348835</v>
      </c>
      <c r="H282" s="245">
        <v>104.03195196504362</v>
      </c>
    </row>
    <row r="283" spans="1:8">
      <c r="A283" s="86" t="str">
        <v>carestate</v>
      </c>
      <c r="B283" s="239">
        <v>282</v>
      </c>
      <c r="C283" s="86" t="s">
        <v>736</v>
      </c>
      <c r="D283" s="241">
        <f>COUNTIF($C$1:$C283,C283)</f>
        <v>5</v>
      </c>
      <c r="E283" s="241" t="str">
        <f t="shared" si="24"/>
        <v>Main Car (% of car owners)5</v>
      </c>
      <c r="F283" s="86" t="s">
        <v>745</v>
      </c>
      <c r="G283" s="242">
        <v>6.4244186046511609E-2</v>
      </c>
      <c r="H283" s="245">
        <v>91.304830082547369</v>
      </c>
    </row>
    <row r="284" spans="1:8">
      <c r="A284" s="86" t="str">
        <v>carlux</v>
      </c>
      <c r="B284" s="239">
        <v>283</v>
      </c>
      <c r="C284" s="86" t="s">
        <v>736</v>
      </c>
      <c r="D284" s="241">
        <f>COUNTIF($C$1:$C284,C284)</f>
        <v>6</v>
      </c>
      <c r="E284" s="241" t="str">
        <f t="shared" si="24"/>
        <v>Main Car (% of car owners)6</v>
      </c>
      <c r="F284" s="86" t="s">
        <v>747</v>
      </c>
      <c r="G284" s="242">
        <v>7.0643410852713195E-2</v>
      </c>
      <c r="H284" s="245">
        <v>90.515456493299752</v>
      </c>
    </row>
    <row r="285" spans="1:8">
      <c r="A285" s="86" t="str">
        <v>carother</v>
      </c>
      <c r="B285" s="239">
        <v>284</v>
      </c>
      <c r="C285" s="86" t="s">
        <v>736</v>
      </c>
      <c r="D285" s="241">
        <f>COUNTIF($C$1:$C285,C285)</f>
        <v>7</v>
      </c>
      <c r="E285" s="241" t="str">
        <f t="shared" si="24"/>
        <v>Main Car (% of car owners)7</v>
      </c>
      <c r="F285" s="86" t="s">
        <v>749</v>
      </c>
      <c r="G285" s="242">
        <v>0.15691472868217057</v>
      </c>
      <c r="H285" s="245">
        <v>92.701355783757847</v>
      </c>
    </row>
    <row r="286" spans="1:8">
      <c r="A286" s="86" t="str">
        <v>car1btnew</v>
      </c>
      <c r="B286" s="239">
        <v>285</v>
      </c>
      <c r="C286" s="86" t="s">
        <v>736</v>
      </c>
      <c r="D286" s="241">
        <f>COUNTIF($C$1:$C286,C286)</f>
        <v>8</v>
      </c>
      <c r="E286" s="241" t="str">
        <f t="shared" si="24"/>
        <v>Main Car (% of car owners)8</v>
      </c>
      <c r="F286" s="86" t="s">
        <v>751</v>
      </c>
      <c r="G286" s="242">
        <v>0.31999224806201543</v>
      </c>
      <c r="H286" s="245">
        <v>85.677302457791015</v>
      </c>
    </row>
    <row r="287" spans="1:8">
      <c r="A287" s="86" t="str">
        <v>car1btused</v>
      </c>
      <c r="B287" s="239">
        <v>286</v>
      </c>
      <c r="C287" s="86" t="s">
        <v>736</v>
      </c>
      <c r="D287" s="241">
        <f>COUNTIF($C$1:$C287,C287)</f>
        <v>9</v>
      </c>
      <c r="E287" s="241" t="str">
        <f t="shared" si="24"/>
        <v>Main Car (% of car owners)9</v>
      </c>
      <c r="F287" s="86" t="s">
        <v>753</v>
      </c>
      <c r="G287" s="242">
        <v>0.68000775193798435</v>
      </c>
      <c r="H287" s="245">
        <v>108.53821967059214</v>
      </c>
    </row>
    <row r="288" spans="1:8">
      <c r="A288" s="86" t="str">
        <v>rcd_hhdyrinc_101</v>
      </c>
      <c r="B288" s="239">
        <v>287</v>
      </c>
      <c r="C288" s="86" t="s">
        <v>755</v>
      </c>
      <c r="D288" s="241">
        <f>COUNTIF($C$1:$C288,C288)</f>
        <v>1</v>
      </c>
      <c r="E288" s="241" t="str">
        <f t="shared" si="24"/>
        <v>Household Annual Income1</v>
      </c>
      <c r="F288" s="86" t="s">
        <v>756</v>
      </c>
      <c r="G288" s="242">
        <v>0.24418604651162792</v>
      </c>
      <c r="H288" s="245">
        <v>145.11649199516822</v>
      </c>
    </row>
    <row r="289" spans="1:8">
      <c r="A289" s="86" t="str">
        <v>rcd_hhdyrinc_102</v>
      </c>
      <c r="B289" s="239">
        <v>288</v>
      </c>
      <c r="C289" s="86" t="s">
        <v>755</v>
      </c>
      <c r="D289" s="241">
        <f>COUNTIF($C$1:$C289,C289)</f>
        <v>2</v>
      </c>
      <c r="E289" s="241" t="str">
        <f t="shared" si="24"/>
        <v>Household Annual Income2</v>
      </c>
      <c r="F289" s="86" t="s">
        <v>757</v>
      </c>
      <c r="G289" s="242">
        <v>0.36691472868217062</v>
      </c>
      <c r="H289" s="245">
        <v>116.46086385827279</v>
      </c>
    </row>
    <row r="290" spans="1:8">
      <c r="A290" s="86" t="str">
        <v>rcd_hhdyrinc_103</v>
      </c>
      <c r="B290" s="239">
        <v>289</v>
      </c>
      <c r="C290" s="86" t="s">
        <v>755</v>
      </c>
      <c r="D290" s="241">
        <f>COUNTIF($C$1:$C290,C290)</f>
        <v>3</v>
      </c>
      <c r="E290" s="241" t="str">
        <f t="shared" si="24"/>
        <v>Household Annual Income3</v>
      </c>
      <c r="F290" s="86" t="s">
        <v>758</v>
      </c>
      <c r="G290" s="242">
        <v>0.19806589147286824</v>
      </c>
      <c r="H290" s="245">
        <v>93.587172112194878</v>
      </c>
    </row>
    <row r="291" spans="1:8">
      <c r="A291" s="86" t="str">
        <v>rcd_hhdyrinc_104</v>
      </c>
      <c r="B291" s="239">
        <v>290</v>
      </c>
      <c r="C291" s="86" t="s">
        <v>755</v>
      </c>
      <c r="D291" s="241">
        <f>COUNTIF($C$1:$C291,C291)</f>
        <v>4</v>
      </c>
      <c r="E291" s="241" t="str">
        <f t="shared" si="24"/>
        <v>Household Annual Income4</v>
      </c>
      <c r="F291" s="86" t="s">
        <v>759</v>
      </c>
      <c r="G291" s="242">
        <v>0.12006201550387598</v>
      </c>
      <c r="H291" s="245">
        <v>85.943560552829751</v>
      </c>
    </row>
    <row r="292" spans="1:8">
      <c r="A292" s="86" t="str">
        <v>rcd_hhdyrinc_105</v>
      </c>
      <c r="B292" s="239">
        <v>291</v>
      </c>
      <c r="C292" s="86" t="s">
        <v>755</v>
      </c>
      <c r="D292" s="241">
        <f>COUNTIF($C$1:$C292,C292)</f>
        <v>5</v>
      </c>
      <c r="E292" s="241" t="str">
        <f t="shared" si="24"/>
        <v>Household Annual Income5</v>
      </c>
      <c r="F292" s="86" t="s">
        <v>760</v>
      </c>
      <c r="G292" s="242">
        <v>3.9317829457364332E-2</v>
      </c>
      <c r="H292" s="245">
        <v>53.799487715024988</v>
      </c>
    </row>
    <row r="293" spans="1:8">
      <c r="A293" s="86" t="str">
        <v>rcd_hhdyrinc_106</v>
      </c>
      <c r="B293" s="239">
        <v>292</v>
      </c>
      <c r="C293" s="86" t="s">
        <v>755</v>
      </c>
      <c r="D293" s="241">
        <f>COUNTIF($C$1:$C293,C293)</f>
        <v>6</v>
      </c>
      <c r="E293" s="241" t="str">
        <f t="shared" si="24"/>
        <v>Household Annual Income6</v>
      </c>
      <c r="F293" s="86" t="s">
        <v>761</v>
      </c>
      <c r="G293" s="242">
        <v>3.1507751937984496E-2</v>
      </c>
      <c r="H293" s="245">
        <v>34.179327622301294</v>
      </c>
    </row>
    <row r="294" spans="1:8">
      <c r="A294" s="86" t="str">
        <v>incmean</v>
      </c>
      <c r="B294" s="239">
        <v>293</v>
      </c>
      <c r="C294" s="86" t="s">
        <v>755</v>
      </c>
      <c r="D294" s="241">
        <f>COUNTIF($C$1:$C294,C294)</f>
        <v>7</v>
      </c>
      <c r="E294" s="241" t="str">
        <f t="shared" si="24"/>
        <v>Household Annual Income7</v>
      </c>
      <c r="F294" s="86" t="s">
        <v>763</v>
      </c>
      <c r="G294" s="242">
        <v>288.3237633104651</v>
      </c>
      <c r="H294" s="245">
        <v>68.159326095965625</v>
      </c>
    </row>
    <row r="295" spans="1:8">
      <c r="A295" s="86" t="str">
        <v>benbase1</v>
      </c>
      <c r="B295" s="239">
        <v>294</v>
      </c>
      <c r="C295" s="86" t="s">
        <v>765</v>
      </c>
      <c r="D295" s="241">
        <f>COUNTIF($C$1:$C295,C295)</f>
        <v>1</v>
      </c>
      <c r="E295" s="241" t="str">
        <f t="shared" si="24"/>
        <v>Benefits1</v>
      </c>
      <c r="F295" s="86" t="s">
        <v>766</v>
      </c>
      <c r="G295" s="242">
        <v>4.0434108527131779E-2</v>
      </c>
      <c r="H295" s="245">
        <v>203.93387610519841</v>
      </c>
    </row>
    <row r="296" spans="1:8">
      <c r="A296" s="86" t="str">
        <v>benbase2</v>
      </c>
      <c r="B296" s="239">
        <v>295</v>
      </c>
      <c r="C296" s="86" t="s">
        <v>765</v>
      </c>
      <c r="D296" s="241">
        <f>COUNTIF($C$1:$C296,C296)</f>
        <v>2</v>
      </c>
      <c r="E296" s="241" t="str">
        <f t="shared" si="24"/>
        <v>Benefits2</v>
      </c>
      <c r="F296" s="86" t="s">
        <v>768</v>
      </c>
      <c r="G296" s="242">
        <v>1.513565891472868E-2</v>
      </c>
      <c r="H296" s="245">
        <v>207.72085541912287</v>
      </c>
    </row>
    <row r="297" spans="1:8">
      <c r="A297" s="86" t="str">
        <v>benbase3</v>
      </c>
      <c r="B297" s="239">
        <v>296</v>
      </c>
      <c r="C297" s="86" t="s">
        <v>765</v>
      </c>
      <c r="D297" s="241">
        <f>COUNTIF($C$1:$C297,C297)</f>
        <v>3</v>
      </c>
      <c r="E297" s="241" t="str">
        <f t="shared" si="24"/>
        <v>Benefits3</v>
      </c>
      <c r="F297" s="86" t="s">
        <v>770</v>
      </c>
      <c r="G297" s="242">
        <v>0.16437596899224807</v>
      </c>
      <c r="H297" s="245">
        <v>116.37305572692327</v>
      </c>
    </row>
    <row r="298" spans="1:8">
      <c r="A298" s="86" t="str">
        <v>benbase4</v>
      </c>
      <c r="B298" s="239">
        <v>297</v>
      </c>
      <c r="C298" s="86" t="s">
        <v>765</v>
      </c>
      <c r="D298" s="241">
        <f>COUNTIF($C$1:$C298,C298)</f>
        <v>4</v>
      </c>
      <c r="E298" s="241" t="str">
        <f t="shared" si="24"/>
        <v>Benefits4</v>
      </c>
      <c r="F298" s="86" t="s">
        <v>772</v>
      </c>
      <c r="G298" s="242">
        <v>4.3748062015503873E-2</v>
      </c>
      <c r="H298" s="245">
        <v>192.42857628328389</v>
      </c>
    </row>
    <row r="299" spans="1:8">
      <c r="A299" s="86" t="str">
        <v>finsit_savalot</v>
      </c>
      <c r="B299" s="239">
        <v>298</v>
      </c>
      <c r="C299" s="86" t="s">
        <v>774</v>
      </c>
      <c r="D299" s="241">
        <f>COUNTIF($C$1:$C299,C299)</f>
        <v>1</v>
      </c>
      <c r="E299" s="241" t="str">
        <f t="shared" si="24"/>
        <v>Financial Situation1</v>
      </c>
      <c r="F299" s="86" t="s">
        <v>775</v>
      </c>
      <c r="G299" s="242">
        <v>7.5922480620155025E-2</v>
      </c>
      <c r="H299" s="245">
        <v>67.289929046319571</v>
      </c>
    </row>
    <row r="300" spans="1:8">
      <c r="A300" s="86" t="str">
        <v>finsit_savlittle</v>
      </c>
      <c r="B300" s="239">
        <v>299</v>
      </c>
      <c r="C300" s="86" t="s">
        <v>774</v>
      </c>
      <c r="D300" s="241">
        <f>COUNTIF($C$1:$C300,C300)</f>
        <v>2</v>
      </c>
      <c r="E300" s="241" t="str">
        <f t="shared" si="24"/>
        <v>Financial Situation2</v>
      </c>
      <c r="F300" s="86" t="s">
        <v>777</v>
      </c>
      <c r="G300" s="242">
        <v>0.4911899224806201</v>
      </c>
      <c r="H300" s="245">
        <v>92.269821465819419</v>
      </c>
    </row>
    <row r="301" spans="1:8">
      <c r="A301" s="86" t="str">
        <v>finsit_even</v>
      </c>
      <c r="B301" s="239">
        <v>300</v>
      </c>
      <c r="C301" s="86" t="s">
        <v>774</v>
      </c>
      <c r="D301" s="241">
        <f>COUNTIF($C$1:$C301,C301)</f>
        <v>3</v>
      </c>
      <c r="E301" s="241" t="str">
        <f t="shared" si="24"/>
        <v>Financial Situation3</v>
      </c>
      <c r="F301" s="86" t="s">
        <v>779</v>
      </c>
      <c r="G301" s="242">
        <v>0.37475581395348839</v>
      </c>
      <c r="H301" s="245">
        <v>128.98126139378024</v>
      </c>
    </row>
    <row r="302" spans="1:8">
      <c r="A302" s="86" t="str">
        <v>finsit_debt</v>
      </c>
      <c r="B302" s="239">
        <v>301</v>
      </c>
      <c r="C302" s="86" t="s">
        <v>774</v>
      </c>
      <c r="D302" s="241">
        <f>COUNTIF($C$1:$C302,C302)</f>
        <v>4</v>
      </c>
      <c r="E302" s="241" t="str">
        <f t="shared" si="24"/>
        <v>Financial Situation4</v>
      </c>
      <c r="F302" s="86" t="s">
        <v>781</v>
      </c>
      <c r="G302" s="242">
        <v>5.8476744186046502E-2</v>
      </c>
      <c r="H302" s="245">
        <v>90.561927583883701</v>
      </c>
    </row>
    <row r="303" spans="1:8">
      <c r="A303" s="86" t="str">
        <v>smartband</v>
      </c>
      <c r="B303" s="239">
        <v>302</v>
      </c>
      <c r="C303" s="86" t="s">
        <v>783</v>
      </c>
      <c r="D303" s="241">
        <f>COUNTIF($C$1:$C303,C303)</f>
        <v>1</v>
      </c>
      <c r="E303" s="241" t="str">
        <f t="shared" si="24"/>
        <v>Contactless1</v>
      </c>
      <c r="F303" s="86" t="s">
        <v>784</v>
      </c>
      <c r="G303" s="242">
        <v>9.6290697674418585E-2</v>
      </c>
      <c r="H303" s="245">
        <v>73.937329356774001</v>
      </c>
    </row>
    <row r="304" spans="1:8">
      <c r="A304" s="86" t="str">
        <v>cur_contless</v>
      </c>
      <c r="B304" s="239">
        <v>303</v>
      </c>
      <c r="C304" s="86" t="s">
        <v>783</v>
      </c>
      <c r="D304" s="241">
        <f>COUNTIF($C$1:$C304,C304)</f>
        <v>2</v>
      </c>
      <c r="E304" s="241" t="str">
        <f t="shared" si="24"/>
        <v>Contactless2</v>
      </c>
      <c r="F304" s="86" t="s">
        <v>786</v>
      </c>
      <c r="G304" s="242">
        <v>0.54697674418604658</v>
      </c>
      <c r="H304" s="245">
        <v>90.770508691823508</v>
      </c>
    </row>
    <row r="305" spans="1:8">
      <c r="A305" s="86" t="str">
        <v>CDS_1PLUS</v>
      </c>
      <c r="B305" s="239">
        <v>304</v>
      </c>
      <c r="C305" s="86" t="s">
        <v>788</v>
      </c>
      <c r="D305" s="241">
        <f>COUNTIF($C$1:$C305,C305)</f>
        <v>1</v>
      </c>
      <c r="E305" s="241" t="str">
        <f t="shared" si="24"/>
        <v>Credit Cards1</v>
      </c>
      <c r="F305" s="86" t="s">
        <v>789</v>
      </c>
      <c r="G305" s="242">
        <v>0.40274418604651174</v>
      </c>
      <c r="H305" s="245">
        <v>75.30507588752387</v>
      </c>
    </row>
    <row r="306" spans="1:8">
      <c r="A306" s="86" t="str">
        <v>CDS_2PLUS</v>
      </c>
      <c r="B306" s="239">
        <v>305</v>
      </c>
      <c r="C306" s="86" t="s">
        <v>788</v>
      </c>
      <c r="D306" s="241">
        <f>COUNTIF($C$1:$C306,C306)</f>
        <v>2</v>
      </c>
      <c r="E306" s="241" t="str">
        <f t="shared" si="24"/>
        <v>Credit Cards2</v>
      </c>
      <c r="F306" s="86" t="s">
        <v>791</v>
      </c>
      <c r="G306" s="242">
        <v>0.13509302325581396</v>
      </c>
      <c r="H306" s="245">
        <v>61.431584418786535</v>
      </c>
    </row>
    <row r="307" spans="1:8">
      <c r="A307" s="86" t="str">
        <v>CDS_SPE500PLUS</v>
      </c>
      <c r="B307" s="239">
        <v>306</v>
      </c>
      <c r="C307" s="86" t="s">
        <v>788</v>
      </c>
      <c r="D307" s="241">
        <f>COUNTIF($C$1:$C307,C307)</f>
        <v>3</v>
      </c>
      <c r="E307" s="241" t="str">
        <f t="shared" si="24"/>
        <v>Credit Cards3</v>
      </c>
      <c r="F307" s="86" t="s">
        <v>793</v>
      </c>
      <c r="G307" s="242">
        <v>7.257364341085272E-2</v>
      </c>
      <c r="H307" s="245">
        <v>51.931410273937495</v>
      </c>
    </row>
    <row r="308" spans="1:8">
      <c r="A308" s="86" t="str">
        <v>CDS_USE6T1M</v>
      </c>
      <c r="B308" s="239">
        <v>307</v>
      </c>
      <c r="C308" s="86" t="s">
        <v>788</v>
      </c>
      <c r="D308" s="241">
        <f>COUNTIF($C$1:$C308,C308)</f>
        <v>4</v>
      </c>
      <c r="E308" s="241" t="str">
        <f t="shared" si="24"/>
        <v>Credit Cards4</v>
      </c>
      <c r="F308" s="86" t="s">
        <v>795</v>
      </c>
      <c r="G308" s="242">
        <v>0.11903488372093023</v>
      </c>
      <c r="H308" s="245">
        <v>56.788735577537153</v>
      </c>
    </row>
    <row r="309" spans="1:8">
      <c r="A309" s="86" t="str">
        <v>CDS_REVOL</v>
      </c>
      <c r="B309" s="239">
        <v>308</v>
      </c>
      <c r="C309" s="86" t="s">
        <v>788</v>
      </c>
      <c r="D309" s="241">
        <f>COUNTIF($C$1:$C309,C309)</f>
        <v>5</v>
      </c>
      <c r="E309" s="241" t="str">
        <f t="shared" si="24"/>
        <v>Credit Cards5</v>
      </c>
      <c r="F309" s="86" t="s">
        <v>797</v>
      </c>
      <c r="G309" s="242">
        <v>7.5248062015503894E-2</v>
      </c>
      <c r="H309" s="245">
        <v>92.216208588181573</v>
      </c>
    </row>
    <row r="310" spans="1:8">
      <c r="A310" s="86" t="str">
        <v>CDS_TRANS</v>
      </c>
      <c r="B310" s="239">
        <v>309</v>
      </c>
      <c r="C310" s="86" t="s">
        <v>788</v>
      </c>
      <c r="D310" s="241">
        <f>COUNTIF($C$1:$C310,C310)</f>
        <v>6</v>
      </c>
      <c r="E310" s="241" t="str">
        <f t="shared" si="24"/>
        <v>Credit Cards6</v>
      </c>
      <c r="F310" s="86" t="s">
        <v>799</v>
      </c>
      <c r="G310" s="242">
        <v>0.25574806201550387</v>
      </c>
      <c r="H310" s="245">
        <v>66.169741736921878</v>
      </c>
    </row>
    <row r="311" spans="1:8">
      <c r="A311" s="86" t="str">
        <v>ca_have</v>
      </c>
      <c r="B311" s="239">
        <v>310</v>
      </c>
      <c r="C311" s="86" t="s">
        <v>801</v>
      </c>
      <c r="D311" s="241">
        <f>COUNTIF($C$1:$C311,C311)</f>
        <v>1</v>
      </c>
      <c r="E311" s="241" t="str">
        <f t="shared" si="24"/>
        <v>Current account, Savings and Investments1</v>
      </c>
      <c r="F311" s="86" t="s">
        <v>802</v>
      </c>
      <c r="G311" s="242">
        <v>0.90752713178294586</v>
      </c>
      <c r="H311" s="245">
        <v>100.58551121409683</v>
      </c>
    </row>
    <row r="312" spans="1:8">
      <c r="A312" s="86" t="str">
        <v>sv_have</v>
      </c>
      <c r="B312" s="239">
        <v>311</v>
      </c>
      <c r="C312" s="86" t="s">
        <v>801</v>
      </c>
      <c r="D312" s="241">
        <f>COUNTIF($C$1:$C312,C312)</f>
        <v>2</v>
      </c>
      <c r="E312" s="241" t="str">
        <f t="shared" si="24"/>
        <v>Current account, Savings and Investments2</v>
      </c>
      <c r="F312" s="86" t="s">
        <v>804</v>
      </c>
      <c r="G312" s="242">
        <v>0.47890697674418609</v>
      </c>
      <c r="H312" s="245">
        <v>82.520985121125321</v>
      </c>
    </row>
    <row r="313" spans="1:8">
      <c r="A313" s="86" t="str">
        <v>unreg_have</v>
      </c>
      <c r="B313" s="239">
        <v>312</v>
      </c>
      <c r="C313" s="86" t="s">
        <v>801</v>
      </c>
      <c r="D313" s="241">
        <f>COUNTIF($C$1:$C313,C313)</f>
        <v>3</v>
      </c>
      <c r="E313" s="241" t="str">
        <f t="shared" si="24"/>
        <v>Current account, Savings and Investments3</v>
      </c>
      <c r="F313" s="86" t="s">
        <v>806</v>
      </c>
      <c r="G313" s="242">
        <v>0.80336434108527122</v>
      </c>
      <c r="H313" s="245">
        <v>93.942792272993685</v>
      </c>
    </row>
    <row r="314" spans="1:8">
      <c r="A314" s="86" t="str">
        <v>reg_have</v>
      </c>
      <c r="B314" s="239">
        <v>313</v>
      </c>
      <c r="C314" s="86" t="s">
        <v>801</v>
      </c>
      <c r="D314" s="241">
        <f>COUNTIF($C$1:$C314,C314)</f>
        <v>4</v>
      </c>
      <c r="E314" s="241" t="str">
        <f t="shared" si="24"/>
        <v>Current account, Savings and Investments4</v>
      </c>
      <c r="F314" s="86" t="s">
        <v>808</v>
      </c>
      <c r="G314" s="242">
        <v>0.56743410852713172</v>
      </c>
      <c r="H314" s="245">
        <v>91.533860056937215</v>
      </c>
    </row>
    <row r="315" spans="1:8">
      <c r="A315" s="86" t="str">
        <v>SAV_INSTANT</v>
      </c>
      <c r="B315" s="239">
        <v>314</v>
      </c>
      <c r="C315" s="86" t="s">
        <v>801</v>
      </c>
      <c r="D315" s="241">
        <f>COUNTIF($C$1:$C315,C315)</f>
        <v>5</v>
      </c>
      <c r="E315" s="241" t="str">
        <f t="shared" si="24"/>
        <v>Current account, Savings and Investments5</v>
      </c>
      <c r="F315" s="86" t="s">
        <v>810</v>
      </c>
      <c r="G315" s="242">
        <v>0.36321317829457372</v>
      </c>
      <c r="H315" s="245">
        <v>83.863429360967075</v>
      </c>
    </row>
    <row r="316" spans="1:8">
      <c r="A316" s="86" t="str">
        <v>SAV_CASHISA</v>
      </c>
      <c r="B316" s="239">
        <v>315</v>
      </c>
      <c r="C316" s="86" t="s">
        <v>801</v>
      </c>
      <c r="D316" s="241">
        <f>COUNTIF($C$1:$C316,C316)</f>
        <v>6</v>
      </c>
      <c r="E316" s="241" t="str">
        <f t="shared" si="24"/>
        <v>Current account, Savings and Investments6</v>
      </c>
      <c r="F316" s="86" t="s">
        <v>812</v>
      </c>
      <c r="G316" s="242">
        <v>0.22742635658914734</v>
      </c>
      <c r="H316" s="245">
        <v>82.304004553515043</v>
      </c>
    </row>
    <row r="317" spans="1:8">
      <c r="A317" s="86" t="str">
        <v>INV_SHARESISA</v>
      </c>
      <c r="B317" s="239">
        <v>316</v>
      </c>
      <c r="C317" s="86" t="s">
        <v>801</v>
      </c>
      <c r="D317" s="241">
        <f>COUNTIF($C$1:$C317,C317)</f>
        <v>7</v>
      </c>
      <c r="E317" s="241" t="str">
        <f t="shared" si="24"/>
        <v>Current account, Savings and Investments7</v>
      </c>
      <c r="F317" s="86" t="s">
        <v>814</v>
      </c>
      <c r="G317" s="242">
        <v>5.5228682170542637E-2</v>
      </c>
      <c r="H317" s="245">
        <v>51.959800649252195</v>
      </c>
    </row>
    <row r="318" spans="1:8">
      <c r="A318" s="86" t="str">
        <v>INV_UNITTRUST</v>
      </c>
      <c r="B318" s="239">
        <v>317</v>
      </c>
      <c r="C318" s="86" t="s">
        <v>801</v>
      </c>
      <c r="D318" s="241">
        <f>COUNTIF($C$1:$C318,C318)</f>
        <v>8</v>
      </c>
      <c r="E318" s="241" t="str">
        <f t="shared" si="24"/>
        <v>Current account, Savings and Investments8</v>
      </c>
      <c r="F318" s="86" t="s">
        <v>816</v>
      </c>
      <c r="G318" s="242">
        <v>7.0387596899224823E-3</v>
      </c>
      <c r="H318" s="245">
        <v>49.84966986848017</v>
      </c>
    </row>
    <row r="319" spans="1:8">
      <c r="A319" s="86" t="str">
        <v>INV_SHARES</v>
      </c>
      <c r="B319" s="239">
        <v>318</v>
      </c>
      <c r="C319" s="86" t="s">
        <v>801</v>
      </c>
      <c r="D319" s="241">
        <f>COUNTIF($C$1:$C319,C319)</f>
        <v>9</v>
      </c>
      <c r="E319" s="241" t="str">
        <f t="shared" si="24"/>
        <v>Current account, Savings and Investments9</v>
      </c>
      <c r="F319" s="86" t="s">
        <v>818</v>
      </c>
      <c r="G319" s="242">
        <v>4.8205426356589143E-2</v>
      </c>
      <c r="H319" s="245">
        <v>48.984596470385746</v>
      </c>
    </row>
    <row r="320" spans="1:8">
      <c r="A320" s="86" t="str">
        <v>INV_BONDS</v>
      </c>
      <c r="B320" s="239">
        <v>319</v>
      </c>
      <c r="C320" s="86" t="s">
        <v>801</v>
      </c>
      <c r="D320" s="241">
        <f>COUNTIF($C$1:$C320,C320)</f>
        <v>10</v>
      </c>
      <c r="E320" s="241" t="str">
        <f t="shared" si="24"/>
        <v>Current account, Savings and Investments10</v>
      </c>
      <c r="F320" s="86" t="s">
        <v>820</v>
      </c>
      <c r="G320" s="242">
        <v>1.7515503875968993E-2</v>
      </c>
      <c r="H320" s="245">
        <v>65.165668787815292</v>
      </c>
    </row>
    <row r="321" spans="1:8">
      <c r="A321" s="86" t="str">
        <v>SAV_NATSAV</v>
      </c>
      <c r="B321" s="239">
        <v>320</v>
      </c>
      <c r="C321" s="86" t="s">
        <v>801</v>
      </c>
      <c r="D321" s="241">
        <f>COUNTIF($C$1:$C321,C321)</f>
        <v>11</v>
      </c>
      <c r="E321" s="241" t="str">
        <f t="shared" si="24"/>
        <v>Current account, Savings and Investments11</v>
      </c>
      <c r="F321" s="86" t="s">
        <v>822</v>
      </c>
      <c r="G321" s="242">
        <v>0.11847674418604652</v>
      </c>
      <c r="H321" s="245">
        <v>61.161903412847984</v>
      </c>
    </row>
    <row r="322" spans="1:8">
      <c r="A322" s="86" t="str">
        <v>INV_ANY</v>
      </c>
      <c r="B322" s="239">
        <v>321</v>
      </c>
      <c r="C322" s="86" t="s">
        <v>801</v>
      </c>
      <c r="D322" s="241">
        <f>COUNTIF($C$1:$C322,C322)</f>
        <v>12</v>
      </c>
      <c r="E322" s="241" t="str">
        <f t="shared" si="24"/>
        <v>Current account, Savings and Investments12</v>
      </c>
      <c r="F322" s="86" t="s">
        <v>824</v>
      </c>
      <c r="G322" s="242">
        <v>0.12055426356589147</v>
      </c>
      <c r="H322" s="245">
        <v>56.689440619766508</v>
      </c>
    </row>
    <row r="323" spans="1:8">
      <c r="A323" s="86" t="str">
        <v>INV_VAL6</v>
      </c>
      <c r="B323" s="239">
        <v>322</v>
      </c>
      <c r="C323" s="86" t="s">
        <v>801</v>
      </c>
      <c r="D323" s="241">
        <f>COUNTIF($C$1:$C323,C323)</f>
        <v>13</v>
      </c>
      <c r="E323" s="241" t="str">
        <f t="shared" ref="E323:E386" si="25">C323&amp;D323</f>
        <v>Current account, Savings and Investments13</v>
      </c>
      <c r="F323" s="86" t="s">
        <v>826</v>
      </c>
      <c r="G323" s="242">
        <v>2.9232558139534886E-2</v>
      </c>
      <c r="H323" s="245">
        <v>44.382001287763515</v>
      </c>
    </row>
    <row r="324" spans="1:8">
      <c r="A324" s="86" t="str">
        <v>SAV_VALA</v>
      </c>
      <c r="B324" s="239">
        <v>323</v>
      </c>
      <c r="C324" s="86" t="s">
        <v>801</v>
      </c>
      <c r="D324" s="241">
        <f>COUNTIF($C$1:$C324,C324)</f>
        <v>14</v>
      </c>
      <c r="E324" s="241" t="str">
        <f t="shared" si="25"/>
        <v>Current account, Savings and Investments14</v>
      </c>
      <c r="F324" s="86" t="s">
        <v>828</v>
      </c>
      <c r="G324" s="242">
        <v>0.1411627906976744</v>
      </c>
      <c r="H324" s="245">
        <v>107.2629398956158</v>
      </c>
    </row>
    <row r="325" spans="1:8">
      <c r="A325" s="86" t="str">
        <v>SAV_VAL3</v>
      </c>
      <c r="B325" s="239">
        <v>324</v>
      </c>
      <c r="C325" s="86" t="s">
        <v>801</v>
      </c>
      <c r="D325" s="241">
        <f>COUNTIF($C$1:$C325,C325)</f>
        <v>15</v>
      </c>
      <c r="E325" s="241" t="str">
        <f t="shared" si="25"/>
        <v>Current account, Savings and Investments15</v>
      </c>
      <c r="F325" s="86" t="s">
        <v>830</v>
      </c>
      <c r="G325" s="242">
        <v>0.10125193798449612</v>
      </c>
      <c r="H325" s="245">
        <v>95.786745505961591</v>
      </c>
    </row>
    <row r="326" spans="1:8">
      <c r="A326" s="86" t="str">
        <v>SAV_VAL4</v>
      </c>
      <c r="B326" s="239">
        <v>325</v>
      </c>
      <c r="C326" s="86" t="s">
        <v>801</v>
      </c>
      <c r="D326" s="241">
        <f>COUNTIF($C$1:$C326,C326)</f>
        <v>16</v>
      </c>
      <c r="E326" s="241" t="str">
        <f t="shared" si="25"/>
        <v>Current account, Savings and Investments16</v>
      </c>
      <c r="F326" s="86" t="s">
        <v>832</v>
      </c>
      <c r="G326" s="242">
        <v>0.1066395348837209</v>
      </c>
      <c r="H326" s="245">
        <v>83.46962702652273</v>
      </c>
    </row>
    <row r="327" spans="1:8">
      <c r="A327" s="86" t="str">
        <v>SAV_VALC</v>
      </c>
      <c r="B327" s="239">
        <v>326</v>
      </c>
      <c r="C327" s="86" t="s">
        <v>801</v>
      </c>
      <c r="D327" s="241">
        <f>COUNTIF($C$1:$C327,C327)</f>
        <v>17</v>
      </c>
      <c r="E327" s="241" t="str">
        <f t="shared" si="25"/>
        <v>Current account, Savings and Investments17</v>
      </c>
      <c r="F327" s="86" t="s">
        <v>834</v>
      </c>
      <c r="G327" s="242">
        <v>0.12938372093023254</v>
      </c>
      <c r="H327" s="245">
        <v>60.135235680087042</v>
      </c>
    </row>
    <row r="328" spans="1:8">
      <c r="A328" s="86" t="str">
        <v>LOA_HAS</v>
      </c>
      <c r="B328" s="239">
        <v>327</v>
      </c>
      <c r="C328" s="86" t="s">
        <v>836</v>
      </c>
      <c r="D328" s="241">
        <f>COUNTIF($C$1:$C328,C328)</f>
        <v>1</v>
      </c>
      <c r="E328" s="241" t="str">
        <f t="shared" si="25"/>
        <v>Loans1</v>
      </c>
      <c r="F328" s="86" t="s">
        <v>837</v>
      </c>
      <c r="G328" s="242">
        <v>0.10687209302325582</v>
      </c>
      <c r="H328" s="245">
        <v>86.614861872082102</v>
      </c>
    </row>
    <row r="329" spans="1:8">
      <c r="A329" s="86" t="str">
        <v>LOA_UNS</v>
      </c>
      <c r="B329" s="239">
        <v>328</v>
      </c>
      <c r="C329" s="86" t="s">
        <v>836</v>
      </c>
      <c r="D329" s="241">
        <f>COUNTIF($C$1:$C329,C329)</f>
        <v>2</v>
      </c>
      <c r="E329" s="241" t="str">
        <f t="shared" si="25"/>
        <v>Loans2</v>
      </c>
      <c r="F329" s="86" t="s">
        <v>839</v>
      </c>
      <c r="G329" s="242">
        <v>6.1790697674418603E-2</v>
      </c>
      <c r="H329" s="245">
        <v>92.646520397046785</v>
      </c>
    </row>
    <row r="330" spans="1:8">
      <c r="A330" s="86" t="str">
        <v>LOA_2PLUS</v>
      </c>
      <c r="B330" s="239">
        <v>329</v>
      </c>
      <c r="C330" s="86" t="s">
        <v>836</v>
      </c>
      <c r="D330" s="241">
        <f>COUNTIF($C$1:$C330,C330)</f>
        <v>3</v>
      </c>
      <c r="E330" s="241" t="str">
        <f t="shared" si="25"/>
        <v>Loans3</v>
      </c>
      <c r="F330" s="86" t="s">
        <v>841</v>
      </c>
      <c r="G330" s="242">
        <v>2.2085271317829454E-2</v>
      </c>
      <c r="H330" s="245">
        <v>88.188003505336624</v>
      </c>
    </row>
    <row r="331" spans="1:8">
      <c r="A331" s="86" t="str">
        <v>UNSECGT15K</v>
      </c>
      <c r="B331" s="239">
        <v>330</v>
      </c>
      <c r="C331" s="86" t="s">
        <v>836</v>
      </c>
      <c r="D331" s="241">
        <f>COUNTIF($C$1:$C331,C331)</f>
        <v>4</v>
      </c>
      <c r="E331" s="241" t="str">
        <f t="shared" si="25"/>
        <v>Loans4</v>
      </c>
      <c r="F331" s="86" t="s">
        <v>843</v>
      </c>
      <c r="G331" s="242">
        <v>8.3565891472868227E-3</v>
      </c>
      <c r="H331" s="245">
        <v>70.591432517492592</v>
      </c>
    </row>
    <row r="332" spans="1:8">
      <c r="A332" s="86" t="str">
        <v>PHLTH</v>
      </c>
      <c r="B332" s="239">
        <v>331</v>
      </c>
      <c r="C332" s="86" t="s">
        <v>845</v>
      </c>
      <c r="D332" s="241">
        <f>COUNTIF($C$1:$C332,C332)</f>
        <v>1</v>
      </c>
      <c r="E332" s="241" t="str">
        <f t="shared" si="25"/>
        <v>Insurance and Pensions1</v>
      </c>
      <c r="F332" s="86" t="s">
        <v>846</v>
      </c>
      <c r="G332" s="242">
        <v>2.6577519379844962E-2</v>
      </c>
      <c r="H332" s="245">
        <v>61.957278524789508</v>
      </c>
    </row>
    <row r="333" spans="1:8">
      <c r="A333" s="86" t="str">
        <v>CHLTH</v>
      </c>
      <c r="B333" s="239">
        <v>332</v>
      </c>
      <c r="C333" s="86" t="s">
        <v>845</v>
      </c>
      <c r="D333" s="241">
        <f>COUNTIF($C$1:$C333,C333)</f>
        <v>2</v>
      </c>
      <c r="E333" s="241" t="str">
        <f t="shared" si="25"/>
        <v>Insurance and Pensions2</v>
      </c>
      <c r="F333" s="86" t="s">
        <v>848</v>
      </c>
      <c r="G333" s="242">
        <v>2.3968992248062017E-2</v>
      </c>
      <c r="H333" s="245">
        <v>56.146432955052596</v>
      </c>
    </row>
    <row r="334" spans="1:8">
      <c r="A334" s="86" t="str">
        <v>LIF_ASSUR</v>
      </c>
      <c r="B334" s="239">
        <v>333</v>
      </c>
      <c r="C334" s="86" t="s">
        <v>845</v>
      </c>
      <c r="D334" s="241">
        <f>COUNTIF($C$1:$C334,C334)</f>
        <v>3</v>
      </c>
      <c r="E334" s="241" t="str">
        <f t="shared" si="25"/>
        <v>Insurance and Pensions3</v>
      </c>
      <c r="F334" s="86" t="s">
        <v>850</v>
      </c>
      <c r="G334" s="242">
        <v>0.32431782945736432</v>
      </c>
      <c r="H334" s="245">
        <v>95.210693173125804</v>
      </c>
    </row>
    <row r="335" spans="1:8">
      <c r="A335" s="86" t="str">
        <v>LIF_PROTECT</v>
      </c>
      <c r="B335" s="239">
        <v>334</v>
      </c>
      <c r="C335" s="86" t="s">
        <v>845</v>
      </c>
      <c r="D335" s="241">
        <f>COUNTIF($C$1:$C335,C335)</f>
        <v>4</v>
      </c>
      <c r="E335" s="241" t="str">
        <f t="shared" si="25"/>
        <v>Insurance and Pensions4</v>
      </c>
      <c r="F335" s="86" t="s">
        <v>852</v>
      </c>
      <c r="G335" s="242">
        <v>0.24016279069767446</v>
      </c>
      <c r="H335" s="245">
        <v>100.38759455596073</v>
      </c>
    </row>
    <row r="336" spans="1:8">
      <c r="A336" s="86" t="str">
        <v>PEN_CO</v>
      </c>
      <c r="B336" s="239">
        <v>335</v>
      </c>
      <c r="C336" s="86" t="s">
        <v>845</v>
      </c>
      <c r="D336" s="241">
        <f>COUNTIF($C$1:$C336,C336)</f>
        <v>5</v>
      </c>
      <c r="E336" s="241" t="str">
        <f t="shared" si="25"/>
        <v>Insurance and Pensions5</v>
      </c>
      <c r="F336" s="86" t="s">
        <v>854</v>
      </c>
      <c r="G336" s="242">
        <v>0.32246511627906976</v>
      </c>
      <c r="H336" s="245">
        <v>95.23677470886048</v>
      </c>
    </row>
    <row r="337" spans="1:8">
      <c r="A337" s="86" t="str">
        <v>PEN_PERS</v>
      </c>
      <c r="B337" s="239">
        <v>336</v>
      </c>
      <c r="C337" s="86" t="s">
        <v>845</v>
      </c>
      <c r="D337" s="241">
        <f>COUNTIF($C$1:$C337,C337)</f>
        <v>6</v>
      </c>
      <c r="E337" s="241" t="str">
        <f t="shared" si="25"/>
        <v>Insurance and Pensions6</v>
      </c>
      <c r="F337" s="86" t="s">
        <v>856</v>
      </c>
      <c r="G337" s="242">
        <v>4.7899224806201554E-2</v>
      </c>
      <c r="H337" s="245">
        <v>77.966265398218908</v>
      </c>
    </row>
    <row r="338" spans="1:8">
      <c r="A338" s="86" t="str">
        <v>PEN_OTHER</v>
      </c>
      <c r="B338" s="239">
        <v>337</v>
      </c>
      <c r="C338" s="86" t="s">
        <v>845</v>
      </c>
      <c r="D338" s="241">
        <f>COUNTIF($C$1:$C338,C338)</f>
        <v>7</v>
      </c>
      <c r="E338" s="241" t="str">
        <f t="shared" si="25"/>
        <v>Insurance and Pensions7</v>
      </c>
      <c r="F338" s="86" t="s">
        <v>858</v>
      </c>
      <c r="G338" s="242">
        <v>0.13990697674418606</v>
      </c>
      <c r="H338" s="245">
        <v>75.564703320638046</v>
      </c>
    </row>
    <row r="339" spans="1:8">
      <c r="A339" s="86" t="str">
        <v>banktool</v>
      </c>
      <c r="B339" s="239">
        <v>338</v>
      </c>
      <c r="C339" s="86" t="s">
        <v>860</v>
      </c>
      <c r="D339" s="241">
        <f>COUNTIF($C$1:$C339,C339)</f>
        <v>1</v>
      </c>
      <c r="E339" s="241" t="str">
        <f t="shared" si="25"/>
        <v>FinTech1</v>
      </c>
      <c r="F339" s="86" t="s">
        <v>861</v>
      </c>
      <c r="G339" s="242">
        <v>4.6352713178294577E-2</v>
      </c>
      <c r="H339" s="245">
        <v>84.661157121267379</v>
      </c>
    </row>
    <row r="340" spans="1:8">
      <c r="A340" s="86" t="str">
        <v>mmgttool</v>
      </c>
      <c r="B340" s="239">
        <v>339</v>
      </c>
      <c r="C340" s="86" t="s">
        <v>860</v>
      </c>
      <c r="D340" s="241">
        <f>COUNTIF($C$1:$C340,C340)</f>
        <v>2</v>
      </c>
      <c r="E340" s="241" t="str">
        <f t="shared" si="25"/>
        <v>FinTech2</v>
      </c>
      <c r="F340" s="86" t="s">
        <v>863</v>
      </c>
      <c r="G340" s="242">
        <v>4.0515503875968993E-2</v>
      </c>
      <c r="H340" s="245">
        <v>87.401570862054129</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0.40712403100775191</v>
      </c>
      <c r="H341" s="245">
        <v>105.12617236405953</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0.36257364341085269</v>
      </c>
      <c r="H342" s="245">
        <v>93.579034507771155</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0.12079069767441863</v>
      </c>
      <c r="H343" s="245">
        <v>102.27516328879791</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5.3976744186046519E-2</v>
      </c>
      <c r="H344" s="245">
        <v>106.39222404533703</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5.5046511627906976E-2</v>
      </c>
      <c r="H345" s="245">
        <v>97.520847239011587</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0.1596860465116279</v>
      </c>
      <c r="H346" s="245">
        <v>111.4816592034519</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0.35877519379844963</v>
      </c>
      <c r="H347" s="245">
        <v>93.198964747480133</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0.19925581395348838</v>
      </c>
      <c r="H348" s="245">
        <v>94.699728549952695</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0.10649999999999998</v>
      </c>
      <c r="H349" s="245">
        <v>126.74712944699134</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0.17575193798449609</v>
      </c>
      <c r="H350" s="245">
        <v>99.213942387689727</v>
      </c>
    </row>
    <row r="351" spans="1:8">
      <c r="A351" s="86" t="str">
        <v>reg_fac</v>
      </c>
      <c r="B351" s="239">
        <v>350</v>
      </c>
      <c r="C351" s="86" t="s">
        <v>883</v>
      </c>
      <c r="D351" s="241">
        <f>COUNTIF($C$1:$C351,C351)</f>
        <v>1</v>
      </c>
      <c r="E351" s="241" t="str">
        <f t="shared" si="25"/>
        <v>Arrange mortgage (% of all people with a mortgage)1</v>
      </c>
      <c r="F351" s="86" t="s">
        <v>867</v>
      </c>
      <c r="G351" s="242">
        <v>0.65323643410852716</v>
      </c>
      <c r="H351" s="245">
        <v>106.89534780898084</v>
      </c>
    </row>
    <row r="352" spans="1:8">
      <c r="A352" s="86" t="str">
        <v>reg_net</v>
      </c>
      <c r="B352" s="239">
        <v>351</v>
      </c>
      <c r="C352" s="86" t="s">
        <v>883</v>
      </c>
      <c r="D352" s="241">
        <f>COUNTIF($C$1:$C352,C352)</f>
        <v>2</v>
      </c>
      <c r="E352" s="241" t="str">
        <f t="shared" si="25"/>
        <v>Arrange mortgage (% of all people with a mortgage)2</v>
      </c>
      <c r="F352" s="86" t="s">
        <v>869</v>
      </c>
      <c r="G352" s="242">
        <v>8.6403100775193808E-2</v>
      </c>
      <c r="H352" s="245">
        <v>84.324922314878762</v>
      </c>
    </row>
    <row r="353" spans="1:8">
      <c r="A353" s="86" t="str">
        <v>reg_pho</v>
      </c>
      <c r="B353" s="239">
        <v>352</v>
      </c>
      <c r="C353" s="86" t="s">
        <v>883</v>
      </c>
      <c r="D353" s="241">
        <f>COUNTIF($C$1:$C353,C353)</f>
        <v>3</v>
      </c>
      <c r="E353" s="241" t="str">
        <f t="shared" si="25"/>
        <v>Arrange mortgage (% of all people with a mortgage)3</v>
      </c>
      <c r="F353" s="86" t="s">
        <v>871</v>
      </c>
      <c r="G353" s="242">
        <v>0.15906589147286823</v>
      </c>
      <c r="H353" s="245">
        <v>84.873682372136045</v>
      </c>
    </row>
    <row r="354" spans="1:8">
      <c r="A354" s="86" t="str">
        <v>reg_pst</v>
      </c>
      <c r="B354" s="239">
        <v>353</v>
      </c>
      <c r="C354" s="86" t="s">
        <v>883</v>
      </c>
      <c r="D354" s="241">
        <f>COUNTIF($C$1:$C354,C354)</f>
        <v>4</v>
      </c>
      <c r="E354" s="241" t="str">
        <f t="shared" si="25"/>
        <v>Arrange mortgage (% of all people with a mortgage)4</v>
      </c>
      <c r="F354" s="86" t="s">
        <v>873</v>
      </c>
      <c r="G354" s="242">
        <v>6.5414728682170534E-2</v>
      </c>
      <c r="H354" s="245">
        <v>109.58121790102651</v>
      </c>
    </row>
    <row r="355" spans="1:8">
      <c r="A355" s="86" t="str">
        <v>reg_pcs</v>
      </c>
      <c r="B355" s="239">
        <v>354</v>
      </c>
      <c r="C355" s="86" t="s">
        <v>883</v>
      </c>
      <c r="D355" s="241">
        <f>COUNTIF($C$1:$C355,C355)</f>
        <v>5</v>
      </c>
      <c r="E355" s="241" t="str">
        <f t="shared" si="25"/>
        <v>Arrange mortgage (% of all people with a mortgage)5</v>
      </c>
      <c r="F355" s="86" t="s">
        <v>875</v>
      </c>
      <c r="G355" s="242">
        <v>1.07984496124031E-2</v>
      </c>
      <c r="H355" s="245">
        <v>113.09982481869308</v>
      </c>
    </row>
    <row r="356" spans="1:8">
      <c r="A356" s="86" t="str">
        <v>reg_ifa</v>
      </c>
      <c r="B356" s="239">
        <v>355</v>
      </c>
      <c r="C356" s="86" t="s">
        <v>883</v>
      </c>
      <c r="D356" s="241">
        <f>COUNTIF($C$1:$C356,C356)</f>
        <v>6</v>
      </c>
      <c r="E356" s="241" t="str">
        <f t="shared" si="25"/>
        <v>Arrange mortgage (% of all people with a mortgage)6</v>
      </c>
      <c r="F356" s="86" t="s">
        <v>889</v>
      </c>
      <c r="G356" s="242">
        <v>2.5100775193798452E-2</v>
      </c>
      <c r="H356" s="245">
        <v>83.970784907312975</v>
      </c>
    </row>
    <row r="357" spans="1:8">
      <c r="A357" s="86" t="str">
        <v>manca_branch</v>
      </c>
      <c r="B357" s="239">
        <v>356</v>
      </c>
      <c r="C357" s="86" t="s">
        <v>891</v>
      </c>
      <c r="D357" s="241">
        <f>COUNTIF($C$1:$C357,C357)</f>
        <v>1</v>
      </c>
      <c r="E357" s="241" t="str">
        <f t="shared" si="25"/>
        <v>Manage current account1</v>
      </c>
      <c r="F357" s="86" t="s">
        <v>892</v>
      </c>
      <c r="G357" s="242">
        <v>0.60172093023255824</v>
      </c>
      <c r="H357" s="245">
        <v>104.78442608664815</v>
      </c>
    </row>
    <row r="358" spans="1:8">
      <c r="A358" s="86" t="str">
        <v>manca_net</v>
      </c>
      <c r="B358" s="239">
        <v>357</v>
      </c>
      <c r="C358" s="86" t="s">
        <v>891</v>
      </c>
      <c r="D358" s="241">
        <f>COUNTIF($C$1:$C358,C358)</f>
        <v>2</v>
      </c>
      <c r="E358" s="241" t="str">
        <f t="shared" si="25"/>
        <v>Manage current account2</v>
      </c>
      <c r="F358" s="86" t="s">
        <v>869</v>
      </c>
      <c r="G358" s="242">
        <v>0.50277519379844959</v>
      </c>
      <c r="H358" s="245">
        <v>85.488708770599459</v>
      </c>
    </row>
    <row r="359" spans="1:8">
      <c r="A359" s="86" t="str">
        <v>manca_mobnet</v>
      </c>
      <c r="B359" s="239">
        <v>358</v>
      </c>
      <c r="C359" s="86" t="s">
        <v>891</v>
      </c>
      <c r="D359" s="241">
        <f>COUNTIF($C$1:$C359,C359)</f>
        <v>3</v>
      </c>
      <c r="E359" s="241" t="str">
        <f t="shared" si="25"/>
        <v>Manage current account3</v>
      </c>
      <c r="F359" s="86" t="s">
        <v>895</v>
      </c>
      <c r="G359" s="242">
        <v>0.34004263565891474</v>
      </c>
      <c r="H359" s="245">
        <v>90.679625176173772</v>
      </c>
    </row>
    <row r="360" spans="1:8">
      <c r="A360" s="86" t="str">
        <v>manca_fixnet</v>
      </c>
      <c r="B360" s="239">
        <v>359</v>
      </c>
      <c r="C360" s="86" t="s">
        <v>891</v>
      </c>
      <c r="D360" s="241">
        <f>COUNTIF($C$1:$C360,C360)</f>
        <v>4</v>
      </c>
      <c r="E360" s="241" t="str">
        <f t="shared" si="25"/>
        <v>Manage current account4</v>
      </c>
      <c r="F360" s="86" t="s">
        <v>897</v>
      </c>
      <c r="G360" s="242">
        <v>0.30094961240310081</v>
      </c>
      <c r="H360" s="245">
        <v>74.70763769251019</v>
      </c>
    </row>
    <row r="361" spans="1:8">
      <c r="A361" s="86" t="str">
        <v>manca_pho</v>
      </c>
      <c r="B361" s="239">
        <v>360</v>
      </c>
      <c r="C361" s="86" t="s">
        <v>891</v>
      </c>
      <c r="D361" s="241">
        <f>COUNTIF($C$1:$C361,C361)</f>
        <v>5</v>
      </c>
      <c r="E361" s="241" t="str">
        <f t="shared" si="25"/>
        <v>Manage current account5</v>
      </c>
      <c r="F361" s="86" t="s">
        <v>871</v>
      </c>
      <c r="G361" s="242">
        <v>5.8356589147286815E-2</v>
      </c>
      <c r="H361" s="245">
        <v>84.132789266787398</v>
      </c>
    </row>
    <row r="362" spans="1:8">
      <c r="A362" s="86" t="str">
        <v>manca_pst</v>
      </c>
      <c r="B362" s="239">
        <v>361</v>
      </c>
      <c r="C362" s="86" t="s">
        <v>891</v>
      </c>
      <c r="D362" s="241">
        <f>COUNTIF($C$1:$C362,C362)</f>
        <v>6</v>
      </c>
      <c r="E362" s="241" t="str">
        <f t="shared" si="25"/>
        <v>Manage current account6</v>
      </c>
      <c r="F362" s="86" t="s">
        <v>873</v>
      </c>
      <c r="G362" s="242">
        <v>0.28330620155038766</v>
      </c>
      <c r="H362" s="245">
        <v>111.3137113473672</v>
      </c>
    </row>
    <row r="363" spans="1:8">
      <c r="A363" s="86" t="str">
        <v>mansv_branch</v>
      </c>
      <c r="B363" s="239">
        <v>362</v>
      </c>
      <c r="C363" s="86" t="s">
        <v>901</v>
      </c>
      <c r="D363" s="241">
        <f>COUNTIF($C$1:$C363,C363)</f>
        <v>1</v>
      </c>
      <c r="E363" s="241" t="str">
        <f t="shared" si="25"/>
        <v>Manage savings account1</v>
      </c>
      <c r="F363" s="86" t="s">
        <v>892</v>
      </c>
      <c r="G363" s="242">
        <v>0.18003100775193792</v>
      </c>
      <c r="H363" s="245">
        <v>99.84890814000542</v>
      </c>
    </row>
    <row r="364" spans="1:8">
      <c r="A364" s="86" t="str">
        <v>mansv_net</v>
      </c>
      <c r="B364" s="239">
        <v>363</v>
      </c>
      <c r="C364" s="86" t="s">
        <v>901</v>
      </c>
      <c r="D364" s="241">
        <f>COUNTIF($C$1:$C364,C364)</f>
        <v>2</v>
      </c>
      <c r="E364" s="241" t="str">
        <f t="shared" si="25"/>
        <v>Manage savings account2</v>
      </c>
      <c r="F364" s="86" t="s">
        <v>869</v>
      </c>
      <c r="G364" s="242">
        <v>0.25967829457364339</v>
      </c>
      <c r="H364" s="245">
        <v>74.643670641088363</v>
      </c>
    </row>
    <row r="365" spans="1:8">
      <c r="A365" s="86" t="str">
        <v>mansv_mobnet</v>
      </c>
      <c r="B365" s="239">
        <v>364</v>
      </c>
      <c r="C365" s="86" t="s">
        <v>901</v>
      </c>
      <c r="D365" s="241">
        <f>COUNTIF($C$1:$C365,C365)</f>
        <v>3</v>
      </c>
      <c r="E365" s="241" t="str">
        <f t="shared" si="25"/>
        <v>Manage savings account3</v>
      </c>
      <c r="F365" s="86" t="s">
        <v>895</v>
      </c>
      <c r="G365" s="242">
        <v>0.15581007751937986</v>
      </c>
      <c r="H365" s="245">
        <v>81.151662648016611</v>
      </c>
    </row>
    <row r="366" spans="1:8">
      <c r="A366" s="86" t="str">
        <v>mansv_fixnet</v>
      </c>
      <c r="B366" s="239">
        <v>365</v>
      </c>
      <c r="C366" s="86" t="s">
        <v>901</v>
      </c>
      <c r="D366" s="241">
        <f>COUNTIF($C$1:$C366,C366)</f>
        <v>4</v>
      </c>
      <c r="E366" s="241" t="str">
        <f t="shared" si="25"/>
        <v>Manage savings account4</v>
      </c>
      <c r="F366" s="86" t="s">
        <v>897</v>
      </c>
      <c r="G366" s="242">
        <v>0.14413565891472871</v>
      </c>
      <c r="H366" s="245">
        <v>67.650829178530941</v>
      </c>
    </row>
    <row r="367" spans="1:8">
      <c r="A367" s="86" t="str">
        <v>mansv_pho</v>
      </c>
      <c r="B367" s="239">
        <v>366</v>
      </c>
      <c r="C367" s="86" t="s">
        <v>901</v>
      </c>
      <c r="D367" s="241">
        <f>COUNTIF($C$1:$C367,C367)</f>
        <v>5</v>
      </c>
      <c r="E367" s="241" t="str">
        <f t="shared" si="25"/>
        <v>Manage savings account5</v>
      </c>
      <c r="F367" s="86" t="s">
        <v>871</v>
      </c>
      <c r="G367" s="242">
        <v>7.5577519379844971E-2</v>
      </c>
      <c r="H367" s="245">
        <v>93.535130236800498</v>
      </c>
    </row>
    <row r="368" spans="1:8">
      <c r="A368" s="86" t="str">
        <v>mansv_pst</v>
      </c>
      <c r="B368" s="239">
        <v>367</v>
      </c>
      <c r="C368" s="86" t="s">
        <v>901</v>
      </c>
      <c r="D368" s="241">
        <f>COUNTIF($C$1:$C368,C368)</f>
        <v>6</v>
      </c>
      <c r="E368" s="241" t="str">
        <f t="shared" si="25"/>
        <v>Manage savings account6</v>
      </c>
      <c r="F368" s="86" t="s">
        <v>873</v>
      </c>
      <c r="G368" s="242">
        <v>9.8527131782945726E-2</v>
      </c>
      <c r="H368" s="245">
        <v>91.616409079744088</v>
      </c>
    </row>
    <row r="369" spans="1:8">
      <c r="A369" s="86" t="str">
        <v>actmanca_branch</v>
      </c>
      <c r="B369" s="239">
        <v>368</v>
      </c>
      <c r="C369" s="86" t="s">
        <v>908</v>
      </c>
      <c r="D369" s="241">
        <f>COUNTIF($C$1:$C369,C369)</f>
        <v>1</v>
      </c>
      <c r="E369" s="241" t="str">
        <f t="shared" si="25"/>
        <v>Actively manage current account1</v>
      </c>
      <c r="F369" s="86" t="s">
        <v>892</v>
      </c>
      <c r="G369" s="242">
        <v>3.6228682170542627E-2</v>
      </c>
      <c r="H369" s="245">
        <v>108.81071122905919</v>
      </c>
    </row>
    <row r="370" spans="1:8">
      <c r="A370" s="86" t="str">
        <v>actmanca_net</v>
      </c>
      <c r="B370" s="239">
        <v>369</v>
      </c>
      <c r="C370" s="86" t="s">
        <v>908</v>
      </c>
      <c r="D370" s="241">
        <f>COUNTIF($C$1:$C370,C370)</f>
        <v>2</v>
      </c>
      <c r="E370" s="241" t="str">
        <f t="shared" si="25"/>
        <v>Actively manage current account2</v>
      </c>
      <c r="F370" s="86" t="s">
        <v>869</v>
      </c>
      <c r="G370" s="242">
        <v>0.31856976744186044</v>
      </c>
      <c r="H370" s="245">
        <v>85.562238024052391</v>
      </c>
    </row>
    <row r="371" spans="1:8">
      <c r="A371" s="86" t="str">
        <v>actmanca_mobnet</v>
      </c>
      <c r="B371" s="239">
        <v>370</v>
      </c>
      <c r="C371" s="86" t="s">
        <v>908</v>
      </c>
      <c r="D371" s="241">
        <f>COUNTIF($C$1:$C371,C371)</f>
        <v>3</v>
      </c>
      <c r="E371" s="241" t="str">
        <f t="shared" si="25"/>
        <v>Actively manage current account3</v>
      </c>
      <c r="F371" s="86" t="s">
        <v>895</v>
      </c>
      <c r="G371" s="242">
        <v>0.22310465116279068</v>
      </c>
      <c r="H371" s="245">
        <v>91.040447115995221</v>
      </c>
    </row>
    <row r="372" spans="1:8">
      <c r="A372" s="86" t="str">
        <v>actmanca_fixnet</v>
      </c>
      <c r="B372" s="239">
        <v>371</v>
      </c>
      <c r="C372" s="86" t="s">
        <v>908</v>
      </c>
      <c r="D372" s="241">
        <f>COUNTIF($C$1:$C372,C372)</f>
        <v>4</v>
      </c>
      <c r="E372" s="241" t="str">
        <f t="shared" si="25"/>
        <v>Actively manage current account4</v>
      </c>
      <c r="F372" s="86" t="s">
        <v>897</v>
      </c>
      <c r="G372" s="242">
        <v>0.12058527131782948</v>
      </c>
      <c r="H372" s="245">
        <v>75.100018485887048</v>
      </c>
    </row>
    <row r="373" spans="1:8">
      <c r="A373" s="86" t="str">
        <v>actmanca_pho</v>
      </c>
      <c r="B373" s="239">
        <v>372</v>
      </c>
      <c r="C373" s="86" t="s">
        <v>908</v>
      </c>
      <c r="D373" s="241">
        <f>COUNTIF($C$1:$C373,C373)</f>
        <v>5</v>
      </c>
      <c r="E373" s="241" t="str">
        <f t="shared" si="25"/>
        <v>Actively manage current account5</v>
      </c>
      <c r="F373" s="86" t="s">
        <v>871</v>
      </c>
      <c r="G373" s="242">
        <v>1.0658914728682169E-2</v>
      </c>
      <c r="H373" s="245">
        <v>88.786761814802901</v>
      </c>
    </row>
    <row r="374" spans="1:8">
      <c r="A374" s="86" t="str">
        <v>P600T</v>
      </c>
      <c r="B374" s="239">
        <v>373</v>
      </c>
      <c r="C374" s="86" t="s">
        <v>914</v>
      </c>
      <c r="D374" s="241">
        <f>COUNTIF($C$1:$C374,C374)</f>
        <v>1</v>
      </c>
      <c r="E374" s="241" t="str">
        <f t="shared" si="25"/>
        <v>Expenditure per adult per week1</v>
      </c>
      <c r="F374" s="86" t="s">
        <v>915</v>
      </c>
      <c r="G374" s="242">
        <v>3.5222364341085273</v>
      </c>
      <c r="H374" s="245">
        <v>71.977188714348273</v>
      </c>
    </row>
    <row r="375" spans="1:8">
      <c r="A375" s="86" t="str">
        <v>P601T</v>
      </c>
      <c r="B375" s="239">
        <v>374</v>
      </c>
      <c r="C375" s="86" t="s">
        <v>914</v>
      </c>
      <c r="D375" s="241">
        <f>COUNTIF($C$1:$C375,C375)</f>
        <v>2</v>
      </c>
      <c r="E375" s="241" t="str">
        <f t="shared" si="25"/>
        <v>Expenditure per adult per week2</v>
      </c>
      <c r="F375" s="86" t="s">
        <v>917</v>
      </c>
      <c r="G375" s="242">
        <v>0.50651550387596878</v>
      </c>
      <c r="H375" s="245">
        <v>83.5929391880601</v>
      </c>
    </row>
    <row r="376" spans="1:8">
      <c r="A376" s="86" t="str">
        <v>ALC</v>
      </c>
      <c r="B376" s="239">
        <v>375</v>
      </c>
      <c r="C376" s="86" t="s">
        <v>914</v>
      </c>
      <c r="D376" s="241">
        <f>COUNTIF($C$1:$C376,C376)</f>
        <v>3</v>
      </c>
      <c r="E376" s="241" t="str">
        <f t="shared" si="25"/>
        <v>Expenditure per adult per week3</v>
      </c>
      <c r="F376" s="86" t="s">
        <v>919</v>
      </c>
      <c r="G376" s="242">
        <v>6.2023255813953473E-2</v>
      </c>
      <c r="H376" s="245">
        <v>70.26259861976601</v>
      </c>
    </row>
    <row r="377" spans="1:8">
      <c r="A377" s="86" t="str">
        <v>TOB</v>
      </c>
      <c r="B377" s="239">
        <v>376</v>
      </c>
      <c r="C377" s="86" t="s">
        <v>914</v>
      </c>
      <c r="D377" s="241">
        <f>COUNTIF($C$1:$C377,C377)</f>
        <v>4</v>
      </c>
      <c r="E377" s="241" t="str">
        <f t="shared" si="25"/>
        <v>Expenditure per adult per week4</v>
      </c>
      <c r="F377" s="86" t="s">
        <v>921</v>
      </c>
      <c r="G377" s="242">
        <v>5.6914728682170547E-2</v>
      </c>
      <c r="H377" s="245">
        <v>153.86736900248565</v>
      </c>
    </row>
    <row r="378" spans="1:8">
      <c r="A378" s="86" t="str">
        <v>P603T</v>
      </c>
      <c r="B378" s="239">
        <v>377</v>
      </c>
      <c r="C378" s="86" t="s">
        <v>914</v>
      </c>
      <c r="D378" s="241">
        <f>COUNTIF($C$1:$C378,C378)</f>
        <v>5</v>
      </c>
      <c r="E378" s="241" t="str">
        <f t="shared" si="25"/>
        <v>Expenditure per adult per week5</v>
      </c>
      <c r="F378" s="86" t="s">
        <v>923</v>
      </c>
      <c r="G378" s="242">
        <v>0.17752713178294574</v>
      </c>
      <c r="H378" s="245">
        <v>73.191999232569088</v>
      </c>
    </row>
    <row r="379" spans="1:8">
      <c r="A379" s="86" t="str">
        <v>P604T</v>
      </c>
      <c r="B379" s="239">
        <v>378</v>
      </c>
      <c r="C379" s="86" t="s">
        <v>914</v>
      </c>
      <c r="D379" s="241">
        <f>COUNTIF($C$1:$C379,C379)</f>
        <v>6</v>
      </c>
      <c r="E379" s="241" t="str">
        <f t="shared" si="25"/>
        <v>Expenditure per adult per week6</v>
      </c>
      <c r="F379" s="86" t="s">
        <v>925</v>
      </c>
      <c r="G379" s="242">
        <v>0.65606589147286831</v>
      </c>
      <c r="H379" s="245">
        <v>93.468010651832088</v>
      </c>
    </row>
    <row r="380" spans="1:8">
      <c r="A380" s="86" t="str">
        <v>P605T</v>
      </c>
      <c r="B380" s="239">
        <v>379</v>
      </c>
      <c r="C380" s="86" t="s">
        <v>914</v>
      </c>
      <c r="D380" s="241">
        <f>COUNTIF($C$1:$C380,C380)</f>
        <v>7</v>
      </c>
      <c r="E380" s="241" t="str">
        <f t="shared" si="25"/>
        <v>Expenditure per adult per week7</v>
      </c>
      <c r="F380" s="86" t="s">
        <v>927</v>
      </c>
      <c r="G380" s="242">
        <v>0.25682170542635663</v>
      </c>
      <c r="H380" s="245">
        <v>64.191383511096518</v>
      </c>
    </row>
    <row r="381" spans="1:8">
      <c r="A381" s="86" t="str">
        <v>C61111</v>
      </c>
      <c r="B381" s="239">
        <v>380</v>
      </c>
      <c r="C381" s="86" t="s">
        <v>914</v>
      </c>
      <c r="D381" s="241">
        <f>COUNTIF($C$1:$C381,C381)</f>
        <v>8</v>
      </c>
      <c r="E381" s="241" t="str">
        <f t="shared" si="25"/>
        <v>Expenditure per adult per week8</v>
      </c>
      <c r="F381" s="86" t="s">
        <v>929</v>
      </c>
      <c r="G381" s="242">
        <v>1.6317829457364343E-3</v>
      </c>
      <c r="H381" s="245">
        <v>67.414616266273612</v>
      </c>
    </row>
    <row r="382" spans="1:8">
      <c r="A382" s="86" t="str">
        <v>C61112</v>
      </c>
      <c r="B382" s="239">
        <v>381</v>
      </c>
      <c r="C382" s="86" t="s">
        <v>914</v>
      </c>
      <c r="D382" s="241">
        <f>COUNTIF($C$1:$C382,C382)</f>
        <v>9</v>
      </c>
      <c r="E382" s="241" t="str">
        <f t="shared" si="25"/>
        <v>Expenditure per adult per week9</v>
      </c>
      <c r="F382" s="86" t="s">
        <v>931</v>
      </c>
      <c r="G382" s="242">
        <v>1.1321705426356589E-2</v>
      </c>
      <c r="H382" s="245">
        <v>72.188494638765363</v>
      </c>
    </row>
    <row r="383" spans="1:8">
      <c r="A383" s="86" t="str">
        <v>C61211</v>
      </c>
      <c r="B383" s="239">
        <v>382</v>
      </c>
      <c r="C383" s="86" t="s">
        <v>914</v>
      </c>
      <c r="D383" s="241">
        <f>COUNTIF($C$1:$C383,C383)</f>
        <v>10</v>
      </c>
      <c r="E383" s="241" t="str">
        <f t="shared" si="25"/>
        <v>Expenditure per adult per week10</v>
      </c>
      <c r="F383" s="86" t="s">
        <v>933</v>
      </c>
      <c r="G383" s="242">
        <v>1.5426356589147289E-3</v>
      </c>
      <c r="H383" s="245">
        <v>82.495825884811808</v>
      </c>
    </row>
    <row r="384" spans="1:8">
      <c r="A384" s="86" t="str">
        <v>C61311</v>
      </c>
      <c r="B384" s="239">
        <v>383</v>
      </c>
      <c r="C384" s="86" t="s">
        <v>914</v>
      </c>
      <c r="D384" s="241">
        <f>COUNTIF($C$1:$C384,C384)</f>
        <v>11</v>
      </c>
      <c r="E384" s="241" t="str">
        <f t="shared" si="25"/>
        <v>Expenditure per adult per week11</v>
      </c>
      <c r="F384" s="86" t="s">
        <v>935</v>
      </c>
      <c r="G384" s="242">
        <v>9.9806201550387604E-3</v>
      </c>
      <c r="H384" s="245">
        <v>56.661480451615695</v>
      </c>
    </row>
    <row r="385" spans="1:8">
      <c r="A385" s="86" t="str">
        <v>C61312</v>
      </c>
      <c r="B385" s="239">
        <v>384</v>
      </c>
      <c r="C385" s="86" t="s">
        <v>914</v>
      </c>
      <c r="D385" s="241">
        <f>COUNTIF($C$1:$C385,C385)</f>
        <v>12</v>
      </c>
      <c r="E385" s="241" t="str">
        <f t="shared" si="25"/>
        <v>Expenditure per adult per week12</v>
      </c>
      <c r="F385" s="86" t="s">
        <v>937</v>
      </c>
      <c r="G385" s="242">
        <v>9.3023255813953496E-5</v>
      </c>
      <c r="H385" s="245">
        <v>41.321897934218939</v>
      </c>
    </row>
    <row r="386" spans="1:8">
      <c r="A386" s="86" t="str">
        <v>C61313</v>
      </c>
      <c r="B386" s="239">
        <v>385</v>
      </c>
      <c r="C386" s="86" t="s">
        <v>914</v>
      </c>
      <c r="D386" s="241">
        <f>COUNTIF($C$1:$C386,C386)</f>
        <v>13</v>
      </c>
      <c r="E386" s="241" t="str">
        <f t="shared" si="25"/>
        <v>Expenditure per adult per week13</v>
      </c>
      <c r="F386" s="86" t="s">
        <v>939</v>
      </c>
      <c r="G386" s="242">
        <v>3.8837209302325592E-3</v>
      </c>
      <c r="H386" s="245">
        <v>89.053166384335896</v>
      </c>
    </row>
    <row r="387" spans="1:8">
      <c r="A387" s="86" t="str">
        <v>C62112</v>
      </c>
      <c r="B387" s="239">
        <v>386</v>
      </c>
      <c r="C387" s="86" t="s">
        <v>914</v>
      </c>
      <c r="D387" s="241">
        <f>COUNTIF($C$1:$C387,C387)</f>
        <v>14</v>
      </c>
      <c r="E387" s="241" t="str">
        <f t="shared" ref="E387:E450" si="26">C387&amp;D387</f>
        <v>Expenditure per adult per week14</v>
      </c>
      <c r="F387" s="86" t="s">
        <v>941</v>
      </c>
      <c r="G387" s="242">
        <v>9.7674418604651184E-4</v>
      </c>
      <c r="H387" s="245">
        <v>41.647537040899628</v>
      </c>
    </row>
    <row r="388" spans="1:8">
      <c r="A388" s="86" t="str">
        <v>C62113</v>
      </c>
      <c r="B388" s="239">
        <v>387</v>
      </c>
      <c r="C388" s="86" t="s">
        <v>914</v>
      </c>
      <c r="D388" s="241">
        <f>COUNTIF($C$1:$C388,C388)</f>
        <v>15</v>
      </c>
      <c r="E388" s="241" t="str">
        <f t="shared" si="26"/>
        <v>Expenditure per adult per week15</v>
      </c>
      <c r="F388" s="86" t="s">
        <v>943</v>
      </c>
      <c r="G388" s="242">
        <v>3.1007751937984497E-5</v>
      </c>
      <c r="H388" s="245">
        <v>18.462964148429954</v>
      </c>
    </row>
    <row r="389" spans="1:8">
      <c r="A389" s="86" t="str">
        <v>C62114</v>
      </c>
      <c r="B389" s="239">
        <v>388</v>
      </c>
      <c r="C389" s="86" t="s">
        <v>914</v>
      </c>
      <c r="D389" s="241">
        <f>COUNTIF($C$1:$C389,C389)</f>
        <v>16</v>
      </c>
      <c r="E389" s="241" t="str">
        <f t="shared" si="26"/>
        <v>Expenditure per adult per week16</v>
      </c>
      <c r="F389" s="86" t="s">
        <v>945</v>
      </c>
      <c r="G389" s="242">
        <v>7.519379844961241E-4</v>
      </c>
      <c r="H389" s="245">
        <v>55.43397295728856</v>
      </c>
    </row>
    <row r="390" spans="1:8">
      <c r="A390" s="86" t="str">
        <v>C62211</v>
      </c>
      <c r="B390" s="239">
        <v>389</v>
      </c>
      <c r="C390" s="86" t="s">
        <v>914</v>
      </c>
      <c r="D390" s="241">
        <f>COUNTIF($C$1:$C390,C390)</f>
        <v>17</v>
      </c>
      <c r="E390" s="241" t="str">
        <f t="shared" si="26"/>
        <v>Expenditure per adult per week17</v>
      </c>
      <c r="F390" s="86" t="s">
        <v>947</v>
      </c>
      <c r="G390" s="242">
        <v>5.6046511627906989E-3</v>
      </c>
      <c r="H390" s="245">
        <v>53.659208759494938</v>
      </c>
    </row>
    <row r="391" spans="1:8">
      <c r="A391" s="86" t="str">
        <v>C62212</v>
      </c>
      <c r="B391" s="239">
        <v>390</v>
      </c>
      <c r="C391" s="86" t="s">
        <v>914</v>
      </c>
      <c r="D391" s="241">
        <f>COUNTIF($C$1:$C391,C391)</f>
        <v>18</v>
      </c>
      <c r="E391" s="241" t="str">
        <f t="shared" si="26"/>
        <v>Expenditure per adult per week18</v>
      </c>
      <c r="F391" s="86" t="s">
        <v>949</v>
      </c>
      <c r="G391" s="242">
        <v>4.5116279069767444E-3</v>
      </c>
      <c r="H391" s="245">
        <v>32.253132905801415</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3.5852713178294577E-3</v>
      </c>
      <c r="H393" s="245">
        <v>48.605959267492196</v>
      </c>
    </row>
    <row r="394" spans="1:8">
      <c r="A394" s="86" t="str">
        <v>C63111</v>
      </c>
      <c r="B394" s="239">
        <v>393</v>
      </c>
      <c r="C394" s="86" t="s">
        <v>914</v>
      </c>
      <c r="D394" s="241">
        <f>COUNTIF($C$1:$C394,C394)</f>
        <v>21</v>
      </c>
      <c r="E394" s="241" t="str">
        <f t="shared" si="26"/>
        <v>Expenditure per adult per week21</v>
      </c>
      <c r="F394" s="86" t="s">
        <v>955</v>
      </c>
      <c r="G394" s="242">
        <v>2.906976744186047E-4</v>
      </c>
      <c r="H394" s="245">
        <v>38.379656516040292</v>
      </c>
    </row>
    <row r="395" spans="1:8">
      <c r="A395" s="86" t="str">
        <v>P607T</v>
      </c>
      <c r="B395" s="239">
        <v>394</v>
      </c>
      <c r="C395" s="86" t="s">
        <v>914</v>
      </c>
      <c r="D395" s="241">
        <f>COUNTIF($C$1:$C395,C395)</f>
        <v>22</v>
      </c>
      <c r="E395" s="241" t="str">
        <f t="shared" si="26"/>
        <v>Expenditure per adult per week22</v>
      </c>
      <c r="F395" s="86" t="s">
        <v>957</v>
      </c>
      <c r="G395" s="242">
        <v>0.50989534883720933</v>
      </c>
      <c r="H395" s="245">
        <v>62.335794838728454</v>
      </c>
    </row>
    <row r="396" spans="1:8">
      <c r="A396" s="86" t="str">
        <v>P608T</v>
      </c>
      <c r="B396" s="239">
        <v>395</v>
      </c>
      <c r="C396" s="86" t="s">
        <v>914</v>
      </c>
      <c r="D396" s="241">
        <f>COUNTIF($C$1:$C396,C396)</f>
        <v>23</v>
      </c>
      <c r="E396" s="241" t="str">
        <f t="shared" si="26"/>
        <v>Expenditure per adult per week23</v>
      </c>
      <c r="F396" s="86" t="s">
        <v>959</v>
      </c>
      <c r="G396" s="242">
        <v>0.14598837209302329</v>
      </c>
      <c r="H396" s="245">
        <v>87.799131859917409</v>
      </c>
    </row>
    <row r="397" spans="1:8">
      <c r="A397" s="86" t="str">
        <v>P609T</v>
      </c>
      <c r="B397" s="239">
        <v>396</v>
      </c>
      <c r="C397" s="86" t="s">
        <v>914</v>
      </c>
      <c r="D397" s="241">
        <f>COUNTIF($C$1:$C397,C397)</f>
        <v>24</v>
      </c>
      <c r="E397" s="241" t="str">
        <f t="shared" si="26"/>
        <v>Expenditure per adult per week24</v>
      </c>
      <c r="F397" s="86" t="s">
        <v>961</v>
      </c>
      <c r="G397" s="242">
        <v>0.488984496124031</v>
      </c>
      <c r="H397" s="245">
        <v>63.629969696365031</v>
      </c>
    </row>
    <row r="398" spans="1:8">
      <c r="A398" s="86" t="str">
        <v>P610T</v>
      </c>
      <c r="B398" s="239">
        <v>397</v>
      </c>
      <c r="C398" s="86" t="s">
        <v>914</v>
      </c>
      <c r="D398" s="241">
        <f>COUNTIF($C$1:$C398,C398)</f>
        <v>25</v>
      </c>
      <c r="E398" s="241" t="str">
        <f t="shared" si="26"/>
        <v>Expenditure per adult per week25</v>
      </c>
      <c r="F398" s="86" t="s">
        <v>963</v>
      </c>
      <c r="G398" s="242">
        <v>2.1600775193798456E-2</v>
      </c>
      <c r="H398" s="245">
        <v>28.298239509541379</v>
      </c>
    </row>
    <row r="399" spans="1:8">
      <c r="A399" s="86" t="str">
        <v>P611T</v>
      </c>
      <c r="B399" s="239">
        <v>398</v>
      </c>
      <c r="C399" s="86" t="s">
        <v>914</v>
      </c>
      <c r="D399" s="241">
        <f>COUNTIF($C$1:$C399,C399)</f>
        <v>26</v>
      </c>
      <c r="E399" s="241" t="str">
        <f t="shared" si="26"/>
        <v>Expenditure per adult per week26</v>
      </c>
      <c r="F399" s="86" t="s">
        <v>965</v>
      </c>
      <c r="G399" s="242">
        <v>0.30991860465116278</v>
      </c>
      <c r="H399" s="245">
        <v>65.612861196045699</v>
      </c>
    </row>
    <row r="400" spans="1:8">
      <c r="A400" s="86" t="str">
        <v>P612T</v>
      </c>
      <c r="B400" s="239">
        <v>399</v>
      </c>
      <c r="C400" s="86" t="s">
        <v>914</v>
      </c>
      <c r="D400" s="241">
        <f>COUNTIF($C$1:$C400,C400)</f>
        <v>27</v>
      </c>
      <c r="E400" s="241" t="str">
        <f t="shared" si="26"/>
        <v>Expenditure per adult per week27</v>
      </c>
      <c r="F400" s="86" t="s">
        <v>967</v>
      </c>
      <c r="G400" s="242">
        <v>0.28633333333333333</v>
      </c>
      <c r="H400" s="245">
        <v>65.414127638337888</v>
      </c>
    </row>
    <row r="401" spans="1:8">
      <c r="A401" s="86" t="str">
        <v>WEBSPEND</v>
      </c>
      <c r="B401" s="239">
        <v>400</v>
      </c>
      <c r="C401" s="86" t="s">
        <v>914</v>
      </c>
      <c r="D401" s="241">
        <f>COUNTIF($C$1:$C401,C401)</f>
        <v>28</v>
      </c>
      <c r="E401" s="241" t="str">
        <f t="shared" si="26"/>
        <v>Expenditure per adult per week28</v>
      </c>
      <c r="F401" s="86" t="s">
        <v>969</v>
      </c>
      <c r="G401" s="242">
        <v>0.1054922480620155</v>
      </c>
      <c r="H401" s="245">
        <v>56.306542866261488</v>
      </c>
    </row>
    <row r="402" spans="1:8">
      <c r="A402" s="86" t="str">
        <v>onlineuse12</v>
      </c>
      <c r="B402" s="239">
        <v>401</v>
      </c>
      <c r="C402" s="86" t="s">
        <v>972</v>
      </c>
      <c r="D402" s="241">
        <f>COUNTIF($C$1:$C402,C402)</f>
        <v>1</v>
      </c>
      <c r="E402" s="241" t="str">
        <f t="shared" si="26"/>
        <v>Internet Access: Overall1</v>
      </c>
      <c r="F402" s="86" t="s">
        <v>973</v>
      </c>
      <c r="G402" s="242">
        <v>0.84017829457364324</v>
      </c>
      <c r="H402" s="245">
        <v>93.555987088076591</v>
      </c>
    </row>
    <row r="403" spans="1:8">
      <c r="A403" s="86" t="str">
        <v>onlineuse5</v>
      </c>
      <c r="B403" s="239">
        <v>402</v>
      </c>
      <c r="C403" s="86" t="s">
        <v>972</v>
      </c>
      <c r="D403" s="241">
        <f>COUNTIF($C$1:$C403,C403)</f>
        <v>2</v>
      </c>
      <c r="E403" s="241" t="str">
        <f t="shared" si="26"/>
        <v>Internet Access: Overall2</v>
      </c>
      <c r="F403" s="86" t="s">
        <v>975</v>
      </c>
      <c r="G403" s="242">
        <v>0.13835658914728682</v>
      </c>
      <c r="H403" s="245">
        <v>157.81496671976873</v>
      </c>
    </row>
    <row r="404" spans="1:8">
      <c r="A404" s="86" t="str">
        <v>netfreq1</v>
      </c>
      <c r="B404" s="239">
        <v>403</v>
      </c>
      <c r="C404" s="86" t="s">
        <v>978</v>
      </c>
      <c r="D404" s="241">
        <f>COUNTIF($C$1:$C404,C404)</f>
        <v>1</v>
      </c>
      <c r="E404" s="241" t="str">
        <f t="shared" si="26"/>
        <v>Internet Access: Frequency1</v>
      </c>
      <c r="F404" s="86" t="s">
        <v>979</v>
      </c>
      <c r="G404" s="242">
        <v>2.69108527131783E-2</v>
      </c>
      <c r="H404" s="245">
        <v>112.54758307339785</v>
      </c>
    </row>
    <row r="405" spans="1:8">
      <c r="A405" s="86" t="str">
        <v>netfreq2t10</v>
      </c>
      <c r="B405" s="239">
        <v>404</v>
      </c>
      <c r="C405" s="86" t="s">
        <v>978</v>
      </c>
      <c r="D405" s="241">
        <f>COUNTIF($C$1:$C405,C405)</f>
        <v>2</v>
      </c>
      <c r="E405" s="241" t="str">
        <f t="shared" si="26"/>
        <v>Internet Access: Frequency2</v>
      </c>
      <c r="F405" s="86" t="s">
        <v>981</v>
      </c>
      <c r="G405" s="242">
        <v>0.44095348837209308</v>
      </c>
      <c r="H405" s="245">
        <v>105.02207942660033</v>
      </c>
    </row>
    <row r="406" spans="1:8">
      <c r="A406" s="86" t="str">
        <v>netfreq10p</v>
      </c>
      <c r="B406" s="239">
        <v>405</v>
      </c>
      <c r="C406" s="86" t="s">
        <v>978</v>
      </c>
      <c r="D406" s="241">
        <f>COUNTIF($C$1:$C406,C406)</f>
        <v>3</v>
      </c>
      <c r="E406" s="241" t="str">
        <f t="shared" si="26"/>
        <v>Internet Access: Frequency3</v>
      </c>
      <c r="F406" s="86" t="s">
        <v>983</v>
      </c>
      <c r="G406" s="242">
        <v>0.37075968992248071</v>
      </c>
      <c r="H406" s="245">
        <v>81.641108058131096</v>
      </c>
    </row>
    <row r="407" spans="1:8">
      <c r="A407" s="86" t="str">
        <v>ONHOURS0</v>
      </c>
      <c r="B407" s="239">
        <v>406</v>
      </c>
      <c r="C407" s="86" t="s">
        <v>985</v>
      </c>
      <c r="D407" s="241">
        <f>COUNTIF($C$1:$C407,C407)</f>
        <v>1</v>
      </c>
      <c r="E407" s="241" t="str">
        <f t="shared" si="26"/>
        <v>Internet Access: Usage in Last Week1</v>
      </c>
      <c r="F407" s="86" t="s">
        <v>986</v>
      </c>
      <c r="G407" s="242">
        <v>0.17587984496124029</v>
      </c>
      <c r="H407" s="245">
        <v>156.14519149425573</v>
      </c>
    </row>
    <row r="408" spans="1:8">
      <c r="A408" s="86" t="str">
        <v>ONHOURS1</v>
      </c>
      <c r="B408" s="239">
        <v>407</v>
      </c>
      <c r="C408" s="86" t="s">
        <v>985</v>
      </c>
      <c r="D408" s="241">
        <f>COUNTIF($C$1:$C408,C408)</f>
        <v>2</v>
      </c>
      <c r="E408" s="241" t="str">
        <f t="shared" si="26"/>
        <v>Internet Access: Usage in Last Week2</v>
      </c>
      <c r="F408" s="86" t="s">
        <v>988</v>
      </c>
      <c r="G408" s="242">
        <v>9.94418604651163E-2</v>
      </c>
      <c r="H408" s="245">
        <v>108.62448070638962</v>
      </c>
    </row>
    <row r="409" spans="1:8">
      <c r="A409" s="86" t="str">
        <v>ONHOURS2</v>
      </c>
      <c r="B409" s="239">
        <v>408</v>
      </c>
      <c r="C409" s="86" t="s">
        <v>985</v>
      </c>
      <c r="D409" s="241">
        <f>COUNTIF($C$1:$C409,C409)</f>
        <v>3</v>
      </c>
      <c r="E409" s="241" t="str">
        <f t="shared" si="26"/>
        <v>Internet Access: Usage in Last Week3</v>
      </c>
      <c r="F409" s="86" t="s">
        <v>990</v>
      </c>
      <c r="G409" s="242">
        <v>0.26525968992248061</v>
      </c>
      <c r="H409" s="245">
        <v>107.69237296466751</v>
      </c>
    </row>
    <row r="410" spans="1:8">
      <c r="A410" s="86" t="str">
        <v>ONHOURS3</v>
      </c>
      <c r="B410" s="239">
        <v>409</v>
      </c>
      <c r="C410" s="86" t="s">
        <v>985</v>
      </c>
      <c r="D410" s="241">
        <f>COUNTIF($C$1:$C410,C410)</f>
        <v>4</v>
      </c>
      <c r="E410" s="241" t="str">
        <f t="shared" si="26"/>
        <v>Internet Access: Usage in Last Week4</v>
      </c>
      <c r="F410" s="86" t="s">
        <v>992</v>
      </c>
      <c r="G410" s="242">
        <v>0.2283953488372093</v>
      </c>
      <c r="H410" s="245">
        <v>87.656470544274441</v>
      </c>
    </row>
    <row r="411" spans="1:8">
      <c r="A411" s="86" t="str">
        <v>ONHOURS4</v>
      </c>
      <c r="B411" s="239">
        <v>410</v>
      </c>
      <c r="C411" s="86" t="s">
        <v>985</v>
      </c>
      <c r="D411" s="241">
        <f>COUNTIF($C$1:$C411,C411)</f>
        <v>5</v>
      </c>
      <c r="E411" s="241" t="str">
        <f t="shared" si="26"/>
        <v>Internet Access: Usage in Last Week5</v>
      </c>
      <c r="F411" s="86" t="s">
        <v>994</v>
      </c>
      <c r="G411" s="242">
        <v>0.23091472868217056</v>
      </c>
      <c r="H411" s="245">
        <v>80.028550070791368</v>
      </c>
    </row>
    <row r="412" spans="1:8">
      <c r="A412" s="86" t="str">
        <v>TECH18</v>
      </c>
      <c r="B412" s="239">
        <v>411</v>
      </c>
      <c r="C412" s="86" t="s">
        <v>996</v>
      </c>
      <c r="D412" s="241">
        <f>COUNTIF($C$1:$C412,C412)</f>
        <v>1</v>
      </c>
      <c r="E412" s="241" t="str">
        <f t="shared" si="26"/>
        <v>Technology at Home1</v>
      </c>
      <c r="F412" s="86" t="s">
        <v>997</v>
      </c>
      <c r="G412" s="242">
        <v>6.2414728682170552E-2</v>
      </c>
      <c r="H412" s="245">
        <v>80.036332800308173</v>
      </c>
    </row>
    <row r="413" spans="1:8">
      <c r="A413" s="86" t="str">
        <v>TECH19</v>
      </c>
      <c r="B413" s="239">
        <v>412</v>
      </c>
      <c r="C413" s="86" t="s">
        <v>996</v>
      </c>
      <c r="D413" s="241">
        <f>COUNTIF($C$1:$C413,C413)</f>
        <v>2</v>
      </c>
      <c r="E413" s="241" t="str">
        <f t="shared" si="26"/>
        <v>Technology at Home2</v>
      </c>
      <c r="F413" s="86" t="s">
        <v>999</v>
      </c>
      <c r="G413" s="242">
        <v>0.21188372093023256</v>
      </c>
      <c r="H413" s="245">
        <v>93.592912389917799</v>
      </c>
    </row>
    <row r="414" spans="1:8">
      <c r="A414" s="86" t="str">
        <v>mobhas</v>
      </c>
      <c r="B414" s="239">
        <v>413</v>
      </c>
      <c r="C414" s="86" t="s">
        <v>1002</v>
      </c>
      <c r="D414" s="241">
        <f>COUNTIF($C$1:$C414,C414)</f>
        <v>1</v>
      </c>
      <c r="E414" s="241" t="str">
        <f t="shared" si="26"/>
        <v>Mobile phone1</v>
      </c>
      <c r="F414" s="86" t="s">
        <v>1003</v>
      </c>
      <c r="G414" s="242">
        <v>0.86818604651162801</v>
      </c>
      <c r="H414" s="245">
        <v>97.640744193270862</v>
      </c>
    </row>
    <row r="415" spans="1:8">
      <c r="A415" s="86" t="str">
        <v>mob_smart</v>
      </c>
      <c r="B415" s="239">
        <v>414</v>
      </c>
      <c r="C415" s="86" t="s">
        <v>1002</v>
      </c>
      <c r="D415" s="241">
        <f>COUNTIF($C$1:$C415,C415)</f>
        <v>2</v>
      </c>
      <c r="E415" s="241" t="str">
        <f t="shared" si="26"/>
        <v>Mobile phone2</v>
      </c>
      <c r="F415" s="86" t="s">
        <v>1005</v>
      </c>
      <c r="G415" s="242">
        <v>0.68440697674418605</v>
      </c>
      <c r="H415" s="245">
        <v>92.459371145385433</v>
      </c>
    </row>
    <row r="416" spans="1:8">
      <c r="A416" s="86" t="str">
        <v>ips_iphone</v>
      </c>
      <c r="B416" s="239">
        <v>415</v>
      </c>
      <c r="C416" s="86" t="s">
        <v>1002</v>
      </c>
      <c r="D416" s="241">
        <f>COUNTIF($C$1:$C416,C416)</f>
        <v>3</v>
      </c>
      <c r="E416" s="241" t="str">
        <f t="shared" si="26"/>
        <v>Mobile phone3</v>
      </c>
      <c r="F416" s="86" t="s">
        <v>1007</v>
      </c>
      <c r="G416" s="242">
        <v>0.2544612403100775</v>
      </c>
      <c r="H416" s="245">
        <v>80.80292218605814</v>
      </c>
    </row>
    <row r="417" spans="1:8">
      <c r="A417" s="86" t="str">
        <v>TECH29</v>
      </c>
      <c r="B417" s="239">
        <v>416</v>
      </c>
      <c r="C417" s="86" t="s">
        <v>1009</v>
      </c>
      <c r="D417" s="241">
        <f>COUNTIF($C$1:$C417,C417)</f>
        <v>1</v>
      </c>
      <c r="E417" s="241" t="str">
        <f t="shared" si="26"/>
        <v>Tablet Devices1</v>
      </c>
      <c r="F417" s="86" t="s">
        <v>1010</v>
      </c>
      <c r="G417" s="242">
        <v>0.40642635658914728</v>
      </c>
      <c r="H417" s="245">
        <v>85.863365469424593</v>
      </c>
    </row>
    <row r="418" spans="1:8">
      <c r="A418" s="86" t="str">
        <v>socmed_lessthanmonthly</v>
      </c>
      <c r="B418" s="239">
        <v>417</v>
      </c>
      <c r="C418" s="86" t="s">
        <v>1012</v>
      </c>
      <c r="D418" s="241">
        <f>COUNTIF($C$1:$C418,C418)</f>
        <v>1</v>
      </c>
      <c r="E418" s="241" t="str">
        <f t="shared" si="26"/>
        <v>Overall Social Media Activity1</v>
      </c>
      <c r="F418" s="86" t="s">
        <v>1013</v>
      </c>
      <c r="G418" s="242">
        <v>3.4934108527131774E-2</v>
      </c>
      <c r="H418" s="245">
        <v>96.232948593883208</v>
      </c>
    </row>
    <row r="419" spans="1:8">
      <c r="A419" s="86" t="str">
        <v>socmed_lessthanweekly</v>
      </c>
      <c r="B419" s="239">
        <v>418</v>
      </c>
      <c r="C419" s="86" t="s">
        <v>1012</v>
      </c>
      <c r="D419" s="241">
        <f>COUNTIF($C$1:$C419,C419)</f>
        <v>2</v>
      </c>
      <c r="E419" s="241" t="str">
        <f t="shared" si="26"/>
        <v>Overall Social Media Activity2</v>
      </c>
      <c r="F419" s="86" t="s">
        <v>1015</v>
      </c>
      <c r="G419" s="242">
        <v>4.5899224806201545E-2</v>
      </c>
      <c r="H419" s="245">
        <v>90.051025105372176</v>
      </c>
    </row>
    <row r="420" spans="1:8">
      <c r="A420" s="86" t="str">
        <v>socmed_weekly</v>
      </c>
      <c r="B420" s="239">
        <v>419</v>
      </c>
      <c r="C420" s="86" t="s">
        <v>1012</v>
      </c>
      <c r="D420" s="241">
        <f>COUNTIF($C$1:$C420,C420)</f>
        <v>3</v>
      </c>
      <c r="E420" s="241" t="str">
        <f t="shared" si="26"/>
        <v>Overall Social Media Activity3</v>
      </c>
      <c r="F420" s="86" t="s">
        <v>1017</v>
      </c>
      <c r="G420" s="242">
        <v>0.13715503875968996</v>
      </c>
      <c r="H420" s="245">
        <v>88.256738420418188</v>
      </c>
    </row>
    <row r="421" spans="1:8">
      <c r="A421" s="86" t="str">
        <v>socmed_daily</v>
      </c>
      <c r="B421" s="239">
        <v>420</v>
      </c>
      <c r="C421" s="86" t="s">
        <v>1012</v>
      </c>
      <c r="D421" s="241">
        <f>COUNTIF($C$1:$C421,C421)</f>
        <v>4</v>
      </c>
      <c r="E421" s="241" t="str">
        <f t="shared" si="26"/>
        <v>Overall Social Media Activity4</v>
      </c>
      <c r="F421" s="86" t="s">
        <v>1019</v>
      </c>
      <c r="G421" s="242">
        <v>0.49057751937984501</v>
      </c>
      <c r="H421" s="245">
        <v>97.727751540612147</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0.2339031007751938</v>
      </c>
      <c r="H422" s="245">
        <v>98.589679908902411</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0.12374806201550385</v>
      </c>
      <c r="H423" s="245">
        <v>100.53852198188369</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0.24857364341085267</v>
      </c>
      <c r="H424" s="245">
        <v>92.443721174638583</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0.126953488372093</v>
      </c>
      <c r="H425" s="245">
        <v>96.083288035013879</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0.16094961240310077</v>
      </c>
      <c r="H426" s="245">
        <v>93.940989372519198</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0.17605038759689928</v>
      </c>
      <c r="H427" s="245">
        <v>91.529847340757101</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0.4372596899224806</v>
      </c>
      <c r="H428" s="245">
        <v>94.485460688213109</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0.21000387596899223</v>
      </c>
      <c r="H429" s="245">
        <v>90.994389082152452</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0.19774806201550396</v>
      </c>
      <c r="H430" s="245">
        <v>90.606530653949164</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0.63593023255813952</v>
      </c>
      <c r="H431" s="245">
        <v>92.381666868560814</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0.28299224806201545</v>
      </c>
      <c r="H432" s="245">
        <v>88.575463762162215</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0.18795348837209305</v>
      </c>
      <c r="H433" s="245">
        <v>85.053783943725364</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5.4655038759689918E-2</v>
      </c>
      <c r="H434" s="245">
        <v>95.035005960127862</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5.0003875968992244E-2</v>
      </c>
      <c r="H435" s="245">
        <v>90.82432125718482</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0.7325658914728681</v>
      </c>
      <c r="H436" s="245">
        <v>92.070811068540465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0.59665116279069763</v>
      </c>
      <c r="H437" s="245">
        <v>96.084926987019941</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0.45186821705426361</v>
      </c>
      <c r="H438" s="245">
        <v>99.736209658776133</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4.8155038759689926E-2</v>
      </c>
      <c r="H439" s="245">
        <v>90.45477681386464</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0.33154263565891468</v>
      </c>
      <c r="H440" s="245">
        <v>90.632954504253576</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0.11900000000000001</v>
      </c>
      <c r="H441" s="245">
        <v>79.711103607382768</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0.14010465116279067</v>
      </c>
      <c r="H442" s="245">
        <v>90.623457912454313</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9.8085271317829459E-2</v>
      </c>
      <c r="H443" s="245">
        <v>90.756222920728021</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9.3856589147286812E-2</v>
      </c>
      <c r="H444" s="245">
        <v>88.646393256285506</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0.18975581395348834</v>
      </c>
      <c r="H445" s="245">
        <v>96.897277520157814</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0.13709302325581393</v>
      </c>
      <c r="H446" s="245">
        <v>95.372010683197331</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5.8081395348837224E-2</v>
      </c>
      <c r="H447" s="245">
        <v>85.568558428728878</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5.4558139534883719E-2</v>
      </c>
      <c r="H448" s="245">
        <v>87.022052476395473</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0.27432558139534885</v>
      </c>
      <c r="H449" s="245">
        <v>92.073604485537444</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5.0093023255813961E-2</v>
      </c>
      <c r="H450" s="245">
        <v>93.380766939486421</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0.46936434108527131</v>
      </c>
      <c r="H451" s="245">
        <v>86.064332672854334</v>
      </c>
    </row>
    <row r="452" spans="1:8">
      <c r="A452" s="86" t="str">
        <v>vod_subscribe</v>
      </c>
      <c r="B452" s="239">
        <v>451</v>
      </c>
      <c r="C452" s="86" t="s">
        <v>1082</v>
      </c>
      <c r="D452" s="241">
        <f>COUNTIF($C$1:$C452,C452)</f>
        <v>1</v>
      </c>
      <c r="E452" s="241" t="str">
        <f t="shared" si="27"/>
        <v>TV Subscription services1</v>
      </c>
      <c r="F452" s="86" t="s">
        <v>1083</v>
      </c>
      <c r="G452" s="242">
        <v>0.52491085271317828</v>
      </c>
      <c r="H452" s="245">
        <v>92.589404811984338</v>
      </c>
    </row>
    <row r="453" spans="1:8">
      <c r="A453" s="86" t="str">
        <v>vod_netflix</v>
      </c>
      <c r="B453" s="239">
        <v>452</v>
      </c>
      <c r="C453" s="86" t="s">
        <v>1082</v>
      </c>
      <c r="D453" s="241">
        <f>COUNTIF($C$1:$C453,C453)</f>
        <v>2</v>
      </c>
      <c r="E453" s="241" t="str">
        <f t="shared" si="27"/>
        <v>TV Subscription services2</v>
      </c>
      <c r="F453" s="86" t="s">
        <v>1085</v>
      </c>
      <c r="G453" s="242">
        <v>0.38637209302325587</v>
      </c>
      <c r="H453" s="245">
        <v>92.169588502125251</v>
      </c>
    </row>
    <row r="454" spans="1:8">
      <c r="A454" s="86" t="str">
        <v>vod_amzprime</v>
      </c>
      <c r="B454" s="239">
        <v>453</v>
      </c>
      <c r="C454" s="86" t="s">
        <v>1082</v>
      </c>
      <c r="D454" s="241">
        <f>COUNTIF($C$1:$C454,C454)</f>
        <v>3</v>
      </c>
      <c r="E454" s="241" t="str">
        <f t="shared" si="27"/>
        <v>TV Subscription services3</v>
      </c>
      <c r="F454" s="86" t="s">
        <v>1087</v>
      </c>
      <c r="G454" s="242">
        <v>0.23034496124031015</v>
      </c>
      <c r="H454" s="245">
        <v>92.294632658262259</v>
      </c>
    </row>
    <row r="455" spans="1:8">
      <c r="A455" s="86" t="str">
        <v>vod_skyplayer</v>
      </c>
      <c r="B455" s="239">
        <v>454</v>
      </c>
      <c r="C455" s="86" t="s">
        <v>1082</v>
      </c>
      <c r="D455" s="241">
        <f>COUNTIF($C$1:$C455,C455)</f>
        <v>4</v>
      </c>
      <c r="E455" s="241" t="str">
        <f t="shared" si="27"/>
        <v>TV Subscription services4</v>
      </c>
      <c r="F455" s="86" t="s">
        <v>1089</v>
      </c>
      <c r="G455" s="242">
        <v>0.10353100775193798</v>
      </c>
      <c r="H455" s="245">
        <v>89.995757140853271</v>
      </c>
    </row>
    <row r="456" spans="1:8">
      <c r="A456" s="86" t="str">
        <v>vod_skygo</v>
      </c>
      <c r="B456" s="239">
        <v>455</v>
      </c>
      <c r="C456" s="86" t="s">
        <v>1082</v>
      </c>
      <c r="D456" s="241">
        <f>COUNTIF($C$1:$C456,C456)</f>
        <v>5</v>
      </c>
      <c r="E456" s="241" t="str">
        <f t="shared" si="27"/>
        <v>TV Subscription services5</v>
      </c>
      <c r="F456" s="86" t="s">
        <v>1091</v>
      </c>
      <c r="G456" s="242">
        <v>8.9992248062015501E-2</v>
      </c>
      <c r="H456" s="245">
        <v>90.811384526731047</v>
      </c>
    </row>
    <row r="457" spans="1:8">
      <c r="A457" s="86" t="str">
        <v>vod_nowtv</v>
      </c>
      <c r="B457" s="239">
        <v>456</v>
      </c>
      <c r="C457" s="86" t="s">
        <v>1082</v>
      </c>
      <c r="D457" s="241">
        <f>COUNTIF($C$1:$C457,C457)</f>
        <v>6</v>
      </c>
      <c r="E457" s="241" t="str">
        <f t="shared" si="27"/>
        <v>TV Subscription services6</v>
      </c>
      <c r="F457" s="86" t="s">
        <v>1093</v>
      </c>
      <c r="G457" s="242">
        <v>0.10139922480620155</v>
      </c>
      <c r="H457" s="245">
        <v>91.585433519165164</v>
      </c>
    </row>
    <row r="458" spans="1:8">
      <c r="A458" s="86" t="str">
        <v>vod_eetv</v>
      </c>
      <c r="B458" s="239">
        <v>457</v>
      </c>
      <c r="C458" s="86" t="s">
        <v>1082</v>
      </c>
      <c r="D458" s="241">
        <f>COUNTIF($C$1:$C458,C458)</f>
        <v>7</v>
      </c>
      <c r="E458" s="241" t="str">
        <f t="shared" si="27"/>
        <v>TV Subscription services7</v>
      </c>
      <c r="F458" s="86" t="s">
        <v>1095</v>
      </c>
      <c r="G458" s="242">
        <v>4.6224806201550381E-2</v>
      </c>
      <c r="H458" s="245">
        <v>94.98042052538564</v>
      </c>
    </row>
    <row r="459" spans="1:8">
      <c r="A459" s="86" t="str">
        <v>vod_appletv</v>
      </c>
      <c r="B459" s="239">
        <v>458</v>
      </c>
      <c r="C459" s="86" t="s">
        <v>1082</v>
      </c>
      <c r="D459" s="241">
        <f>COUNTIF($C$1:$C459,C459)</f>
        <v>8</v>
      </c>
      <c r="E459" s="241" t="str">
        <f t="shared" si="27"/>
        <v>TV Subscription services8</v>
      </c>
      <c r="F459" s="86" t="s">
        <v>1097</v>
      </c>
      <c r="G459" s="242">
        <v>5.1864341085271326E-2</v>
      </c>
      <c r="H459" s="245">
        <v>87.382677211185495</v>
      </c>
    </row>
    <row r="460" spans="1:8">
      <c r="A460" s="86" t="str">
        <v>vod_btsport</v>
      </c>
      <c r="B460" s="239">
        <v>459</v>
      </c>
      <c r="C460" s="86" t="s">
        <v>1082</v>
      </c>
      <c r="D460" s="241">
        <f>COUNTIF($C$1:$C460,C460)</f>
        <v>9</v>
      </c>
      <c r="E460" s="241" t="str">
        <f t="shared" si="27"/>
        <v>TV Subscription services9</v>
      </c>
      <c r="F460" s="86" t="s">
        <v>1099</v>
      </c>
      <c r="G460" s="242">
        <v>9.5236434108527127E-2</v>
      </c>
      <c r="H460" s="245">
        <v>93.415873981425406</v>
      </c>
    </row>
    <row r="461" spans="1:8">
      <c r="A461" s="86" t="str">
        <v>vod_settop</v>
      </c>
      <c r="B461" s="239">
        <v>460</v>
      </c>
      <c r="C461" s="86" t="s">
        <v>1082</v>
      </c>
      <c r="D461" s="241">
        <f>COUNTIF($C$1:$C461,C461)</f>
        <v>10</v>
      </c>
      <c r="E461" s="241" t="str">
        <f t="shared" si="27"/>
        <v>TV Subscription services10</v>
      </c>
      <c r="F461" s="86" t="s">
        <v>1101</v>
      </c>
      <c r="G461" s="242">
        <v>0.17539147286821707</v>
      </c>
      <c r="H461" s="245">
        <v>90.30466134785388</v>
      </c>
    </row>
    <row r="462" spans="1:8">
      <c r="A462" s="86" t="str">
        <v>vod_free</v>
      </c>
      <c r="B462" s="239">
        <v>461</v>
      </c>
      <c r="C462" s="86" t="s">
        <v>1103</v>
      </c>
      <c r="D462" s="241">
        <f>COUNTIF($C$1:$C462,C462)</f>
        <v>1</v>
      </c>
      <c r="E462" s="241" t="str">
        <f t="shared" si="27"/>
        <v>TV free online catchup / video services1</v>
      </c>
      <c r="F462" s="86" t="s">
        <v>1104</v>
      </c>
      <c r="G462" s="242">
        <v>0.43481395348837221</v>
      </c>
      <c r="H462" s="245">
        <v>93.182696619072615</v>
      </c>
    </row>
    <row r="463" spans="1:8">
      <c r="A463" s="86" t="str">
        <v>vod_youtube</v>
      </c>
      <c r="B463" s="239">
        <v>462</v>
      </c>
      <c r="C463" s="86" t="s">
        <v>1103</v>
      </c>
      <c r="D463" s="241">
        <f>COUNTIF($C$1:$C463,C463)</f>
        <v>2</v>
      </c>
      <c r="E463" s="241" t="str">
        <f t="shared" si="27"/>
        <v>TV free online catchup / video services2</v>
      </c>
      <c r="F463" s="86" t="s">
        <v>1106</v>
      </c>
      <c r="G463" s="242">
        <v>0.22614341085271319</v>
      </c>
      <c r="H463" s="245">
        <v>96.290279431244542</v>
      </c>
    </row>
    <row r="464" spans="1:8">
      <c r="A464" s="86" t="str">
        <v>vod_iplayer</v>
      </c>
      <c r="B464" s="239">
        <v>463</v>
      </c>
      <c r="C464" s="86" t="s">
        <v>1103</v>
      </c>
      <c r="D464" s="241">
        <f>COUNTIF($C$1:$C464,C464)</f>
        <v>3</v>
      </c>
      <c r="E464" s="241" t="str">
        <f t="shared" si="27"/>
        <v>TV free online catchup / video services3</v>
      </c>
      <c r="F464" s="86" t="s">
        <v>1108</v>
      </c>
      <c r="G464" s="242">
        <v>0.25167441860465112</v>
      </c>
      <c r="H464" s="245">
        <v>88.953641482531538</v>
      </c>
    </row>
    <row r="465" spans="1:8">
      <c r="A465" s="86" t="str">
        <v>vod_itvhub</v>
      </c>
      <c r="B465" s="239">
        <v>464</v>
      </c>
      <c r="C465" s="86" t="s">
        <v>1103</v>
      </c>
      <c r="D465" s="241">
        <f>COUNTIF($C$1:$C465,C465)</f>
        <v>4</v>
      </c>
      <c r="E465" s="241" t="str">
        <f t="shared" si="27"/>
        <v>TV free online catchup / video services4</v>
      </c>
      <c r="F465" s="86" t="s">
        <v>1110</v>
      </c>
      <c r="G465" s="242">
        <v>0.17567441860465119</v>
      </c>
      <c r="H465" s="245">
        <v>96.63198128133611</v>
      </c>
    </row>
    <row r="466" spans="1:8">
      <c r="A466" s="86" t="str">
        <v>vod_all4</v>
      </c>
      <c r="B466" s="239">
        <v>465</v>
      </c>
      <c r="C466" s="86" t="s">
        <v>1103</v>
      </c>
      <c r="D466" s="241">
        <f>COUNTIF($C$1:$C466,C466)</f>
        <v>5</v>
      </c>
      <c r="E466" s="241" t="str">
        <f t="shared" si="27"/>
        <v>TV free online catchup / video services5</v>
      </c>
      <c r="F466" s="86" t="s">
        <v>1112</v>
      </c>
      <c r="G466" s="242">
        <v>0.14987209302325583</v>
      </c>
      <c r="H466" s="245">
        <v>94.960026743057099</v>
      </c>
    </row>
    <row r="467" spans="1:8">
      <c r="A467" s="86" t="str">
        <v>vod_demand5</v>
      </c>
      <c r="B467" s="239">
        <v>466</v>
      </c>
      <c r="C467" s="86" t="s">
        <v>1103</v>
      </c>
      <c r="D467" s="241">
        <f>COUNTIF($C$1:$C467,C467)</f>
        <v>6</v>
      </c>
      <c r="E467" s="241" t="str">
        <f t="shared" si="27"/>
        <v>TV free online catchup / video services6</v>
      </c>
      <c r="F467" s="86" t="s">
        <v>1114</v>
      </c>
      <c r="G467" s="242">
        <v>7.7372093023255817E-2</v>
      </c>
      <c r="H467" s="245">
        <v>99.224975460776975</v>
      </c>
    </row>
    <row r="468" spans="1:8">
      <c r="A468" s="86" t="str">
        <v>vod_stvplayer</v>
      </c>
      <c r="B468" s="239">
        <v>467</v>
      </c>
      <c r="C468" s="86" t="s">
        <v>1103</v>
      </c>
      <c r="D468" s="241">
        <f>COUNTIF($C$1:$C468,C468)</f>
        <v>7</v>
      </c>
      <c r="E468" s="241" t="str">
        <f t="shared" si="27"/>
        <v>TV free online catchup / video services7</v>
      </c>
      <c r="F468" s="86" t="s">
        <v>1116</v>
      </c>
      <c r="G468" s="242">
        <v>5.3034883720930251E-2</v>
      </c>
      <c r="H468" s="245">
        <v>94.792771862309081</v>
      </c>
    </row>
    <row r="469" spans="1:8">
      <c r="A469" s="86" t="str">
        <v>bookholiday</v>
      </c>
      <c r="B469" s="239">
        <v>468</v>
      </c>
      <c r="C469" s="86" t="s">
        <v>1118</v>
      </c>
      <c r="D469" s="241">
        <f>COUNTIF($C$1:$C469,C469)</f>
        <v>1</v>
      </c>
      <c r="E469" s="241" t="str">
        <f t="shared" si="27"/>
        <v>Online activity (one or more times per week)1</v>
      </c>
      <c r="F469" s="86" t="s">
        <v>1119</v>
      </c>
      <c r="G469" s="242">
        <v>5.8472868217054254E-2</v>
      </c>
      <c r="H469" s="245">
        <v>95.409095054512278</v>
      </c>
    </row>
    <row r="470" spans="1:8">
      <c r="A470" s="86" t="str">
        <v>gambling</v>
      </c>
      <c r="B470" s="239">
        <v>469</v>
      </c>
      <c r="C470" s="86" t="s">
        <v>1118</v>
      </c>
      <c r="D470" s="241">
        <f>COUNTIF($C$1:$C470,C470)</f>
        <v>2</v>
      </c>
      <c r="E470" s="241" t="str">
        <f t="shared" si="27"/>
        <v>Online activity (one or more times per week)2</v>
      </c>
      <c r="F470" s="86" t="s">
        <v>1121</v>
      </c>
      <c r="G470" s="242">
        <v>0.14119379844961241</v>
      </c>
      <c r="H470" s="245">
        <v>103.29993273993669</v>
      </c>
    </row>
    <row r="471" spans="1:8">
      <c r="A471" s="86" t="str">
        <v>managefinances</v>
      </c>
      <c r="B471" s="239">
        <v>470</v>
      </c>
      <c r="C471" s="86" t="s">
        <v>1118</v>
      </c>
      <c r="D471" s="241">
        <f>COUNTIF($C$1:$C471,C471)</f>
        <v>3</v>
      </c>
      <c r="E471" s="241" t="str">
        <f t="shared" si="27"/>
        <v>Online activity (one or more times per week)3</v>
      </c>
      <c r="F471" s="86" t="s">
        <v>1123</v>
      </c>
      <c r="G471" s="242">
        <v>0.5544612403100776</v>
      </c>
      <c r="H471" s="245">
        <v>93.503450550818229</v>
      </c>
    </row>
    <row r="472" spans="1:8">
      <c r="A472" s="86" t="str">
        <v>auctions</v>
      </c>
      <c r="B472" s="239">
        <v>471</v>
      </c>
      <c r="C472" s="86" t="s">
        <v>1118</v>
      </c>
      <c r="D472" s="241">
        <f>COUNTIF($C$1:$C472,C472)</f>
        <v>4</v>
      </c>
      <c r="E472" s="241" t="str">
        <f t="shared" si="27"/>
        <v>Online activity (one or more times per week)4</v>
      </c>
      <c r="F472" s="86" t="s">
        <v>1125</v>
      </c>
      <c r="G472" s="242">
        <v>0.1986434108527132</v>
      </c>
      <c r="H472" s="245">
        <v>97.399345521471929</v>
      </c>
    </row>
    <row r="473" spans="1:8">
      <c r="A473" s="86" t="str">
        <v>shopping</v>
      </c>
      <c r="B473" s="239">
        <v>472</v>
      </c>
      <c r="C473" s="86" t="s">
        <v>1118</v>
      </c>
      <c r="D473" s="241">
        <f>COUNTIF($C$1:$C473,C473)</f>
        <v>5</v>
      </c>
      <c r="E473" s="241" t="str">
        <f t="shared" si="27"/>
        <v>Online activity (one or more times per week)5</v>
      </c>
      <c r="F473" s="86" t="s">
        <v>1127</v>
      </c>
      <c r="G473" s="242">
        <v>0.25945736434108524</v>
      </c>
      <c r="H473" s="245">
        <v>92.759481883010366</v>
      </c>
    </row>
    <row r="474" spans="1:8">
      <c r="A474" s="86" t="str">
        <v>souceinfo</v>
      </c>
      <c r="B474" s="239">
        <v>473</v>
      </c>
      <c r="C474" s="86" t="s">
        <v>1118</v>
      </c>
      <c r="D474" s="241">
        <f>COUNTIF($C$1:$C474,C474)</f>
        <v>6</v>
      </c>
      <c r="E474" s="241" t="str">
        <f t="shared" si="27"/>
        <v>Online activity (one or more times per week)6</v>
      </c>
      <c r="F474" s="86" t="s">
        <v>1129</v>
      </c>
      <c r="G474" s="242">
        <v>0.47531395348837213</v>
      </c>
      <c r="H474" s="245">
        <v>89.439296551371712</v>
      </c>
    </row>
    <row r="475" spans="1:8">
      <c r="A475" s="86" t="str">
        <v>searchengine</v>
      </c>
      <c r="B475" s="239">
        <v>474</v>
      </c>
      <c r="C475" s="86" t="s">
        <v>1118</v>
      </c>
      <c r="D475" s="241">
        <f>COUNTIF($C$1:$C475,C475)</f>
        <v>7</v>
      </c>
      <c r="E475" s="241" t="str">
        <f t="shared" si="27"/>
        <v>Online activity (one or more times per week)7</v>
      </c>
      <c r="F475" s="86" t="s">
        <v>1131</v>
      </c>
      <c r="G475" s="242">
        <v>0.7607480620155036</v>
      </c>
      <c r="H475" s="245">
        <v>92.528496802313768</v>
      </c>
    </row>
    <row r="476" spans="1:8">
      <c r="A476" s="86" t="str">
        <v>res_cars</v>
      </c>
      <c r="B476" s="239">
        <v>475</v>
      </c>
      <c r="C476" s="86" t="s">
        <v>1133</v>
      </c>
      <c r="D476" s="241">
        <f>COUNTIF($C$1:$C476,C476)</f>
        <v>1</v>
      </c>
      <c r="E476" s="241" t="str">
        <f t="shared" si="27"/>
        <v>Researched the last purchase online before buying1</v>
      </c>
      <c r="F476" s="86" t="s">
        <v>1134</v>
      </c>
      <c r="G476" s="242">
        <v>0.46395736434108531</v>
      </c>
      <c r="H476" s="245">
        <v>92.218841234880301</v>
      </c>
    </row>
    <row r="477" spans="1:8">
      <c r="A477" s="86" t="str">
        <v>res_tech</v>
      </c>
      <c r="B477" s="239">
        <v>476</v>
      </c>
      <c r="C477" s="86" t="s">
        <v>1133</v>
      </c>
      <c r="D477" s="241">
        <f>COUNTIF($C$1:$C477,C477)</f>
        <v>2</v>
      </c>
      <c r="E477" s="241" t="str">
        <f t="shared" si="27"/>
        <v>Researched the last purchase online before buying2</v>
      </c>
      <c r="F477" s="86" t="s">
        <v>1136</v>
      </c>
      <c r="G477" s="242">
        <v>0.68146511627906958</v>
      </c>
      <c r="H477" s="245">
        <v>93.371022951117268</v>
      </c>
    </row>
    <row r="478" spans="1:8">
      <c r="A478" s="86" t="str">
        <v>res_tickets</v>
      </c>
      <c r="B478" s="239">
        <v>477</v>
      </c>
      <c r="C478" s="86" t="s">
        <v>1133</v>
      </c>
      <c r="D478" s="241">
        <f>COUNTIF($C$1:$C478,C478)</f>
        <v>3</v>
      </c>
      <c r="E478" s="241" t="str">
        <f t="shared" si="27"/>
        <v>Researched the last purchase online before buying3</v>
      </c>
      <c r="F478" s="86" t="s">
        <v>1138</v>
      </c>
      <c r="G478" s="242">
        <v>0.6845</v>
      </c>
      <c r="H478" s="245">
        <v>93.023713819000292</v>
      </c>
    </row>
    <row r="479" spans="1:8">
      <c r="A479" s="86" t="str">
        <v>res_clothes</v>
      </c>
      <c r="B479" s="239">
        <v>478</v>
      </c>
      <c r="C479" s="86" t="s">
        <v>1133</v>
      </c>
      <c r="D479" s="241">
        <f>COUNTIF($C$1:$C479,C479)</f>
        <v>4</v>
      </c>
      <c r="E479" s="241" t="str">
        <f t="shared" si="27"/>
        <v>Researched the last purchase online before buying4</v>
      </c>
      <c r="F479" s="86" t="s">
        <v>1140</v>
      </c>
      <c r="G479" s="242">
        <v>0.56382170542635657</v>
      </c>
      <c r="H479" s="245">
        <v>94.895403388373595</v>
      </c>
    </row>
    <row r="480" spans="1:8">
      <c r="A480" s="86" t="str">
        <v>res_groceries</v>
      </c>
      <c r="B480" s="239">
        <v>479</v>
      </c>
      <c r="C480" s="86" t="s">
        <v>1133</v>
      </c>
      <c r="D480" s="241">
        <f>COUNTIF($C$1:$C480,C480)</f>
        <v>5</v>
      </c>
      <c r="E480" s="241" t="str">
        <f t="shared" si="27"/>
        <v>Researched the last purchase online before buying5</v>
      </c>
      <c r="F480" s="86" t="s">
        <v>1142</v>
      </c>
      <c r="G480" s="242">
        <v>0.31669379844961243</v>
      </c>
      <c r="H480" s="245">
        <v>93.803824264666119</v>
      </c>
    </row>
    <row r="481" spans="1:8">
      <c r="A481" s="86" t="str">
        <v>res_holidays</v>
      </c>
      <c r="B481" s="239">
        <v>480</v>
      </c>
      <c r="C481" s="86" t="s">
        <v>1133</v>
      </c>
      <c r="D481" s="241">
        <f>COUNTIF($C$1:$C481,C481)</f>
        <v>6</v>
      </c>
      <c r="E481" s="241" t="str">
        <f t="shared" si="27"/>
        <v>Researched the last purchase online before buying6</v>
      </c>
      <c r="F481" s="86" t="s">
        <v>1144</v>
      </c>
      <c r="G481" s="242">
        <v>0.7368565891472868</v>
      </c>
      <c r="H481" s="245">
        <v>92.564662539307591</v>
      </c>
    </row>
    <row r="482" spans="1:8">
      <c r="A482" s="86" t="str">
        <v>res_domesticappl</v>
      </c>
      <c r="B482" s="239">
        <v>481</v>
      </c>
      <c r="C482" s="86" t="s">
        <v>1133</v>
      </c>
      <c r="D482" s="241">
        <f>COUNTIF($C$1:$C482,C482)</f>
        <v>7</v>
      </c>
      <c r="E482" s="241" t="str">
        <f t="shared" si="27"/>
        <v>Researched the last purchase online before buying7</v>
      </c>
      <c r="F482" s="86" t="s">
        <v>1146</v>
      </c>
      <c r="G482" s="242">
        <v>0.64087984496124029</v>
      </c>
      <c r="H482" s="245">
        <v>94.584292857022561</v>
      </c>
    </row>
    <row r="483" spans="1:8">
      <c r="A483" s="86" t="str">
        <v>res_luxurygoods</v>
      </c>
      <c r="B483" s="239">
        <v>482</v>
      </c>
      <c r="C483" s="86" t="s">
        <v>1133</v>
      </c>
      <c r="D483" s="241">
        <f>COUNTIF($C$1:$C483,C483)</f>
        <v>8</v>
      </c>
      <c r="E483" s="241" t="str">
        <f t="shared" si="27"/>
        <v>Researched the last purchase online before buying8</v>
      </c>
      <c r="F483" s="86" t="s">
        <v>1148</v>
      </c>
      <c r="G483" s="242">
        <v>0.62702325581395346</v>
      </c>
      <c r="H483" s="245">
        <v>95.057645160433907</v>
      </c>
    </row>
    <row r="484" spans="1:8">
      <c r="A484" s="86" t="str">
        <v>res_music</v>
      </c>
      <c r="B484" s="239">
        <v>483</v>
      </c>
      <c r="C484" s="86" t="s">
        <v>1133</v>
      </c>
      <c r="D484" s="241">
        <f>COUNTIF($C$1:$C484,C484)</f>
        <v>9</v>
      </c>
      <c r="E484" s="241" t="str">
        <f t="shared" si="27"/>
        <v>Researched the last purchase online before buying9</v>
      </c>
      <c r="F484" s="86" t="s">
        <v>1150</v>
      </c>
      <c r="G484" s="242">
        <v>0.74298837209302326</v>
      </c>
      <c r="H484" s="245">
        <v>93.481082019503972</v>
      </c>
    </row>
    <row r="485" spans="1:8">
      <c r="A485" s="86" t="str">
        <v>res_finance</v>
      </c>
      <c r="B485" s="239">
        <v>484</v>
      </c>
      <c r="C485" s="86" t="s">
        <v>1133</v>
      </c>
      <c r="D485" s="241">
        <f>COUNTIF($C$1:$C485,C485)</f>
        <v>10</v>
      </c>
      <c r="E485" s="241" t="str">
        <f t="shared" si="27"/>
        <v>Researched the last purchase online before buying10</v>
      </c>
      <c r="F485" s="86" t="s">
        <v>1152</v>
      </c>
      <c r="G485" s="242">
        <v>0.68986821705426349</v>
      </c>
      <c r="H485" s="245">
        <v>92.907453833582721</v>
      </c>
    </row>
    <row r="486" spans="1:8">
      <c r="A486" s="86" t="str">
        <v>res_groomingprod</v>
      </c>
      <c r="B486" s="239">
        <v>485</v>
      </c>
      <c r="C486" s="86" t="s">
        <v>1133</v>
      </c>
      <c r="D486" s="241">
        <f>COUNTIF($C$1:$C486,C486)</f>
        <v>11</v>
      </c>
      <c r="E486" s="241" t="str">
        <f t="shared" si="27"/>
        <v>Researched the last purchase online before buying11</v>
      </c>
      <c r="F486" s="86" t="s">
        <v>1154</v>
      </c>
      <c r="G486" s="242">
        <v>0.4476782945736435</v>
      </c>
      <c r="H486" s="245">
        <v>90.605829500202972</v>
      </c>
    </row>
    <row r="487" spans="1:8">
      <c r="A487" s="86" t="str">
        <v>res_alcohol</v>
      </c>
      <c r="B487" s="239">
        <v>486</v>
      </c>
      <c r="C487" s="86" t="s">
        <v>1133</v>
      </c>
      <c r="D487" s="241">
        <f>COUNTIF($C$1:$C487,C487)</f>
        <v>12</v>
      </c>
      <c r="E487" s="241" t="str">
        <f t="shared" si="27"/>
        <v>Researched the last purchase online before buying12</v>
      </c>
      <c r="F487" s="86" t="s">
        <v>1156</v>
      </c>
      <c r="G487" s="242">
        <v>0.25126744186046512</v>
      </c>
      <c r="H487" s="245">
        <v>91.031339246345226</v>
      </c>
    </row>
    <row r="488" spans="1:8">
      <c r="A488" s="86" t="str">
        <v>res_gaming</v>
      </c>
      <c r="B488" s="239">
        <v>487</v>
      </c>
      <c r="C488" s="86" t="s">
        <v>1133</v>
      </c>
      <c r="D488" s="241">
        <f>COUNTIF($C$1:$C488,C488)</f>
        <v>13</v>
      </c>
      <c r="E488" s="241" t="str">
        <f t="shared" si="27"/>
        <v>Researched the last purchase online before buying13</v>
      </c>
      <c r="F488" s="86" t="s">
        <v>1158</v>
      </c>
      <c r="G488" s="242">
        <v>0.68644961240310098</v>
      </c>
      <c r="H488" s="245">
        <v>92.089833680344384</v>
      </c>
    </row>
    <row r="489" spans="1:8">
      <c r="A489" s="86" t="str">
        <v>res_sportsequip</v>
      </c>
      <c r="B489" s="239">
        <v>488</v>
      </c>
      <c r="C489" s="86" t="s">
        <v>1133</v>
      </c>
      <c r="D489" s="241">
        <f>COUNTIF($C$1:$C489,C489)</f>
        <v>14</v>
      </c>
      <c r="E489" s="241" t="str">
        <f t="shared" si="27"/>
        <v>Researched the last purchase online before buying14</v>
      </c>
      <c r="F489" s="86" t="s">
        <v>1160</v>
      </c>
      <c r="G489" s="242">
        <v>0.56207364341085286</v>
      </c>
      <c r="H489" s="245">
        <v>92.540615458961952</v>
      </c>
    </row>
    <row r="490" spans="1:8">
      <c r="A490" s="86" t="str">
        <v>res_diy</v>
      </c>
      <c r="B490" s="239">
        <v>489</v>
      </c>
      <c r="C490" s="86" t="s">
        <v>1133</v>
      </c>
      <c r="D490" s="241">
        <f>COUNTIF($C$1:$C490,C490)</f>
        <v>15</v>
      </c>
      <c r="E490" s="241" t="str">
        <f t="shared" si="27"/>
        <v>Researched the last purchase online before buying15</v>
      </c>
      <c r="F490" s="86" t="s">
        <v>1162</v>
      </c>
      <c r="G490" s="242">
        <v>0.48543798449612408</v>
      </c>
      <c r="H490" s="245">
        <v>94.885695802932247</v>
      </c>
    </row>
    <row r="491" spans="1:8">
      <c r="A491" s="86" t="str">
        <v>pur_onl_cars</v>
      </c>
      <c r="B491" s="239">
        <v>490</v>
      </c>
      <c r="C491" s="86" t="s">
        <v>1164</v>
      </c>
      <c r="D491" s="241">
        <f>COUNTIF($C$1:$C491,C491)</f>
        <v>1</v>
      </c>
      <c r="E491" s="241" t="str">
        <f t="shared" si="27"/>
        <v>Bought the last purchase online using any device1</v>
      </c>
      <c r="F491" s="86" t="s">
        <v>1134</v>
      </c>
      <c r="G491" s="242">
        <v>8.7786821705426357E-2</v>
      </c>
      <c r="H491" s="245">
        <v>92.583063145924626</v>
      </c>
    </row>
    <row r="492" spans="1:8">
      <c r="A492" s="86" t="str">
        <v>pur_onl_tech</v>
      </c>
      <c r="B492" s="239">
        <v>491</v>
      </c>
      <c r="C492" s="86" t="s">
        <v>1164</v>
      </c>
      <c r="D492" s="241">
        <f>COUNTIF($C$1:$C492,C492)</f>
        <v>2</v>
      </c>
      <c r="E492" s="241" t="str">
        <f t="shared" si="27"/>
        <v>Bought the last purchase online using any device2</v>
      </c>
      <c r="F492" s="86" t="s">
        <v>1136</v>
      </c>
      <c r="G492" s="242">
        <v>0.41703100775193802</v>
      </c>
      <c r="H492" s="245">
        <v>92.166747768493622</v>
      </c>
    </row>
    <row r="493" spans="1:8">
      <c r="A493" s="130" t="str">
        <v>pur_onl_tickets</v>
      </c>
      <c r="B493" s="239">
        <v>492</v>
      </c>
      <c r="C493" s="130" t="s">
        <v>1164</v>
      </c>
      <c r="D493" s="241">
        <f>COUNTIF($C$1:$C493,C493)</f>
        <v>3</v>
      </c>
      <c r="E493" s="241" t="str">
        <f t="shared" si="27"/>
        <v>Bought the last purchase online using any device3</v>
      </c>
      <c r="F493" s="130" t="s">
        <v>1138</v>
      </c>
      <c r="G493" s="243">
        <v>0.33032945736434105</v>
      </c>
      <c r="H493" s="246">
        <v>82.429231050318137</v>
      </c>
    </row>
    <row r="494" spans="1:8">
      <c r="A494" s="130" t="str">
        <v>pur_onl_clothes</v>
      </c>
      <c r="B494" s="239">
        <v>493</v>
      </c>
      <c r="C494" s="130" t="s">
        <v>1164</v>
      </c>
      <c r="D494" s="241">
        <f>COUNTIF($C$1:$C494,C494)</f>
        <v>4</v>
      </c>
      <c r="E494" s="241" t="str">
        <f t="shared" si="27"/>
        <v>Bought the last purchase online using any device4</v>
      </c>
      <c r="F494" s="130" t="s">
        <v>1140</v>
      </c>
      <c r="G494" s="243">
        <v>0.39318992248062012</v>
      </c>
      <c r="H494" s="246">
        <v>92.552978697125894</v>
      </c>
    </row>
    <row r="495" spans="1:8">
      <c r="A495" s="130" t="str">
        <v>pur_onl_groceries</v>
      </c>
      <c r="B495" s="239">
        <v>494</v>
      </c>
      <c r="C495" s="130" t="s">
        <v>1164</v>
      </c>
      <c r="D495" s="241">
        <f>COUNTIF($C$1:$C495,C495)</f>
        <v>5</v>
      </c>
      <c r="E495" s="241" t="str">
        <f t="shared" si="27"/>
        <v>Bought the last purchase online using any device5</v>
      </c>
      <c r="F495" s="130" t="s">
        <v>1142</v>
      </c>
      <c r="G495" s="243">
        <v>0.20177519379844958</v>
      </c>
      <c r="H495" s="246">
        <v>92.335568145976922</v>
      </c>
    </row>
    <row r="496" spans="1:8">
      <c r="A496" s="130" t="str">
        <v>pur_onl_holidays</v>
      </c>
      <c r="B496" s="239">
        <v>495</v>
      </c>
      <c r="C496" s="130" t="s">
        <v>1164</v>
      </c>
      <c r="D496" s="241">
        <f>COUNTIF($C$1:$C496,C496)</f>
        <v>6</v>
      </c>
      <c r="E496" s="241" t="str">
        <f t="shared" si="27"/>
        <v>Bought the last purchase online using any device6</v>
      </c>
      <c r="F496" s="130" t="s">
        <v>1144</v>
      </c>
      <c r="G496" s="243">
        <v>0.39388759689922481</v>
      </c>
      <c r="H496" s="246">
        <v>82.340486378252692</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0.36042635658914723</v>
      </c>
      <c r="H497" s="246">
        <v>96.195200984755246</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0.18410465116279065</v>
      </c>
      <c r="H498" s="246">
        <v>91.897950522321395</v>
      </c>
    </row>
    <row r="499" spans="1:8">
      <c r="A499" s="130" t="str">
        <v>pur_onl_music</v>
      </c>
      <c r="B499" s="239">
        <v>498</v>
      </c>
      <c r="C499" s="130" t="s">
        <v>1164</v>
      </c>
      <c r="D499" s="241">
        <f>COUNTIF($C$1:$C499,C499)</f>
        <v>9</v>
      </c>
      <c r="E499" s="241" t="str">
        <f t="shared" si="27"/>
        <v>Bought the last purchase online using any device9</v>
      </c>
      <c r="F499" s="130" t="s">
        <v>1150</v>
      </c>
      <c r="G499" s="243">
        <v>0.37013953488372103</v>
      </c>
      <c r="H499" s="246">
        <v>87.003033448657803</v>
      </c>
    </row>
    <row r="500" spans="1:8">
      <c r="A500" s="130" t="str">
        <v>pur_onl_finance</v>
      </c>
      <c r="B500" s="239">
        <v>499</v>
      </c>
      <c r="C500" s="130" t="s">
        <v>1164</v>
      </c>
      <c r="D500" s="241">
        <f>COUNTIF($C$1:$C500,C500)</f>
        <v>10</v>
      </c>
      <c r="E500" s="241" t="str">
        <f t="shared" si="27"/>
        <v>Bought the last purchase online using any device10</v>
      </c>
      <c r="F500" s="130" t="s">
        <v>1152</v>
      </c>
      <c r="G500" s="243">
        <v>0.42287209302325585</v>
      </c>
      <c r="H500" s="246">
        <v>89.299160283295407</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0.24565503875968991</v>
      </c>
      <c r="H501" s="246">
        <v>88.624648873484063</v>
      </c>
    </row>
    <row r="502" spans="1:8">
      <c r="A502" s="130" t="str">
        <v>pur_onl_alcohol</v>
      </c>
      <c r="B502" s="239">
        <v>501</v>
      </c>
      <c r="C502" s="130" t="s">
        <v>1164</v>
      </c>
      <c r="D502" s="241">
        <f>COUNTIF($C$1:$C502,C502)</f>
        <v>12</v>
      </c>
      <c r="E502" s="241" t="str">
        <f t="shared" si="27"/>
        <v>Bought the last purchase online using any device12</v>
      </c>
      <c r="F502" s="130" t="s">
        <v>1156</v>
      </c>
      <c r="G502" s="243">
        <v>0.11748062015503875</v>
      </c>
      <c r="H502" s="246">
        <v>84.388315533790049</v>
      </c>
    </row>
    <row r="503" spans="1:8">
      <c r="A503" s="130" t="str">
        <v>pur_onl_gaming</v>
      </c>
      <c r="B503" s="239">
        <v>502</v>
      </c>
      <c r="C503" s="130" t="s">
        <v>1164</v>
      </c>
      <c r="D503" s="241">
        <f>COUNTIF($C$1:$C503,C503)</f>
        <v>13</v>
      </c>
      <c r="E503" s="241" t="str">
        <f t="shared" si="27"/>
        <v>Bought the last purchase online using any device13</v>
      </c>
      <c r="F503" s="130" t="s">
        <v>1158</v>
      </c>
      <c r="G503" s="243">
        <v>0.2540542635658915</v>
      </c>
      <c r="H503" s="246">
        <v>94.904639614249547</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0.22731395348837211</v>
      </c>
      <c r="H504" s="246">
        <v>86.22570044661083</v>
      </c>
    </row>
    <row r="505" spans="1:8">
      <c r="A505" s="130" t="str">
        <v>pur_onl_diy</v>
      </c>
      <c r="B505" s="239">
        <v>504</v>
      </c>
      <c r="C505" s="130" t="s">
        <v>1164</v>
      </c>
      <c r="D505" s="241">
        <f>COUNTIF($C$1:$C505,C505)</f>
        <v>15</v>
      </c>
      <c r="E505" s="241" t="str">
        <f t="shared" si="27"/>
        <v>Bought the last purchase online using any device15</v>
      </c>
      <c r="F505" s="130" t="s">
        <v>1162</v>
      </c>
      <c r="G505" s="243">
        <v>0.21918992248062016</v>
      </c>
      <c r="H505" s="246">
        <v>92.330325210097769</v>
      </c>
    </row>
    <row r="506" spans="1:8">
      <c r="A506" s="130" t="str">
        <v>site_airbnb</v>
      </c>
      <c r="B506" s="239">
        <v>505</v>
      </c>
      <c r="C506" s="130" t="s">
        <v>1180</v>
      </c>
      <c r="D506" s="241">
        <f>COUNTIF($C$1:$C506,C506)</f>
        <v>1</v>
      </c>
      <c r="E506" s="241" t="str">
        <f t="shared" si="27"/>
        <v>Favourite web sites1</v>
      </c>
      <c r="F506" s="130" t="s">
        <v>1181</v>
      </c>
      <c r="G506" s="243">
        <v>3.8127906976744182E-2</v>
      </c>
      <c r="H506" s="246">
        <v>77.449094075619001</v>
      </c>
    </row>
    <row r="507" spans="1:8">
      <c r="A507" s="130" t="str">
        <v>site_amazon</v>
      </c>
      <c r="B507" s="239">
        <v>506</v>
      </c>
      <c r="C507" s="130" t="s">
        <v>1180</v>
      </c>
      <c r="D507" s="241">
        <f>COUNTIF($C$1:$C507,C507)</f>
        <v>2</v>
      </c>
      <c r="E507" s="241" t="str">
        <f t="shared" si="27"/>
        <v>Favourite web sites2</v>
      </c>
      <c r="F507" s="130" t="s">
        <v>1183</v>
      </c>
      <c r="G507" s="243">
        <v>0.4789651162790699</v>
      </c>
      <c r="H507" s="246">
        <v>94.670656598858187</v>
      </c>
    </row>
    <row r="508" spans="1:8">
      <c r="A508" s="86" t="str">
        <v>site_itunes</v>
      </c>
      <c r="B508" s="239">
        <v>507</v>
      </c>
      <c r="C508" s="86" t="s">
        <v>1180</v>
      </c>
      <c r="D508" s="241">
        <f>COUNTIF($C$1:$C508,C508)</f>
        <v>3</v>
      </c>
      <c r="E508" s="241" t="str">
        <f t="shared" si="27"/>
        <v>Favourite web sites3</v>
      </c>
      <c r="F508" s="86" t="s">
        <v>1185</v>
      </c>
      <c r="G508" s="242">
        <v>5.2383720930232552E-2</v>
      </c>
      <c r="H508" s="245">
        <v>93.192357504710273</v>
      </c>
    </row>
    <row r="509" spans="1:8">
      <c r="A509" s="86" t="str">
        <v>site_argos</v>
      </c>
      <c r="B509" s="239">
        <v>508</v>
      </c>
      <c r="C509" s="86" t="s">
        <v>1180</v>
      </c>
      <c r="D509" s="241">
        <f>COUNTIF($C$1:$C509,C509)</f>
        <v>4</v>
      </c>
      <c r="E509" s="241" t="str">
        <f t="shared" si="27"/>
        <v>Favourite web sites4</v>
      </c>
      <c r="F509" s="86" t="s">
        <v>1187</v>
      </c>
      <c r="G509" s="242">
        <v>0.15660852713178294</v>
      </c>
      <c r="H509" s="245">
        <v>112.63533371063284</v>
      </c>
    </row>
    <row r="510" spans="1:8">
      <c r="A510" s="86" t="str">
        <v>site_asos</v>
      </c>
      <c r="B510" s="239">
        <v>509</v>
      </c>
      <c r="C510" s="86" t="s">
        <v>1180</v>
      </c>
      <c r="D510" s="241">
        <f>COUNTIF($C$1:$C510,C510)</f>
        <v>5</v>
      </c>
      <c r="E510" s="241" t="str">
        <f t="shared" si="27"/>
        <v>Favourite web sites5</v>
      </c>
      <c r="F510" s="86" t="s">
        <v>1189</v>
      </c>
      <c r="G510" s="242">
        <v>6.4162790697674416E-2</v>
      </c>
      <c r="H510" s="245">
        <v>84.692769226320735</v>
      </c>
    </row>
    <row r="511" spans="1:8">
      <c r="A511" s="86" t="str">
        <v>site_audible</v>
      </c>
      <c r="B511" s="239">
        <v>510</v>
      </c>
      <c r="C511" s="86" t="s">
        <v>1180</v>
      </c>
      <c r="D511" s="241">
        <f>COUNTIF($C$1:$C511,C511)</f>
        <v>6</v>
      </c>
      <c r="E511" s="241" t="str">
        <f t="shared" si="27"/>
        <v>Favourite web sites6</v>
      </c>
      <c r="F511" s="86" t="s">
        <v>1191</v>
      </c>
      <c r="G511" s="242">
        <v>3.0527131782945735E-2</v>
      </c>
      <c r="H511" s="245">
        <v>97.175429094750669</v>
      </c>
    </row>
    <row r="512" spans="1:8">
      <c r="A512" s="86" t="str">
        <v>site_autotrader</v>
      </c>
      <c r="B512" s="239">
        <v>511</v>
      </c>
      <c r="C512" s="86" t="s">
        <v>1180</v>
      </c>
      <c r="D512" s="241">
        <f>COUNTIF($C$1:$C512,C512)</f>
        <v>7</v>
      </c>
      <c r="E512" s="241" t="str">
        <f t="shared" si="27"/>
        <v>Favourite web sites7</v>
      </c>
      <c r="F512" s="86" t="s">
        <v>1193</v>
      </c>
      <c r="G512" s="242">
        <v>3.3426356589147298E-2</v>
      </c>
      <c r="H512" s="245">
        <v>96.580053341750443</v>
      </c>
    </row>
    <row r="513" spans="1:8">
      <c r="A513" s="86" t="str">
        <v>site_bbcgoodfood</v>
      </c>
      <c r="B513" s="239">
        <v>512</v>
      </c>
      <c r="C513" s="86" t="s">
        <v>1180</v>
      </c>
      <c r="D513" s="241">
        <f>COUNTIF($C$1:$C513,C513)</f>
        <v>8</v>
      </c>
      <c r="E513" s="241" t="str">
        <f t="shared" si="27"/>
        <v>Favourite web sites8</v>
      </c>
      <c r="F513" s="86" t="s">
        <v>1195</v>
      </c>
      <c r="G513" s="242">
        <v>9.5228682170542631E-2</v>
      </c>
      <c r="H513" s="245">
        <v>90.236943558508173</v>
      </c>
    </row>
    <row r="514" spans="1:8">
      <c r="A514" s="86" t="str">
        <v>site_bbcnews</v>
      </c>
      <c r="B514" s="239">
        <v>513</v>
      </c>
      <c r="C514" s="86" t="s">
        <v>1180</v>
      </c>
      <c r="D514" s="241">
        <f>COUNTIF($C$1:$C514,C514)</f>
        <v>9</v>
      </c>
      <c r="E514" s="241" t="str">
        <f t="shared" si="27"/>
        <v>Favourite web sites9</v>
      </c>
      <c r="F514" s="86" t="s">
        <v>1197</v>
      </c>
      <c r="G514" s="242">
        <v>0.22673255813953491</v>
      </c>
      <c r="H514" s="245">
        <v>80.958328779261038</v>
      </c>
    </row>
    <row r="515" spans="1:8">
      <c r="A515" s="86" t="str">
        <v>site_bbcsport</v>
      </c>
      <c r="B515" s="239">
        <v>514</v>
      </c>
      <c r="C515" s="86" t="s">
        <v>1180</v>
      </c>
      <c r="D515" s="241">
        <f>COUNTIF($C$1:$C515,C515)</f>
        <v>10</v>
      </c>
      <c r="E515" s="241" t="str">
        <f t="shared" ref="E515:E578" si="28">C515&amp;D515</f>
        <v>Favourite web sites10</v>
      </c>
      <c r="F515" s="86" t="s">
        <v>1199</v>
      </c>
      <c r="G515" s="242">
        <v>0.14101937984496127</v>
      </c>
      <c r="H515" s="245">
        <v>91.247376381306253</v>
      </c>
    </row>
    <row r="516" spans="1:8">
      <c r="A516" s="86" t="str">
        <v>site_bet365</v>
      </c>
      <c r="B516" s="239">
        <v>515</v>
      </c>
      <c r="C516" s="86" t="s">
        <v>1180</v>
      </c>
      <c r="D516" s="241">
        <f>COUNTIF($C$1:$C516,C516)</f>
        <v>11</v>
      </c>
      <c r="E516" s="241" t="str">
        <f t="shared" si="28"/>
        <v>Favourite web sites11</v>
      </c>
      <c r="F516" s="86" t="s">
        <v>1201</v>
      </c>
      <c r="G516" s="242">
        <v>2.5689922480620155E-2</v>
      </c>
      <c r="H516" s="245">
        <v>100.32123294523254</v>
      </c>
    </row>
    <row r="517" spans="1:8">
      <c r="A517" s="86" t="str">
        <v>site_bing</v>
      </c>
      <c r="B517" s="239">
        <v>516</v>
      </c>
      <c r="C517" s="86" t="s">
        <v>1180</v>
      </c>
      <c r="D517" s="241">
        <f>COUNTIF($C$1:$C517,C517)</f>
        <v>12</v>
      </c>
      <c r="E517" s="241" t="str">
        <f t="shared" si="28"/>
        <v>Favourite web sites12</v>
      </c>
      <c r="F517" s="86" t="s">
        <v>1203</v>
      </c>
      <c r="G517" s="242">
        <v>2.0313953488372095E-2</v>
      </c>
      <c r="H517" s="245">
        <v>100.42519558592258</v>
      </c>
    </row>
    <row r="518" spans="1:8">
      <c r="A518" s="86" t="str">
        <v>site_boots</v>
      </c>
      <c r="B518" s="239">
        <v>517</v>
      </c>
      <c r="C518" s="86" t="s">
        <v>1180</v>
      </c>
      <c r="D518" s="241">
        <f>COUNTIF($C$1:$C518,C518)</f>
        <v>13</v>
      </c>
      <c r="E518" s="241" t="str">
        <f t="shared" si="28"/>
        <v>Favourite web sites13</v>
      </c>
      <c r="F518" s="86" t="s">
        <v>1205</v>
      </c>
      <c r="G518" s="242">
        <v>0.10504651162790699</v>
      </c>
      <c r="H518" s="245">
        <v>97.444289380711041</v>
      </c>
    </row>
    <row r="519" spans="1:8">
      <c r="A519" s="86" t="str">
        <v>site_buzzfeed</v>
      </c>
      <c r="B519" s="239">
        <v>518</v>
      </c>
      <c r="C519" s="86" t="s">
        <v>1180</v>
      </c>
      <c r="D519" s="241">
        <f>COUNTIF($C$1:$C519,C519)</f>
        <v>14</v>
      </c>
      <c r="E519" s="241" t="str">
        <f t="shared" si="28"/>
        <v>Favourite web sites14</v>
      </c>
      <c r="F519" s="86" t="s">
        <v>1207</v>
      </c>
      <c r="G519" s="242">
        <v>3.089147286821706E-2</v>
      </c>
      <c r="H519" s="245">
        <v>86.619791405468121</v>
      </c>
    </row>
    <row r="520" spans="1:8">
      <c r="A520" s="86" t="str">
        <v>site_carphonewarehouse</v>
      </c>
      <c r="B520" s="239">
        <v>519</v>
      </c>
      <c r="C520" s="86" t="s">
        <v>1180</v>
      </c>
      <c r="D520" s="241">
        <f>COUNTIF($C$1:$C520,C520)</f>
        <v>15</v>
      </c>
      <c r="E520" s="241" t="str">
        <f t="shared" si="28"/>
        <v>Favourite web sites15</v>
      </c>
      <c r="F520" s="86" t="s">
        <v>1209</v>
      </c>
      <c r="G520" s="242">
        <v>1.7507751937984498E-2</v>
      </c>
      <c r="H520" s="245">
        <v>97.598060803581731</v>
      </c>
    </row>
    <row r="521" spans="1:8">
      <c r="A521" s="86" t="str">
        <v>site_comparethemarket</v>
      </c>
      <c r="B521" s="239">
        <v>520</v>
      </c>
      <c r="C521" s="86" t="s">
        <v>1180</v>
      </c>
      <c r="D521" s="241">
        <f>COUNTIF($C$1:$C521,C521)</f>
        <v>16</v>
      </c>
      <c r="E521" s="241" t="str">
        <f t="shared" si="28"/>
        <v>Favourite web sites16</v>
      </c>
      <c r="F521" s="86" t="s">
        <v>1211</v>
      </c>
      <c r="G521" s="242">
        <v>6.5992248062015507E-2</v>
      </c>
      <c r="H521" s="245">
        <v>99.768055048419384</v>
      </c>
    </row>
    <row r="522" spans="1:8">
      <c r="A522" s="86" t="str">
        <v>site_confused</v>
      </c>
      <c r="B522" s="239">
        <v>521</v>
      </c>
      <c r="C522" s="86" t="s">
        <v>1180</v>
      </c>
      <c r="D522" s="241">
        <f>COUNTIF($C$1:$C522,C522)</f>
        <v>17</v>
      </c>
      <c r="E522" s="241" t="str">
        <f t="shared" si="28"/>
        <v>Favourite web sites17</v>
      </c>
      <c r="F522" s="86" t="s">
        <v>1213</v>
      </c>
      <c r="G522" s="242">
        <v>2.7011627906976751E-2</v>
      </c>
      <c r="H522" s="245">
        <v>100.25857775683689</v>
      </c>
    </row>
    <row r="523" spans="1:8">
      <c r="A523" s="86" t="str">
        <v>site_currys</v>
      </c>
      <c r="B523" s="239">
        <v>522</v>
      </c>
      <c r="C523" s="86" t="s">
        <v>1180</v>
      </c>
      <c r="D523" s="241">
        <f>COUNTIF($C$1:$C523,C523)</f>
        <v>18</v>
      </c>
      <c r="E523" s="241" t="str">
        <f t="shared" si="28"/>
        <v>Favourite web sites18</v>
      </c>
      <c r="F523" s="86" t="s">
        <v>1215</v>
      </c>
      <c r="G523" s="242">
        <v>6.3298449612403079E-2</v>
      </c>
      <c r="H523" s="245">
        <v>103.24761517862456</v>
      </c>
    </row>
    <row r="524" spans="1:8">
      <c r="A524" s="86" t="str">
        <v>site_digitalspy</v>
      </c>
      <c r="B524" s="239">
        <v>523</v>
      </c>
      <c r="C524" s="86" t="s">
        <v>1180</v>
      </c>
      <c r="D524" s="241">
        <f>COUNTIF($C$1:$C524,C524)</f>
        <v>19</v>
      </c>
      <c r="E524" s="241" t="str">
        <f t="shared" si="28"/>
        <v>Favourite web sites19</v>
      </c>
      <c r="F524" s="86" t="s">
        <v>1217</v>
      </c>
      <c r="G524" s="242">
        <v>2.1724806201550387E-2</v>
      </c>
      <c r="H524" s="245">
        <v>99.701147680655737</v>
      </c>
    </row>
    <row r="525" spans="1:8">
      <c r="A525" s="86" t="str">
        <v>site_direct</v>
      </c>
      <c r="B525" s="239">
        <v>524</v>
      </c>
      <c r="C525" s="86" t="s">
        <v>1180</v>
      </c>
      <c r="D525" s="241">
        <f>COUNTIF($C$1:$C525,C525)</f>
        <v>20</v>
      </c>
      <c r="E525" s="241" t="str">
        <f t="shared" si="28"/>
        <v>Favourite web sites20</v>
      </c>
      <c r="F525" s="86" t="s">
        <v>1219</v>
      </c>
      <c r="G525" s="242">
        <v>7.4593023255813948E-2</v>
      </c>
      <c r="H525" s="245">
        <v>102.19012814336202</v>
      </c>
    </row>
    <row r="526" spans="1:8">
      <c r="A526" s="86" t="str">
        <v>site_ebay</v>
      </c>
      <c r="B526" s="239">
        <v>525</v>
      </c>
      <c r="C526" s="86" t="s">
        <v>1180</v>
      </c>
      <c r="D526" s="241">
        <f>COUNTIF($C$1:$C526,C526)</f>
        <v>21</v>
      </c>
      <c r="E526" s="241" t="str">
        <f t="shared" si="28"/>
        <v>Favourite web sites21</v>
      </c>
      <c r="F526" s="86" t="s">
        <v>1221</v>
      </c>
      <c r="G526" s="242">
        <v>0.30041472868217056</v>
      </c>
      <c r="H526" s="245">
        <v>101.23517232103549</v>
      </c>
    </row>
    <row r="527" spans="1:8">
      <c r="A527" s="86" t="str">
        <v>site_etsy</v>
      </c>
      <c r="B527" s="239">
        <v>526</v>
      </c>
      <c r="C527" s="86" t="s">
        <v>1180</v>
      </c>
      <c r="D527" s="241">
        <f>COUNTIF($C$1:$C527,C527)</f>
        <v>22</v>
      </c>
      <c r="E527" s="241" t="str">
        <f t="shared" si="28"/>
        <v>Favourite web sites22</v>
      </c>
      <c r="F527" s="86" t="s">
        <v>1223</v>
      </c>
      <c r="G527" s="242">
        <v>5.6213178294573646E-2</v>
      </c>
      <c r="H527" s="245">
        <v>83.169254297564322</v>
      </c>
    </row>
    <row r="528" spans="1:8">
      <c r="A528" s="86" t="str">
        <v>site_expedia</v>
      </c>
      <c r="B528" s="239">
        <v>527</v>
      </c>
      <c r="C528" s="86" t="s">
        <v>1180</v>
      </c>
      <c r="D528" s="241">
        <f>COUNTIF($C$1:$C528,C528)</f>
        <v>23</v>
      </c>
      <c r="E528" s="241" t="str">
        <f t="shared" si="28"/>
        <v>Favourite web sites23</v>
      </c>
      <c r="F528" s="86" t="s">
        <v>1225</v>
      </c>
      <c r="G528" s="242">
        <v>4.1577519379844954E-2</v>
      </c>
      <c r="H528" s="245">
        <v>101.85425192627187</v>
      </c>
    </row>
    <row r="529" spans="1:8">
      <c r="A529" s="86" t="str">
        <v>site_freecycle</v>
      </c>
      <c r="B529" s="239">
        <v>528</v>
      </c>
      <c r="C529" s="86" t="s">
        <v>1180</v>
      </c>
      <c r="D529" s="241">
        <f>COUNTIF($C$1:$C529,C529)</f>
        <v>24</v>
      </c>
      <c r="E529" s="241" t="str">
        <f t="shared" si="28"/>
        <v>Favourite web sites24</v>
      </c>
      <c r="F529" s="86" t="s">
        <v>1227</v>
      </c>
      <c r="G529" s="242">
        <v>2.6069767441860466E-2</v>
      </c>
      <c r="H529" s="245">
        <v>97.287296278783188</v>
      </c>
    </row>
    <row r="530" spans="1:8">
      <c r="A530" s="86" t="str">
        <v>site_game</v>
      </c>
      <c r="B530" s="239">
        <v>529</v>
      </c>
      <c r="C530" s="86" t="s">
        <v>1180</v>
      </c>
      <c r="D530" s="241">
        <f>COUNTIF($C$1:$C530,C530)</f>
        <v>25</v>
      </c>
      <c r="E530" s="241" t="str">
        <f t="shared" si="28"/>
        <v>Favourite web sites25</v>
      </c>
      <c r="F530" s="86" t="s">
        <v>1229</v>
      </c>
      <c r="G530" s="242">
        <v>3.2953488372093026E-2</v>
      </c>
      <c r="H530" s="245">
        <v>108.03760377378747</v>
      </c>
    </row>
    <row r="531" spans="1:8">
      <c r="A531" s="86" t="str">
        <v>site_gmail</v>
      </c>
      <c r="B531" s="239">
        <v>530</v>
      </c>
      <c r="C531" s="86" t="s">
        <v>1180</v>
      </c>
      <c r="D531" s="241">
        <f>COUNTIF($C$1:$C531,C531)</f>
        <v>26</v>
      </c>
      <c r="E531" s="241" t="str">
        <f t="shared" si="28"/>
        <v>Favourite web sites26</v>
      </c>
      <c r="F531" s="86" t="s">
        <v>1231</v>
      </c>
      <c r="G531" s="242">
        <v>0.22965891472868216</v>
      </c>
      <c r="H531" s="245">
        <v>95.306953017928251</v>
      </c>
    </row>
    <row r="532" spans="1:8">
      <c r="A532" s="86" t="str">
        <v>site_google</v>
      </c>
      <c r="B532" s="239">
        <v>531</v>
      </c>
      <c r="C532" s="86" t="s">
        <v>1180</v>
      </c>
      <c r="D532" s="241">
        <f>COUNTIF($C$1:$C532,C532)</f>
        <v>27</v>
      </c>
      <c r="E532" s="241" t="str">
        <f t="shared" si="28"/>
        <v>Favourite web sites27</v>
      </c>
      <c r="F532" s="86" t="s">
        <v>1233</v>
      </c>
      <c r="G532" s="242">
        <v>0.38197674418604649</v>
      </c>
      <c r="H532" s="245">
        <v>93.4408529547417</v>
      </c>
    </row>
    <row r="533" spans="1:8">
      <c r="A533" s="86" t="str">
        <v>site_groupon</v>
      </c>
      <c r="B533" s="239">
        <v>532</v>
      </c>
      <c r="C533" s="86" t="s">
        <v>1180</v>
      </c>
      <c r="D533" s="241">
        <f>COUNTIF($C$1:$C533,C533)</f>
        <v>28</v>
      </c>
      <c r="E533" s="241" t="str">
        <f t="shared" si="28"/>
        <v>Favourite web sites28</v>
      </c>
      <c r="F533" s="86" t="s">
        <v>1235</v>
      </c>
      <c r="G533" s="242">
        <v>7.2321705426356603E-2</v>
      </c>
      <c r="H533" s="245">
        <v>100.49382409838515</v>
      </c>
    </row>
    <row r="534" spans="1:8">
      <c r="A534" s="86" t="str">
        <v>site_gumtree</v>
      </c>
      <c r="B534" s="239">
        <v>533</v>
      </c>
      <c r="C534" s="86" t="s">
        <v>1180</v>
      </c>
      <c r="D534" s="241">
        <f>COUNTIF($C$1:$C534,C534)</f>
        <v>29</v>
      </c>
      <c r="E534" s="241" t="str">
        <f t="shared" si="28"/>
        <v>Favourite web sites29</v>
      </c>
      <c r="F534" s="86" t="s">
        <v>1237</v>
      </c>
      <c r="G534" s="242">
        <v>7.0519379844961247E-2</v>
      </c>
      <c r="H534" s="245">
        <v>105.40128171964504</v>
      </c>
    </row>
    <row r="535" spans="1:8">
      <c r="A535" s="86" t="str">
        <v>site_healthline</v>
      </c>
      <c r="B535" s="239">
        <v>534</v>
      </c>
      <c r="C535" s="86" t="s">
        <v>1180</v>
      </c>
      <c r="D535" s="241">
        <f>COUNTIF($C$1:$C535,C535)</f>
        <v>30</v>
      </c>
      <c r="E535" s="241" t="str">
        <f t="shared" si="28"/>
        <v>Favourite web sites30</v>
      </c>
      <c r="F535" s="86" t="s">
        <v>1239</v>
      </c>
      <c r="G535" s="242">
        <v>1.0775193798449613E-2</v>
      </c>
      <c r="H535" s="245">
        <v>98.076665655196265</v>
      </c>
    </row>
    <row r="536" spans="1:8">
      <c r="A536" s="86" t="str">
        <v>site_hotels</v>
      </c>
      <c r="B536" s="239">
        <v>535</v>
      </c>
      <c r="C536" s="86" t="s">
        <v>1180</v>
      </c>
      <c r="D536" s="241">
        <f>COUNTIF($C$1:$C536,C536)</f>
        <v>31</v>
      </c>
      <c r="E536" s="241" t="str">
        <f t="shared" si="28"/>
        <v>Favourite web sites31</v>
      </c>
      <c r="F536" s="86" t="s">
        <v>1241</v>
      </c>
      <c r="G536" s="242">
        <v>3.7042635658914733E-2</v>
      </c>
      <c r="H536" s="245">
        <v>97.707624300699649</v>
      </c>
    </row>
    <row r="537" spans="1:8">
      <c r="A537" s="86" t="str">
        <v>site_hotukdeals</v>
      </c>
      <c r="B537" s="239">
        <v>536</v>
      </c>
      <c r="C537" s="86" t="s">
        <v>1180</v>
      </c>
      <c r="D537" s="241">
        <f>COUNTIF($C$1:$C537,C537)</f>
        <v>32</v>
      </c>
      <c r="E537" s="241" t="str">
        <f t="shared" si="28"/>
        <v>Favourite web sites32</v>
      </c>
      <c r="F537" s="86" t="s">
        <v>1243</v>
      </c>
      <c r="G537" s="242">
        <v>4.3624031007751932E-2</v>
      </c>
      <c r="H537" s="245">
        <v>97.983833388615508</v>
      </c>
    </row>
    <row r="538" spans="1:8">
      <c r="A538" s="86" t="str">
        <v>site_huffingtonpost</v>
      </c>
      <c r="B538" s="239">
        <v>537</v>
      </c>
      <c r="C538" s="86" t="s">
        <v>1180</v>
      </c>
      <c r="D538" s="241">
        <f>COUNTIF($C$1:$C538,C538)</f>
        <v>33</v>
      </c>
      <c r="E538" s="241" t="str">
        <f t="shared" si="28"/>
        <v>Favourite web sites33</v>
      </c>
      <c r="F538" s="86" t="s">
        <v>1245</v>
      </c>
      <c r="G538" s="242">
        <v>2.4112403100775198E-2</v>
      </c>
      <c r="H538" s="245">
        <v>95.027457696676947</v>
      </c>
    </row>
    <row r="539" spans="1:8">
      <c r="A539" s="86" t="str">
        <v>site_hungryhouse</v>
      </c>
      <c r="B539" s="239">
        <v>538</v>
      </c>
      <c r="C539" s="86" t="s">
        <v>1180</v>
      </c>
      <c r="D539" s="241">
        <f>COUNTIF($C$1:$C539,C539)</f>
        <v>34</v>
      </c>
      <c r="E539" s="241" t="str">
        <f t="shared" si="28"/>
        <v>Favourite web sites34</v>
      </c>
      <c r="F539" s="86" t="s">
        <v>1247</v>
      </c>
      <c r="G539" s="242">
        <v>1.3608527131782943E-2</v>
      </c>
      <c r="H539" s="245">
        <v>106.54890759674286</v>
      </c>
    </row>
    <row r="540" spans="1:8">
      <c r="A540" s="86" t="str">
        <v>site_ikea</v>
      </c>
      <c r="B540" s="239">
        <v>539</v>
      </c>
      <c r="C540" s="86" t="s">
        <v>1180</v>
      </c>
      <c r="D540" s="241">
        <f>COUNTIF($C$1:$C540,C540)</f>
        <v>35</v>
      </c>
      <c r="E540" s="241" t="str">
        <f t="shared" si="28"/>
        <v>Favourite web sites35</v>
      </c>
      <c r="F540" s="86" t="s">
        <v>1249</v>
      </c>
      <c r="G540" s="242">
        <v>6.9046511627906981E-2</v>
      </c>
      <c r="H540" s="245">
        <v>87.892859966629956</v>
      </c>
    </row>
    <row r="541" spans="1:8">
      <c r="A541" s="86" t="str">
        <v>site_imdb</v>
      </c>
      <c r="B541" s="239">
        <v>540</v>
      </c>
      <c r="C541" s="86" t="s">
        <v>1180</v>
      </c>
      <c r="D541" s="241">
        <f>COUNTIF($C$1:$C541,C541)</f>
        <v>36</v>
      </c>
      <c r="E541" s="241" t="str">
        <f t="shared" si="28"/>
        <v>Favourite web sites36</v>
      </c>
      <c r="F541" s="86" t="s">
        <v>1251</v>
      </c>
      <c r="G541" s="242">
        <v>5.0333333333333341E-2</v>
      </c>
      <c r="H541" s="245">
        <v>95.316687266954446</v>
      </c>
    </row>
    <row r="542" spans="1:8">
      <c r="A542" s="86" t="str">
        <v>site_jamieoliver</v>
      </c>
      <c r="B542" s="239">
        <v>541</v>
      </c>
      <c r="C542" s="86" t="s">
        <v>1180</v>
      </c>
      <c r="D542" s="241">
        <f>COUNTIF($C$1:$C542,C542)</f>
        <v>37</v>
      </c>
      <c r="E542" s="241" t="str">
        <f t="shared" si="28"/>
        <v>Favourite web sites37</v>
      </c>
      <c r="F542" s="86" t="s">
        <v>1253</v>
      </c>
      <c r="G542" s="242">
        <v>1.8344961240310077E-2</v>
      </c>
      <c r="H542" s="245">
        <v>88.985734804639421</v>
      </c>
    </row>
    <row r="543" spans="1:8">
      <c r="A543" s="86" t="str">
        <v>site_johnlewis</v>
      </c>
      <c r="B543" s="239">
        <v>542</v>
      </c>
      <c r="C543" s="86" t="s">
        <v>1180</v>
      </c>
      <c r="D543" s="241">
        <f>COUNTIF($C$1:$C543,C543)</f>
        <v>38</v>
      </c>
      <c r="E543" s="241" t="str">
        <f t="shared" si="28"/>
        <v>Favourite web sites38</v>
      </c>
      <c r="F543" s="86" t="s">
        <v>1255</v>
      </c>
      <c r="G543" s="242">
        <v>5.3616279069767452E-2</v>
      </c>
      <c r="H543" s="245">
        <v>64.730264265556116</v>
      </c>
    </row>
    <row r="544" spans="1:8">
      <c r="A544" s="86" t="str">
        <v>site_justeat</v>
      </c>
      <c r="B544" s="239">
        <v>543</v>
      </c>
      <c r="C544" s="86" t="s">
        <v>1180</v>
      </c>
      <c r="D544" s="241">
        <f>COUNTIF($C$1:$C544,C544)</f>
        <v>39</v>
      </c>
      <c r="E544" s="241" t="str">
        <f t="shared" si="28"/>
        <v>Favourite web sites39</v>
      </c>
      <c r="F544" s="86" t="s">
        <v>1257</v>
      </c>
      <c r="G544" s="242">
        <v>0.12545736434108526</v>
      </c>
      <c r="H544" s="245">
        <v>112.92659747905269</v>
      </c>
    </row>
    <row r="545" spans="1:8">
      <c r="A545" s="86" t="str">
        <v>site_lastminute</v>
      </c>
      <c r="B545" s="239">
        <v>544</v>
      </c>
      <c r="C545" s="86" t="s">
        <v>1180</v>
      </c>
      <c r="D545" s="241">
        <f>COUNTIF($C$1:$C545,C545)</f>
        <v>40</v>
      </c>
      <c r="E545" s="241" t="str">
        <f t="shared" si="28"/>
        <v>Favourite web sites40</v>
      </c>
      <c r="F545" s="86" t="s">
        <v>1259</v>
      </c>
      <c r="G545" s="242">
        <v>2.8286821705426353E-2</v>
      </c>
      <c r="H545" s="245">
        <v>95.459368944654187</v>
      </c>
    </row>
    <row r="546" spans="1:8">
      <c r="A546" s="86" t="str">
        <v>site_marksandspencer</v>
      </c>
      <c r="B546" s="239">
        <v>545</v>
      </c>
      <c r="C546" s="86" t="s">
        <v>1180</v>
      </c>
      <c r="D546" s="241">
        <f>COUNTIF($C$1:$C546,C546)</f>
        <v>41</v>
      </c>
      <c r="E546" s="241" t="str">
        <f t="shared" si="28"/>
        <v>Favourite web sites41</v>
      </c>
      <c r="F546" s="86" t="s">
        <v>1261</v>
      </c>
      <c r="G546" s="242">
        <v>9.3875968992248066E-2</v>
      </c>
      <c r="H546" s="245">
        <v>79.154977088917988</v>
      </c>
    </row>
    <row r="547" spans="1:8">
      <c r="A547" s="86" t="str">
        <v>site_microsoft</v>
      </c>
      <c r="B547" s="239">
        <v>546</v>
      </c>
      <c r="C547" s="86" t="s">
        <v>1180</v>
      </c>
      <c r="D547" s="241">
        <f>COUNTIF($C$1:$C547,C547)</f>
        <v>42</v>
      </c>
      <c r="E547" s="241" t="str">
        <f t="shared" si="28"/>
        <v>Favourite web sites42</v>
      </c>
      <c r="F547" s="86" t="s">
        <v>1263</v>
      </c>
      <c r="G547" s="242">
        <v>8.068217054263567E-2</v>
      </c>
      <c r="H547" s="245">
        <v>96.700383645609023</v>
      </c>
    </row>
    <row r="548" spans="1:8">
      <c r="A548" s="86" t="str">
        <v>site_moneysavingexpert</v>
      </c>
      <c r="B548" s="239">
        <v>547</v>
      </c>
      <c r="C548" s="86" t="s">
        <v>1180</v>
      </c>
      <c r="D548" s="241">
        <f>COUNTIF($C$1:$C548,C548)</f>
        <v>43</v>
      </c>
      <c r="E548" s="241" t="str">
        <f t="shared" si="28"/>
        <v>Favourite web sites43</v>
      </c>
      <c r="F548" s="86" t="s">
        <v>1265</v>
      </c>
      <c r="G548" s="242">
        <v>0.1460387596899225</v>
      </c>
      <c r="H548" s="245">
        <v>87.249915512540227</v>
      </c>
    </row>
    <row r="549" spans="1:8">
      <c r="A549" s="86" t="str">
        <v>site_moneysupermarket</v>
      </c>
      <c r="B549" s="239">
        <v>548</v>
      </c>
      <c r="C549" s="86" t="s">
        <v>1180</v>
      </c>
      <c r="D549" s="241">
        <f>COUNTIF($C$1:$C549,C549)</f>
        <v>44</v>
      </c>
      <c r="E549" s="241" t="str">
        <f t="shared" si="28"/>
        <v>Favourite web sites44</v>
      </c>
      <c r="F549" s="86" t="s">
        <v>1267</v>
      </c>
      <c r="G549" s="242">
        <v>7.0728682170542637E-2</v>
      </c>
      <c r="H549" s="245">
        <v>92.751645077921054</v>
      </c>
    </row>
    <row r="550" spans="1:8">
      <c r="A550" s="86" t="str">
        <v>site_msn</v>
      </c>
      <c r="B550" s="239">
        <v>549</v>
      </c>
      <c r="C550" s="86" t="s">
        <v>1180</v>
      </c>
      <c r="D550" s="241">
        <f>COUNTIF($C$1:$C550,C550)</f>
        <v>45</v>
      </c>
      <c r="E550" s="241" t="str">
        <f t="shared" si="28"/>
        <v>Favourite web sites45</v>
      </c>
      <c r="F550" s="86" t="s">
        <v>1269</v>
      </c>
      <c r="G550" s="242">
        <v>3.4492248062015507E-2</v>
      </c>
      <c r="H550" s="245">
        <v>103.41496211606132</v>
      </c>
    </row>
    <row r="551" spans="1:8">
      <c r="A551" s="86" t="str">
        <v>site_mumsnet</v>
      </c>
      <c r="B551" s="239">
        <v>550</v>
      </c>
      <c r="C551" s="86" t="s">
        <v>1180</v>
      </c>
      <c r="D551" s="241">
        <f>COUNTIF($C$1:$C551,C551)</f>
        <v>46</v>
      </c>
      <c r="E551" s="241" t="str">
        <f t="shared" si="28"/>
        <v>Favourite web sites46</v>
      </c>
      <c r="F551" s="86" t="s">
        <v>1271</v>
      </c>
      <c r="G551" s="242">
        <v>1.8945736434108528E-2</v>
      </c>
      <c r="H551" s="245">
        <v>96.796649529529503</v>
      </c>
    </row>
    <row r="552" spans="1:8">
      <c r="A552" s="86" t="str">
        <v>site_nationallottery</v>
      </c>
      <c r="B552" s="239">
        <v>551</v>
      </c>
      <c r="C552" s="86" t="s">
        <v>1180</v>
      </c>
      <c r="D552" s="241">
        <f>COUNTIF($C$1:$C552,C552)</f>
        <v>47</v>
      </c>
      <c r="E552" s="241" t="str">
        <f t="shared" si="28"/>
        <v>Favourite web sites47</v>
      </c>
      <c r="F552" s="86" t="s">
        <v>1273</v>
      </c>
      <c r="G552" s="242">
        <v>0.1073527131782946</v>
      </c>
      <c r="H552" s="245">
        <v>100.34606995123126</v>
      </c>
    </row>
    <row r="553" spans="1:8">
      <c r="A553" s="86" t="str">
        <v>site_nationalrail</v>
      </c>
      <c r="B553" s="239">
        <v>552</v>
      </c>
      <c r="C553" s="86" t="s">
        <v>1180</v>
      </c>
      <c r="D553" s="241">
        <f>COUNTIF($C$1:$C553,C553)</f>
        <v>48</v>
      </c>
      <c r="E553" s="241" t="str">
        <f t="shared" si="28"/>
        <v>Favourite web sites48</v>
      </c>
      <c r="F553" s="86" t="s">
        <v>1275</v>
      </c>
      <c r="G553" s="242">
        <v>4.6562015503875967E-2</v>
      </c>
      <c r="H553" s="245">
        <v>85.388948755394424</v>
      </c>
    </row>
    <row r="554" spans="1:8">
      <c r="A554" s="86" t="str">
        <v>site_netnums</v>
      </c>
      <c r="B554" s="239">
        <v>553</v>
      </c>
      <c r="C554" s="86" t="s">
        <v>1180</v>
      </c>
      <c r="D554" s="241">
        <f>COUNTIF($C$1:$C554,C554)</f>
        <v>49</v>
      </c>
      <c r="E554" s="241" t="str">
        <f t="shared" si="28"/>
        <v>Favourite web sites49</v>
      </c>
      <c r="F554" s="86" t="s">
        <v>1277</v>
      </c>
      <c r="G554" s="242">
        <v>1.498062015503876E-2</v>
      </c>
      <c r="H554" s="245">
        <v>99.56670059549721</v>
      </c>
    </row>
    <row r="555" spans="1:8">
      <c r="A555" s="86" t="str">
        <v>site_nhs</v>
      </c>
      <c r="B555" s="239">
        <v>554</v>
      </c>
      <c r="C555" s="86" t="s">
        <v>1180</v>
      </c>
      <c r="D555" s="241">
        <f>COUNTIF($C$1:$C555,C555)</f>
        <v>50</v>
      </c>
      <c r="E555" s="241" t="str">
        <f t="shared" si="28"/>
        <v>Favourite web sites50</v>
      </c>
      <c r="F555" s="86" t="s">
        <v>1279</v>
      </c>
      <c r="G555" s="242">
        <v>6.6073643410852728E-2</v>
      </c>
      <c r="H555" s="245">
        <v>102.89231031386828</v>
      </c>
    </row>
    <row r="556" spans="1:8">
      <c r="A556" s="86" t="str">
        <v>site_notonthehighstreet</v>
      </c>
      <c r="B556" s="239">
        <v>555</v>
      </c>
      <c r="C556" s="86" t="s">
        <v>1180</v>
      </c>
      <c r="D556" s="241">
        <f>COUNTIF($C$1:$C556,C556)</f>
        <v>51</v>
      </c>
      <c r="E556" s="241" t="str">
        <f t="shared" si="28"/>
        <v>Favourite web sites51</v>
      </c>
      <c r="F556" s="86" t="s">
        <v>1281</v>
      </c>
      <c r="G556" s="242">
        <v>4.1065891472868224E-2</v>
      </c>
      <c r="H556" s="245">
        <v>91.206122974595829</v>
      </c>
    </row>
    <row r="557" spans="1:8">
      <c r="A557" s="86" t="str">
        <v>site_premierleague</v>
      </c>
      <c r="B557" s="239">
        <v>556</v>
      </c>
      <c r="C557" s="86" t="s">
        <v>1180</v>
      </c>
      <c r="D557" s="241">
        <f>COUNTIF($C$1:$C557,C557)</f>
        <v>52</v>
      </c>
      <c r="E557" s="241" t="str">
        <f t="shared" si="28"/>
        <v>Favourite web sites52</v>
      </c>
      <c r="F557" s="86" t="s">
        <v>1283</v>
      </c>
      <c r="G557" s="242">
        <v>6.023643410852713E-2</v>
      </c>
      <c r="H557" s="245">
        <v>104.4053473711962</v>
      </c>
    </row>
    <row r="558" spans="1:8">
      <c r="A558" s="86" t="str">
        <v>site_quidco</v>
      </c>
      <c r="B558" s="239">
        <v>557</v>
      </c>
      <c r="C558" s="86" t="s">
        <v>1180</v>
      </c>
      <c r="D558" s="241">
        <f>COUNTIF($C$1:$C558,C558)</f>
        <v>53</v>
      </c>
      <c r="E558" s="241" t="str">
        <f t="shared" si="28"/>
        <v>Favourite web sites53</v>
      </c>
      <c r="F558" s="86" t="s">
        <v>1285</v>
      </c>
      <c r="G558" s="242">
        <v>3.2802325581395356E-2</v>
      </c>
      <c r="H558" s="245">
        <v>91.852060919624563</v>
      </c>
    </row>
    <row r="559" spans="1:8">
      <c r="A559" s="86" t="str">
        <v>site_quora</v>
      </c>
      <c r="B559" s="239">
        <v>558</v>
      </c>
      <c r="C559" s="86" t="s">
        <v>1180</v>
      </c>
      <c r="D559" s="241">
        <f>COUNTIF($C$1:$C559,C559)</f>
        <v>54</v>
      </c>
      <c r="E559" s="241" t="str">
        <f t="shared" si="28"/>
        <v>Favourite web sites54</v>
      </c>
      <c r="F559" s="86" t="s">
        <v>1287</v>
      </c>
      <c r="G559" s="242">
        <v>1.7817829457364341E-2</v>
      </c>
      <c r="H559" s="245">
        <v>95.792462363882152</v>
      </c>
    </row>
    <row r="560" spans="1:8">
      <c r="A560" s="86" t="str">
        <v>site_rightmove</v>
      </c>
      <c r="B560" s="239">
        <v>559</v>
      </c>
      <c r="C560" s="86" t="s">
        <v>1180</v>
      </c>
      <c r="D560" s="241">
        <f>COUNTIF($C$1:$C560,C560)</f>
        <v>55</v>
      </c>
      <c r="E560" s="241" t="str">
        <f t="shared" si="28"/>
        <v>Favourite web sites55</v>
      </c>
      <c r="F560" s="86" t="s">
        <v>1289</v>
      </c>
      <c r="G560" s="242">
        <v>6.0441860465116279E-2</v>
      </c>
      <c r="H560" s="245">
        <v>74.552819867143725</v>
      </c>
    </row>
    <row r="561" spans="1:8">
      <c r="A561" s="86" t="str">
        <v>site_santander</v>
      </c>
      <c r="B561" s="239">
        <v>560</v>
      </c>
      <c r="C561" s="86" t="s">
        <v>1180</v>
      </c>
      <c r="D561" s="241">
        <f>COUNTIF($C$1:$C561,C561)</f>
        <v>56</v>
      </c>
      <c r="E561" s="241" t="str">
        <f t="shared" si="28"/>
        <v>Favourite web sites56</v>
      </c>
      <c r="F561" s="86" t="s">
        <v>1291</v>
      </c>
      <c r="G561" s="242">
        <v>6.2213178294573637E-2</v>
      </c>
      <c r="H561" s="245">
        <v>90.371170610596678</v>
      </c>
    </row>
    <row r="562" spans="1:8">
      <c r="A562" s="86" t="str">
        <v>site_selfridges</v>
      </c>
      <c r="B562" s="239">
        <v>561</v>
      </c>
      <c r="C562" s="86" t="s">
        <v>1180</v>
      </c>
      <c r="D562" s="241">
        <f>COUNTIF($C$1:$C562,C562)</f>
        <v>57</v>
      </c>
      <c r="E562" s="241" t="str">
        <f t="shared" si="28"/>
        <v>Favourite web sites57</v>
      </c>
      <c r="F562" s="86" t="s">
        <v>1293</v>
      </c>
      <c r="G562" s="242">
        <v>1.8821705426356593E-2</v>
      </c>
      <c r="H562" s="245">
        <v>94.856861303879739</v>
      </c>
    </row>
    <row r="563" spans="1:8">
      <c r="A563" s="86" t="str">
        <v>site_skynews</v>
      </c>
      <c r="B563" s="239">
        <v>562</v>
      </c>
      <c r="C563" s="86" t="s">
        <v>1180</v>
      </c>
      <c r="D563" s="241">
        <f>COUNTIF($C$1:$C563,C563)</f>
        <v>58</v>
      </c>
      <c r="E563" s="241" t="str">
        <f t="shared" si="28"/>
        <v>Favourite web sites58</v>
      </c>
      <c r="F563" s="86" t="s">
        <v>1295</v>
      </c>
      <c r="G563" s="242">
        <v>8.6360465116279053E-2</v>
      </c>
      <c r="H563" s="245">
        <v>99.328820068112577</v>
      </c>
    </row>
    <row r="564" spans="1:8">
      <c r="A564" s="86" t="str">
        <v>site_skysports</v>
      </c>
      <c r="B564" s="239">
        <v>563</v>
      </c>
      <c r="C564" s="86" t="s">
        <v>1180</v>
      </c>
      <c r="D564" s="241">
        <f>COUNTIF($C$1:$C564,C564)</f>
        <v>59</v>
      </c>
      <c r="E564" s="241" t="str">
        <f t="shared" si="28"/>
        <v>Favourite web sites59</v>
      </c>
      <c r="F564" s="86" t="s">
        <v>1297</v>
      </c>
      <c r="G564" s="242">
        <v>9.5558139534883707E-2</v>
      </c>
      <c r="H564" s="245">
        <v>102.98134835731668</v>
      </c>
    </row>
    <row r="565" spans="1:8">
      <c r="A565" s="86" t="str">
        <v>site_soundcloud</v>
      </c>
      <c r="B565" s="239">
        <v>564</v>
      </c>
      <c r="C565" s="86" t="s">
        <v>1180</v>
      </c>
      <c r="D565" s="241">
        <f>COUNTIF($C$1:$C565,C565)</f>
        <v>60</v>
      </c>
      <c r="E565" s="241" t="str">
        <f t="shared" si="28"/>
        <v>Favourite web sites60</v>
      </c>
      <c r="F565" s="86" t="s">
        <v>1299</v>
      </c>
      <c r="G565" s="242">
        <v>2.6166666666666668E-2</v>
      </c>
      <c r="H565" s="245">
        <v>92.460390524794207</v>
      </c>
    </row>
    <row r="566" spans="1:8">
      <c r="A566" s="86" t="str">
        <v>site_spotify</v>
      </c>
      <c r="B566" s="239">
        <v>565</v>
      </c>
      <c r="C566" s="86" t="s">
        <v>1180</v>
      </c>
      <c r="D566" s="241">
        <f>COUNTIF($C$1:$C566,C566)</f>
        <v>61</v>
      </c>
      <c r="E566" s="241" t="str">
        <f t="shared" si="28"/>
        <v>Favourite web sites61</v>
      </c>
      <c r="F566" s="86" t="s">
        <v>1301</v>
      </c>
      <c r="G566" s="242">
        <v>0.15468992248062016</v>
      </c>
      <c r="H566" s="245">
        <v>88.819360555243108</v>
      </c>
    </row>
    <row r="567" spans="1:8">
      <c r="A567" s="86" t="str">
        <v>site_tesco</v>
      </c>
      <c r="B567" s="239">
        <v>566</v>
      </c>
      <c r="C567" s="86" t="s">
        <v>1180</v>
      </c>
      <c r="D567" s="241">
        <f>COUNTIF($C$1:$C567,C567)</f>
        <v>62</v>
      </c>
      <c r="E567" s="241" t="str">
        <f t="shared" si="28"/>
        <v>Favourite web sites62</v>
      </c>
      <c r="F567" s="86" t="s">
        <v>1303</v>
      </c>
      <c r="G567" s="242">
        <v>0.14794961240310078</v>
      </c>
      <c r="H567" s="245">
        <v>100.07046854016848</v>
      </c>
    </row>
    <row r="568" spans="1:8">
      <c r="A568" s="86" t="str">
        <v>site_theladbible</v>
      </c>
      <c r="B568" s="239">
        <v>567</v>
      </c>
      <c r="C568" s="86" t="s">
        <v>1180</v>
      </c>
      <c r="D568" s="241">
        <f>COUNTIF($C$1:$C568,C568)</f>
        <v>63</v>
      </c>
      <c r="E568" s="241" t="str">
        <f t="shared" si="28"/>
        <v>Favourite web sites63</v>
      </c>
      <c r="F568" s="86" t="s">
        <v>1305</v>
      </c>
      <c r="G568" s="242">
        <v>3.5255813953488382E-2</v>
      </c>
      <c r="H568" s="245">
        <v>101.62123790516372</v>
      </c>
    </row>
    <row r="569" spans="1:8">
      <c r="A569" s="86" t="str">
        <v>site_ticketmaster</v>
      </c>
      <c r="B569" s="239">
        <v>568</v>
      </c>
      <c r="C569" s="86" t="s">
        <v>1180</v>
      </c>
      <c r="D569" s="241">
        <f>COUNTIF($C$1:$C569,C569)</f>
        <v>64</v>
      </c>
      <c r="E569" s="241" t="str">
        <f t="shared" si="28"/>
        <v>Favourite web sites64</v>
      </c>
      <c r="F569" s="86" t="s">
        <v>1307</v>
      </c>
      <c r="G569" s="242">
        <v>3.1961240310077521E-2</v>
      </c>
      <c r="H569" s="245">
        <v>96.331143074903054</v>
      </c>
    </row>
    <row r="570" spans="1:8">
      <c r="A570" s="86" t="str">
        <v>site_topshop</v>
      </c>
      <c r="B570" s="239">
        <v>569</v>
      </c>
      <c r="C570" s="86" t="s">
        <v>1180</v>
      </c>
      <c r="D570" s="241">
        <f>COUNTIF($C$1:$C570,C570)</f>
        <v>65</v>
      </c>
      <c r="E570" s="241" t="str">
        <f t="shared" si="28"/>
        <v>Favourite web sites65</v>
      </c>
      <c r="F570" s="86" t="s">
        <v>1309</v>
      </c>
      <c r="G570" s="242">
        <v>2.879457364341086E-2</v>
      </c>
      <c r="H570" s="245">
        <v>93.468380731652772</v>
      </c>
    </row>
    <row r="571" spans="1:8">
      <c r="A571" s="86" t="str">
        <v>site_tripadvisor</v>
      </c>
      <c r="B571" s="239">
        <v>570</v>
      </c>
      <c r="C571" s="86" t="s">
        <v>1180</v>
      </c>
      <c r="D571" s="241">
        <f>COUNTIF($C$1:$C571,C571)</f>
        <v>66</v>
      </c>
      <c r="E571" s="241" t="str">
        <f t="shared" si="28"/>
        <v>Favourite web sites66</v>
      </c>
      <c r="F571" s="86" t="s">
        <v>1311</v>
      </c>
      <c r="G571" s="242">
        <v>9.3166666666666648E-2</v>
      </c>
      <c r="H571" s="245">
        <v>86.555519948650769</v>
      </c>
    </row>
    <row r="572" spans="1:8">
      <c r="A572" s="86" t="str">
        <v>site_trivago</v>
      </c>
      <c r="B572" s="239">
        <v>571</v>
      </c>
      <c r="C572" s="86" t="s">
        <v>1180</v>
      </c>
      <c r="D572" s="241">
        <f>COUNTIF($C$1:$C572,C572)</f>
        <v>67</v>
      </c>
      <c r="E572" s="241" t="str">
        <f t="shared" si="28"/>
        <v>Favourite web sites67</v>
      </c>
      <c r="F572" s="86" t="s">
        <v>1313</v>
      </c>
      <c r="G572" s="242">
        <v>3.3612403100775193E-2</v>
      </c>
      <c r="H572" s="245">
        <v>96.760865946700463</v>
      </c>
    </row>
    <row r="573" spans="1:8">
      <c r="A573" s="86" t="str">
        <v>site_tui</v>
      </c>
      <c r="B573" s="239">
        <v>572</v>
      </c>
      <c r="C573" s="86" t="s">
        <v>1180</v>
      </c>
      <c r="D573" s="241">
        <f>COUNTIF($C$1:$C573,C573)</f>
        <v>68</v>
      </c>
      <c r="E573" s="241" t="str">
        <f t="shared" si="28"/>
        <v>Favourite web sites68</v>
      </c>
      <c r="F573" s="86" t="s">
        <v>1315</v>
      </c>
      <c r="G573" s="242">
        <v>2.8162790697674415E-2</v>
      </c>
      <c r="H573" s="245">
        <v>100.16306722232046</v>
      </c>
    </row>
    <row r="574" spans="1:8">
      <c r="A574" s="86" t="str">
        <v>site_twitch</v>
      </c>
      <c r="B574" s="239">
        <v>573</v>
      </c>
      <c r="C574" s="86" t="s">
        <v>1180</v>
      </c>
      <c r="D574" s="241">
        <f>COUNTIF($C$1:$C574,C574)</f>
        <v>69</v>
      </c>
      <c r="E574" s="241" t="str">
        <f t="shared" si="28"/>
        <v>Favourite web sites69</v>
      </c>
      <c r="F574" s="86" t="s">
        <v>1317</v>
      </c>
      <c r="G574" s="242">
        <v>2.5437984496124038E-2</v>
      </c>
      <c r="H574" s="245">
        <v>87.371313777212691</v>
      </c>
    </row>
    <row r="575" spans="1:8">
      <c r="A575" s="86" t="str">
        <v>site_very</v>
      </c>
      <c r="B575" s="239">
        <v>574</v>
      </c>
      <c r="C575" s="86" t="s">
        <v>1180</v>
      </c>
      <c r="D575" s="241">
        <f>COUNTIF($C$1:$C575,C575)</f>
        <v>70</v>
      </c>
      <c r="E575" s="241" t="str">
        <f t="shared" si="28"/>
        <v>Favourite web sites70</v>
      </c>
      <c r="F575" s="86" t="s">
        <v>1319</v>
      </c>
      <c r="G575" s="242">
        <v>4.0751937984496119E-2</v>
      </c>
      <c r="H575" s="245">
        <v>113.85431194855585</v>
      </c>
    </row>
    <row r="576" spans="1:8">
      <c r="A576" s="86" t="str">
        <v>site_vevo</v>
      </c>
      <c r="B576" s="239">
        <v>575</v>
      </c>
      <c r="C576" s="86" t="s">
        <v>1180</v>
      </c>
      <c r="D576" s="241">
        <f>COUNTIF($C$1:$C576,C576)</f>
        <v>71</v>
      </c>
      <c r="E576" s="241" t="str">
        <f t="shared" si="28"/>
        <v>Favourite web sites71</v>
      </c>
      <c r="F576" s="86" t="s">
        <v>1321</v>
      </c>
      <c r="G576" s="242">
        <v>1.2457364341085271E-2</v>
      </c>
      <c r="H576" s="245">
        <v>91.217360054937785</v>
      </c>
    </row>
    <row r="577" spans="1:8">
      <c r="A577" s="86" t="str">
        <v>site_vice</v>
      </c>
      <c r="B577" s="239">
        <v>576</v>
      </c>
      <c r="C577" s="86" t="s">
        <v>1180</v>
      </c>
      <c r="D577" s="241">
        <f>COUNTIF($C$1:$C577,C577)</f>
        <v>72</v>
      </c>
      <c r="E577" s="241" t="str">
        <f t="shared" si="28"/>
        <v>Favourite web sites72</v>
      </c>
      <c r="F577" s="86" t="s">
        <v>1323</v>
      </c>
      <c r="G577" s="242">
        <v>1.0317829457364345E-2</v>
      </c>
      <c r="H577" s="245">
        <v>93.298515504128304</v>
      </c>
    </row>
    <row r="578" spans="1:8">
      <c r="A578" s="86" t="str">
        <v>site_wikihow</v>
      </c>
      <c r="B578" s="239">
        <v>577</v>
      </c>
      <c r="C578" s="86" t="s">
        <v>1180</v>
      </c>
      <c r="D578" s="241">
        <f>COUNTIF($C$1:$C578,C578)</f>
        <v>73</v>
      </c>
      <c r="E578" s="241" t="str">
        <f t="shared" si="28"/>
        <v>Favourite web sites73</v>
      </c>
      <c r="F578" s="86" t="s">
        <v>1325</v>
      </c>
      <c r="G578" s="242">
        <v>2.3003875968992248E-2</v>
      </c>
      <c r="H578" s="245">
        <v>97.627146670592495</v>
      </c>
    </row>
    <row r="579" spans="1:8">
      <c r="A579" s="86" t="str">
        <v>site_wiki</v>
      </c>
      <c r="B579" s="239">
        <v>578</v>
      </c>
      <c r="C579" s="86" t="s">
        <v>1180</v>
      </c>
      <c r="D579" s="241">
        <f>COUNTIF($C$1:$C579,C579)</f>
        <v>74</v>
      </c>
      <c r="E579" s="241" t="str">
        <f t="shared" ref="E579:E642" si="29">C579&amp;D579</f>
        <v>Favourite web sites74</v>
      </c>
      <c r="F579" s="86" t="s">
        <v>1327</v>
      </c>
      <c r="G579" s="242">
        <v>0.15813565891472869</v>
      </c>
      <c r="H579" s="245">
        <v>86.870475461106778</v>
      </c>
    </row>
    <row r="580" spans="1:8">
      <c r="A580" s="86" t="str">
        <v>site_williamhill</v>
      </c>
      <c r="B580" s="239">
        <v>579</v>
      </c>
      <c r="C580" s="86" t="s">
        <v>1180</v>
      </c>
      <c r="D580" s="241">
        <f>COUNTIF($C$1:$C580,C580)</f>
        <v>75</v>
      </c>
      <c r="E580" s="241" t="str">
        <f t="shared" si="29"/>
        <v>Favourite web sites75</v>
      </c>
      <c r="F580" s="86" t="s">
        <v>1329</v>
      </c>
      <c r="G580" s="242">
        <v>2.5693798449612396E-2</v>
      </c>
      <c r="H580" s="245">
        <v>99.338338426255675</v>
      </c>
    </row>
    <row r="581" spans="1:8">
      <c r="A581" s="86" t="str">
        <v>site_yahoo</v>
      </c>
      <c r="B581" s="239">
        <v>580</v>
      </c>
      <c r="C581" s="86" t="s">
        <v>1180</v>
      </c>
      <c r="D581" s="241">
        <f>COUNTIF($C$1:$C581,C581)</f>
        <v>76</v>
      </c>
      <c r="E581" s="241" t="str">
        <f t="shared" si="29"/>
        <v>Favourite web sites76</v>
      </c>
      <c r="F581" s="86" t="s">
        <v>1331</v>
      </c>
      <c r="G581" s="242">
        <v>6.8399224806201558E-2</v>
      </c>
      <c r="H581" s="245">
        <v>98.328348546916104</v>
      </c>
    </row>
    <row r="582" spans="1:8">
      <c r="A582" s="86" t="str">
        <v>site_zoopla</v>
      </c>
      <c r="B582" s="239">
        <v>581</v>
      </c>
      <c r="C582" s="86" t="s">
        <v>1180</v>
      </c>
      <c r="D582" s="241">
        <f>COUNTIF($C$1:$C582,C582)</f>
        <v>77</v>
      </c>
      <c r="E582" s="241" t="str">
        <f t="shared" si="29"/>
        <v>Favourite web sites77</v>
      </c>
      <c r="F582" s="86" t="s">
        <v>1333</v>
      </c>
      <c r="G582" s="242">
        <v>4.0069767441860471E-2</v>
      </c>
      <c r="H582" s="245">
        <v>90.180962088040104</v>
      </c>
    </row>
    <row r="583" spans="1:8">
      <c r="A583" s="86" t="str">
        <v>shopm10</v>
      </c>
      <c r="B583" s="239">
        <v>582</v>
      </c>
      <c r="C583" s="86" t="s">
        <v>1336</v>
      </c>
      <c r="D583" s="241">
        <f>COUNTIF($C$1:$C583,C583)</f>
        <v>1</v>
      </c>
      <c r="E583" s="241" t="str">
        <f t="shared" si="29"/>
        <v>Supermarket: shop at (1+ times per month)1</v>
      </c>
      <c r="F583" s="86" t="s">
        <v>1337</v>
      </c>
      <c r="G583" s="242">
        <v>0.40401937984496117</v>
      </c>
      <c r="H583" s="245">
        <v>104.41062461232991</v>
      </c>
    </row>
    <row r="584" spans="1:8">
      <c r="A584" s="86" t="str">
        <v>shopm1</v>
      </c>
      <c r="B584" s="239">
        <v>583</v>
      </c>
      <c r="C584" s="86" t="s">
        <v>1336</v>
      </c>
      <c r="D584" s="241">
        <f>COUNTIF($C$1:$C584,C584)</f>
        <v>2</v>
      </c>
      <c r="E584" s="241" t="str">
        <f t="shared" si="29"/>
        <v>Supermarket: shop at (1+ times per month)2</v>
      </c>
      <c r="F584" s="86" t="s">
        <v>1339</v>
      </c>
      <c r="G584" s="242">
        <v>0.47981782945736429</v>
      </c>
      <c r="H584" s="245">
        <v>116.53181159097612</v>
      </c>
    </row>
    <row r="585" spans="1:8">
      <c r="A585" s="86" t="str">
        <v>shopm2</v>
      </c>
      <c r="B585" s="239">
        <v>584</v>
      </c>
      <c r="C585" s="86" t="s">
        <v>1336</v>
      </c>
      <c r="D585" s="241">
        <f>COUNTIF($C$1:$C585,C585)</f>
        <v>3</v>
      </c>
      <c r="E585" s="241" t="str">
        <f t="shared" si="29"/>
        <v>Supermarket: shop at (1+ times per month)3</v>
      </c>
      <c r="F585" s="86" t="s">
        <v>1341</v>
      </c>
      <c r="G585" s="242">
        <v>0.21036821705426359</v>
      </c>
      <c r="H585" s="245">
        <v>85.824767723387268</v>
      </c>
    </row>
    <row r="586" spans="1:8">
      <c r="A586" s="86" t="str">
        <v>shopm11</v>
      </c>
      <c r="B586" s="239">
        <v>585</v>
      </c>
      <c r="C586" s="86" t="s">
        <v>1336</v>
      </c>
      <c r="D586" s="241">
        <f>COUNTIF($C$1:$C586,C586)</f>
        <v>4</v>
      </c>
      <c r="E586" s="241" t="str">
        <f t="shared" si="29"/>
        <v>Supermarket: shop at (1+ times per month)4</v>
      </c>
      <c r="F586" s="86" t="s">
        <v>1343</v>
      </c>
      <c r="G586" s="242">
        <v>0.29668992248062026</v>
      </c>
      <c r="H586" s="245">
        <v>97.551415962026752</v>
      </c>
    </row>
    <row r="587" spans="1:8">
      <c r="A587" s="86" t="str">
        <v>shopm3</v>
      </c>
      <c r="B587" s="239">
        <v>586</v>
      </c>
      <c r="C587" s="86" t="s">
        <v>1336</v>
      </c>
      <c r="D587" s="241">
        <f>COUNTIF($C$1:$C587,C587)</f>
        <v>5</v>
      </c>
      <c r="E587" s="241" t="str">
        <f t="shared" si="29"/>
        <v>Supermarket: shop at (1+ times per month)5</v>
      </c>
      <c r="F587" s="86" t="s">
        <v>1345</v>
      </c>
      <c r="G587" s="242">
        <v>0.14998837209302321</v>
      </c>
      <c r="H587" s="245">
        <v>64.478954867425671</v>
      </c>
    </row>
    <row r="588" spans="1:8">
      <c r="A588" s="86" t="str">
        <v>shopm4</v>
      </c>
      <c r="B588" s="239">
        <v>587</v>
      </c>
      <c r="C588" s="86" t="s">
        <v>1336</v>
      </c>
      <c r="D588" s="241">
        <f>COUNTIF($C$1:$C588,C588)</f>
        <v>6</v>
      </c>
      <c r="E588" s="241" t="str">
        <f t="shared" si="29"/>
        <v>Supermarket: shop at (1+ times per month)6</v>
      </c>
      <c r="F588" s="86" t="s">
        <v>1347</v>
      </c>
      <c r="G588" s="242">
        <v>0.34594573643410842</v>
      </c>
      <c r="H588" s="245">
        <v>102.12539028435275</v>
      </c>
    </row>
    <row r="589" spans="1:8">
      <c r="A589" s="86" t="str">
        <v>shopm5</v>
      </c>
      <c r="B589" s="239">
        <v>588</v>
      </c>
      <c r="C589" s="86" t="s">
        <v>1336</v>
      </c>
      <c r="D589" s="241">
        <f>COUNTIF($C$1:$C589,C589)</f>
        <v>7</v>
      </c>
      <c r="E589" s="241" t="str">
        <f t="shared" si="29"/>
        <v>Supermarket: shop at (1+ times per month)7</v>
      </c>
      <c r="F589" s="86" t="s">
        <v>1349</v>
      </c>
      <c r="G589" s="242">
        <v>0.32664728682170541</v>
      </c>
      <c r="H589" s="245">
        <v>74.813054825587997</v>
      </c>
    </row>
    <row r="590" spans="1:8">
      <c r="A590" s="86" t="str">
        <v>shopm6</v>
      </c>
      <c r="B590" s="239">
        <v>589</v>
      </c>
      <c r="C590" s="86" t="s">
        <v>1336</v>
      </c>
      <c r="D590" s="241">
        <f>COUNTIF($C$1:$C590,C590)</f>
        <v>8</v>
      </c>
      <c r="E590" s="241" t="str">
        <f t="shared" si="29"/>
        <v>Supermarket: shop at (1+ times per month)8</v>
      </c>
      <c r="F590" s="86" t="s">
        <v>1303</v>
      </c>
      <c r="G590" s="242">
        <v>0.55232945736434114</v>
      </c>
      <c r="H590" s="245">
        <v>90.387566639361168</v>
      </c>
    </row>
    <row r="591" spans="1:8">
      <c r="A591" s="86" t="str">
        <v>shopm8</v>
      </c>
      <c r="B591" s="239">
        <v>590</v>
      </c>
      <c r="C591" s="86" t="s">
        <v>1336</v>
      </c>
      <c r="D591" s="241">
        <f>COUNTIF($C$1:$C591,C591)</f>
        <v>9</v>
      </c>
      <c r="E591" s="241" t="str">
        <f t="shared" si="29"/>
        <v>Supermarket: shop at (1+ times per month)9</v>
      </c>
      <c r="F591" s="86" t="s">
        <v>1352</v>
      </c>
      <c r="G591" s="242">
        <v>6.9120155038759692E-2</v>
      </c>
      <c r="H591" s="245">
        <v>42.753382108047944</v>
      </c>
    </row>
    <row r="592" spans="1:8">
      <c r="A592" s="86" t="str">
        <v>DAILY11</v>
      </c>
      <c r="B592" s="239">
        <v>591</v>
      </c>
      <c r="C592" s="86" t="s">
        <v>1355</v>
      </c>
      <c r="D592" s="241">
        <f>COUNTIF($C$1:$C592,C592)</f>
        <v>1</v>
      </c>
      <c r="E592" s="241" t="str">
        <f t="shared" si="29"/>
        <v>Daily Newspapers1</v>
      </c>
      <c r="F592" s="86" t="s">
        <v>1356</v>
      </c>
      <c r="G592" s="242">
        <v>0.13967054263565895</v>
      </c>
      <c r="H592" s="245">
        <v>146.44346335471778</v>
      </c>
    </row>
    <row r="593" spans="1:8">
      <c r="A593" s="86" t="str">
        <v>DAILY3</v>
      </c>
      <c r="B593" s="239">
        <v>592</v>
      </c>
      <c r="C593" s="86" t="s">
        <v>1355</v>
      </c>
      <c r="D593" s="241">
        <f>COUNTIF($C$1:$C593,C593)</f>
        <v>2</v>
      </c>
      <c r="E593" s="241" t="str">
        <f t="shared" si="29"/>
        <v>Daily Newspapers2</v>
      </c>
      <c r="F593" s="86" t="s">
        <v>1358</v>
      </c>
      <c r="G593" s="242">
        <v>5.5403100775193795E-2</v>
      </c>
      <c r="H593" s="245">
        <v>148.43825744017263</v>
      </c>
    </row>
    <row r="594" spans="1:8">
      <c r="A594" s="86" t="str">
        <v>DAILY4</v>
      </c>
      <c r="B594" s="239">
        <v>593</v>
      </c>
      <c r="C594" s="86" t="s">
        <v>1355</v>
      </c>
      <c r="D594" s="241">
        <f>COUNTIF($C$1:$C594,C594)</f>
        <v>3</v>
      </c>
      <c r="E594" s="241" t="str">
        <f t="shared" si="29"/>
        <v>Daily Newspapers3</v>
      </c>
      <c r="F594" s="86" t="s">
        <v>1360</v>
      </c>
      <c r="G594" s="242">
        <v>1.3984496124031008E-2</v>
      </c>
      <c r="H594" s="245">
        <v>161.89626841225225</v>
      </c>
    </row>
    <row r="595" spans="1:8">
      <c r="A595" s="86" t="str">
        <v>DAILY10</v>
      </c>
      <c r="B595" s="239">
        <v>594</v>
      </c>
      <c r="C595" s="86" t="s">
        <v>1355</v>
      </c>
      <c r="D595" s="241">
        <f>COUNTIF($C$1:$C595,C595)</f>
        <v>4</v>
      </c>
      <c r="E595" s="241" t="str">
        <f t="shared" si="29"/>
        <v>Daily Newspapers4</v>
      </c>
      <c r="F595" s="86" t="s">
        <v>1362</v>
      </c>
      <c r="G595" s="242">
        <v>2.9279069767441861E-2</v>
      </c>
      <c r="H595" s="245">
        <v>160.50961114755171</v>
      </c>
    </row>
    <row r="596" spans="1:8">
      <c r="A596" s="86" t="str">
        <v>DAILY2</v>
      </c>
      <c r="B596" s="239">
        <v>595</v>
      </c>
      <c r="C596" s="86" t="s">
        <v>1355</v>
      </c>
      <c r="D596" s="241">
        <f>COUNTIF($C$1:$C596,C596)</f>
        <v>5</v>
      </c>
      <c r="E596" s="241" t="str">
        <f t="shared" si="29"/>
        <v>Daily Newspapers5</v>
      </c>
      <c r="F596" s="86" t="s">
        <v>1364</v>
      </c>
      <c r="G596" s="242">
        <v>6.2426356589147282E-2</v>
      </c>
      <c r="H596" s="245">
        <v>79.07153048200604</v>
      </c>
    </row>
    <row r="597" spans="1:8">
      <c r="A597" s="86" t="str">
        <v>DAILY1</v>
      </c>
      <c r="B597" s="239">
        <v>596</v>
      </c>
      <c r="C597" s="86" t="s">
        <v>1355</v>
      </c>
      <c r="D597" s="241">
        <f>COUNTIF($C$1:$C597,C597)</f>
        <v>6</v>
      </c>
      <c r="E597" s="241" t="str">
        <f t="shared" si="29"/>
        <v>Daily Newspapers6</v>
      </c>
      <c r="F597" s="86" t="s">
        <v>1366</v>
      </c>
      <c r="G597" s="242">
        <v>1.7058139534883724E-2</v>
      </c>
      <c r="H597" s="245">
        <v>95.98810538522288</v>
      </c>
    </row>
    <row r="598" spans="1:8">
      <c r="A598" s="86" t="str">
        <v>DAILY6</v>
      </c>
      <c r="B598" s="239">
        <v>597</v>
      </c>
      <c r="C598" s="86" t="s">
        <v>1355</v>
      </c>
      <c r="D598" s="241">
        <f>COUNTIF($C$1:$C598,C598)</f>
        <v>7</v>
      </c>
      <c r="E598" s="241" t="str">
        <f t="shared" si="29"/>
        <v>Daily Newspapers7</v>
      </c>
      <c r="F598" s="86" t="s">
        <v>1368</v>
      </c>
      <c r="G598" s="242">
        <v>1.1255813953488373E-2</v>
      </c>
      <c r="H598" s="245">
        <v>43.839543550975826</v>
      </c>
    </row>
    <row r="599" spans="1:8">
      <c r="A599" s="86" t="str">
        <v>DAILY8</v>
      </c>
      <c r="B599" s="239">
        <v>598</v>
      </c>
      <c r="C599" s="86" t="s">
        <v>1355</v>
      </c>
      <c r="D599" s="241">
        <f>COUNTIF($C$1:$C599,C599)</f>
        <v>8</v>
      </c>
      <c r="E599" s="241" t="str">
        <f t="shared" si="29"/>
        <v>Daily Newspapers8</v>
      </c>
      <c r="F599" s="86" t="s">
        <v>1370</v>
      </c>
      <c r="G599" s="242">
        <v>1.1325581395348836E-2</v>
      </c>
      <c r="H599" s="245">
        <v>58.894694203827378</v>
      </c>
    </row>
    <row r="600" spans="1:8">
      <c r="A600" s="86" t="str">
        <v>DAILY12</v>
      </c>
      <c r="B600" s="239">
        <v>599</v>
      </c>
      <c r="C600" s="86" t="s">
        <v>1355</v>
      </c>
      <c r="D600" s="241">
        <f>COUNTIF($C$1:$C600,C600)</f>
        <v>9</v>
      </c>
      <c r="E600" s="241" t="str">
        <f t="shared" si="29"/>
        <v>Daily Newspapers9</v>
      </c>
      <c r="F600" s="86" t="s">
        <v>1372</v>
      </c>
      <c r="G600" s="242">
        <v>1.2732558139534883E-2</v>
      </c>
      <c r="H600" s="245">
        <v>43.058686716665754</v>
      </c>
    </row>
    <row r="601" spans="1:8">
      <c r="A601" s="86" t="str">
        <v>MAGBIZEDU</v>
      </c>
      <c r="B601" s="239">
        <v>600</v>
      </c>
      <c r="C601" s="86" t="s">
        <v>1374</v>
      </c>
      <c r="D601" s="241">
        <f>COUNTIF($C$1:$C601,C601)</f>
        <v>1</v>
      </c>
      <c r="E601" s="241" t="str">
        <f t="shared" si="29"/>
        <v>Magazines Read1</v>
      </c>
      <c r="F601" s="86" t="s">
        <v>1375</v>
      </c>
      <c r="G601" s="242">
        <v>1.9263565891472871E-2</v>
      </c>
      <c r="H601" s="245">
        <v>76.028730796159294</v>
      </c>
    </row>
    <row r="602" spans="1:8">
      <c r="A602" s="86" t="str">
        <v>MAGCELEB</v>
      </c>
      <c r="B602" s="239">
        <v>601</v>
      </c>
      <c r="C602" s="86" t="s">
        <v>1374</v>
      </c>
      <c r="D602" s="241">
        <f>COUNTIF($C$1:$C602,C602)</f>
        <v>2</v>
      </c>
      <c r="E602" s="241" t="str">
        <f t="shared" si="29"/>
        <v>Magazines Read2</v>
      </c>
      <c r="F602" s="86" t="s">
        <v>1377</v>
      </c>
      <c r="G602" s="242">
        <v>2.6232558139534883E-2</v>
      </c>
      <c r="H602" s="245">
        <v>114.66655259057066</v>
      </c>
    </row>
    <row r="603" spans="1:8">
      <c r="A603" s="86" t="str">
        <v>MAGFASHION</v>
      </c>
      <c r="B603" s="239">
        <v>602</v>
      </c>
      <c r="C603" s="86" t="s">
        <v>1374</v>
      </c>
      <c r="D603" s="241">
        <f>COUNTIF($C$1:$C603,C603)</f>
        <v>3</v>
      </c>
      <c r="E603" s="241" t="str">
        <f t="shared" si="29"/>
        <v>Magazines Read3</v>
      </c>
      <c r="F603" s="86" t="s">
        <v>1379</v>
      </c>
      <c r="G603" s="242">
        <v>1.2116279069767441E-2</v>
      </c>
      <c r="H603" s="245">
        <v>101.09378661606969</v>
      </c>
    </row>
    <row r="604" spans="1:8">
      <c r="A604" s="86" t="str">
        <v>MAGCOOK</v>
      </c>
      <c r="B604" s="239">
        <v>603</v>
      </c>
      <c r="C604" s="86" t="s">
        <v>1374</v>
      </c>
      <c r="D604" s="241">
        <f>COUNTIF($C$1:$C604,C604)</f>
        <v>4</v>
      </c>
      <c r="E604" s="241" t="str">
        <f t="shared" si="29"/>
        <v>Magazines Read4</v>
      </c>
      <c r="F604" s="86" t="s">
        <v>1381</v>
      </c>
      <c r="G604" s="242">
        <v>7.2604651162790704E-2</v>
      </c>
      <c r="H604" s="245">
        <v>91.536585944728472</v>
      </c>
    </row>
    <row r="605" spans="1:8">
      <c r="A605" s="86" t="str">
        <v>MAGHEALTH</v>
      </c>
      <c r="B605" s="239">
        <v>604</v>
      </c>
      <c r="C605" s="86" t="s">
        <v>1374</v>
      </c>
      <c r="D605" s="241">
        <f>COUNTIF($C$1:$C605,C605)</f>
        <v>5</v>
      </c>
      <c r="E605" s="241" t="str">
        <f t="shared" si="29"/>
        <v>Magazines Read5</v>
      </c>
      <c r="F605" s="86" t="s">
        <v>1383</v>
      </c>
      <c r="G605" s="242">
        <v>2.5569767441860469E-2</v>
      </c>
      <c r="H605" s="245">
        <v>108.50849412988232</v>
      </c>
    </row>
    <row r="606" spans="1:8">
      <c r="A606" s="86" t="str">
        <v>MAGHOME</v>
      </c>
      <c r="B606" s="239">
        <v>605</v>
      </c>
      <c r="C606" s="86" t="s">
        <v>1374</v>
      </c>
      <c r="D606" s="241">
        <f>COUNTIF($C$1:$C606,C606)</f>
        <v>6</v>
      </c>
      <c r="E606" s="241" t="str">
        <f t="shared" si="29"/>
        <v>Magazines Read6</v>
      </c>
      <c r="F606" s="86" t="s">
        <v>1385</v>
      </c>
      <c r="G606" s="242">
        <v>3.4000000000000002E-2</v>
      </c>
      <c r="H606" s="245">
        <v>81.639458334668063</v>
      </c>
    </row>
    <row r="607" spans="1:8">
      <c r="A607" s="86" t="str">
        <v>MAGIT</v>
      </c>
      <c r="B607" s="239">
        <v>606</v>
      </c>
      <c r="C607" s="86" t="s">
        <v>1374</v>
      </c>
      <c r="D607" s="241">
        <f>COUNTIF($C$1:$C607,C607)</f>
        <v>7</v>
      </c>
      <c r="E607" s="241" t="str">
        <f t="shared" si="29"/>
        <v>Magazines Read7</v>
      </c>
      <c r="F607" s="86" t="s">
        <v>1387</v>
      </c>
      <c r="G607" s="242">
        <v>2.5054263565891476E-2</v>
      </c>
      <c r="H607" s="245">
        <v>90.834628625627289</v>
      </c>
    </row>
    <row r="608" spans="1:8">
      <c r="A608" s="86" t="str">
        <v>MAGMENSTYLE</v>
      </c>
      <c r="B608" s="239">
        <v>607</v>
      </c>
      <c r="C608" s="86" t="s">
        <v>1374</v>
      </c>
      <c r="D608" s="241">
        <f>COUNTIF($C$1:$C608,C608)</f>
        <v>8</v>
      </c>
      <c r="E608" s="241" t="str">
        <f t="shared" si="29"/>
        <v>Magazines Read8</v>
      </c>
      <c r="F608" s="86" t="s">
        <v>1389</v>
      </c>
      <c r="G608" s="242">
        <v>2.8240310077519381E-2</v>
      </c>
      <c r="H608" s="245">
        <v>94.571651565260765</v>
      </c>
    </row>
    <row r="609" spans="1:8">
      <c r="A609" s="86" t="str">
        <v>MAGMOTOR</v>
      </c>
      <c r="B609" s="239">
        <v>608</v>
      </c>
      <c r="C609" s="86" t="s">
        <v>1374</v>
      </c>
      <c r="D609" s="241">
        <f>COUNTIF($C$1:$C609,C609)</f>
        <v>9</v>
      </c>
      <c r="E609" s="241" t="str">
        <f t="shared" si="29"/>
        <v>Magazines Read9</v>
      </c>
      <c r="F609" s="86" t="s">
        <v>1391</v>
      </c>
      <c r="G609" s="242">
        <v>2.4186046511627916E-2</v>
      </c>
      <c r="H609" s="245">
        <v>90.488705616108845</v>
      </c>
    </row>
    <row r="610" spans="1:8">
      <c r="A610" s="86" t="str">
        <v>MAGMUSICFILM</v>
      </c>
      <c r="B610" s="239">
        <v>609</v>
      </c>
      <c r="C610" s="86" t="s">
        <v>1374</v>
      </c>
      <c r="D610" s="241">
        <f>COUNTIF($C$1:$C610,C610)</f>
        <v>10</v>
      </c>
      <c r="E610" s="241" t="str">
        <f t="shared" si="29"/>
        <v>Magazines Read10</v>
      </c>
      <c r="F610" s="86" t="s">
        <v>1393</v>
      </c>
      <c r="G610" s="242">
        <v>2.3434108527131788E-2</v>
      </c>
      <c r="H610" s="245">
        <v>108.08093842640723</v>
      </c>
    </row>
    <row r="611" spans="1:8">
      <c r="A611" s="86" t="str">
        <v>MAGSPORT</v>
      </c>
      <c r="B611" s="239">
        <v>610</v>
      </c>
      <c r="C611" s="86" t="s">
        <v>1374</v>
      </c>
      <c r="D611" s="241">
        <f>COUNTIF($C$1:$C611,C611)</f>
        <v>11</v>
      </c>
      <c r="E611" s="241" t="str">
        <f t="shared" si="29"/>
        <v>Magazines Read11</v>
      </c>
      <c r="F611" s="86" t="s">
        <v>1395</v>
      </c>
      <c r="G611" s="242">
        <v>2.3027131782945739E-2</v>
      </c>
      <c r="H611" s="245">
        <v>100.69324869199758</v>
      </c>
    </row>
    <row r="612" spans="1:8">
      <c r="A612" s="86" t="str">
        <v>MAGTRAVEL</v>
      </c>
      <c r="B612" s="239">
        <v>611</v>
      </c>
      <c r="C612" s="86" t="s">
        <v>1374</v>
      </c>
      <c r="D612" s="241">
        <f>COUNTIF($C$1:$C612,C612)</f>
        <v>12</v>
      </c>
      <c r="E612" s="241" t="str">
        <f t="shared" si="29"/>
        <v>Magazines Read12</v>
      </c>
      <c r="F612" s="86" t="s">
        <v>1397</v>
      </c>
      <c r="G612" s="242">
        <v>3.4387596899224798E-2</v>
      </c>
      <c r="H612" s="245">
        <v>63.726125775593864</v>
      </c>
    </row>
    <row r="613" spans="1:8">
      <c r="A613" s="86" t="str">
        <v>MAGTV</v>
      </c>
      <c r="B613" s="239">
        <v>612</v>
      </c>
      <c r="C613" s="86" t="s">
        <v>1374</v>
      </c>
      <c r="D613" s="241">
        <f>COUNTIF($C$1:$C613,C613)</f>
        <v>13</v>
      </c>
      <c r="E613" s="241" t="str">
        <f t="shared" si="29"/>
        <v>Magazines Read13</v>
      </c>
      <c r="F613" s="86" t="s">
        <v>1399</v>
      </c>
      <c r="G613" s="242">
        <v>0.16531395348837211</v>
      </c>
      <c r="H613" s="245">
        <v>112.95247288425114</v>
      </c>
    </row>
    <row r="614" spans="1:8">
      <c r="A614" s="86" t="str">
        <v>MAGWOMEN</v>
      </c>
      <c r="B614" s="239">
        <v>613</v>
      </c>
      <c r="C614" s="86" t="s">
        <v>1374</v>
      </c>
      <c r="D614" s="241">
        <f>COUNTIF($C$1:$C614,C614)</f>
        <v>14</v>
      </c>
      <c r="E614" s="241" t="str">
        <f t="shared" si="29"/>
        <v>Magazines Read14</v>
      </c>
      <c r="F614" s="86" t="s">
        <v>1401</v>
      </c>
      <c r="G614" s="242">
        <v>0.1142248062015504</v>
      </c>
      <c r="H614" s="245">
        <v>119.67902328541908</v>
      </c>
    </row>
    <row r="615" spans="1:8">
      <c r="A615" s="86" t="str">
        <v>MAGWOMENGLOSS</v>
      </c>
      <c r="B615" s="239">
        <v>614</v>
      </c>
      <c r="C615" s="86" t="s">
        <v>1374</v>
      </c>
      <c r="D615" s="241">
        <f>COUNTIF($C$1:$C615,C615)</f>
        <v>15</v>
      </c>
      <c r="E615" s="241" t="str">
        <f t="shared" si="29"/>
        <v>Magazines Read15</v>
      </c>
      <c r="F615" s="86" t="s">
        <v>1403</v>
      </c>
      <c r="G615" s="242">
        <v>3.1372093023255811E-2</v>
      </c>
      <c r="H615" s="245">
        <v>85.662631364744129</v>
      </c>
    </row>
    <row r="616" spans="1:8">
      <c r="A616" s="86" t="str">
        <v>CHARITY1</v>
      </c>
      <c r="B616" s="239">
        <v>615</v>
      </c>
      <c r="C616" s="86" t="s">
        <v>1405</v>
      </c>
      <c r="D616" s="241">
        <f>COUNTIF($C$1:$C616,C616)</f>
        <v>1</v>
      </c>
      <c r="E616" s="241" t="str">
        <f t="shared" si="29"/>
        <v>Charities1</v>
      </c>
      <c r="F616" s="86" t="s">
        <v>1406</v>
      </c>
      <c r="G616" s="242">
        <v>0.13622093023255813</v>
      </c>
      <c r="H616" s="245">
        <v>98.360231219726259</v>
      </c>
    </row>
    <row r="617" spans="1:8">
      <c r="A617" s="86" t="str">
        <v>CHARITY2</v>
      </c>
      <c r="B617" s="239">
        <v>616</v>
      </c>
      <c r="C617" s="86" t="s">
        <v>1405</v>
      </c>
      <c r="D617" s="241">
        <f>COUNTIF($C$1:$C617,C617)</f>
        <v>2</v>
      </c>
      <c r="E617" s="241" t="str">
        <f t="shared" si="29"/>
        <v>Charities2</v>
      </c>
      <c r="F617" s="86" t="s">
        <v>1408</v>
      </c>
      <c r="G617" s="242">
        <v>0.11298449612403101</v>
      </c>
      <c r="H617" s="245">
        <v>90.524034000120153</v>
      </c>
    </row>
    <row r="618" spans="1:8">
      <c r="A618" s="86" t="str">
        <v>CHARITY3</v>
      </c>
      <c r="B618" s="239">
        <v>617</v>
      </c>
      <c r="C618" s="86" t="s">
        <v>1405</v>
      </c>
      <c r="D618" s="241">
        <f>COUNTIF($C$1:$C618,C618)</f>
        <v>3</v>
      </c>
      <c r="E618" s="241" t="str">
        <f t="shared" si="29"/>
        <v>Charities3</v>
      </c>
      <c r="F618" s="86" t="s">
        <v>1410</v>
      </c>
      <c r="G618" s="242">
        <v>4.4050387596899221E-2</v>
      </c>
      <c r="H618" s="245">
        <v>103.71996739980463</v>
      </c>
    </row>
    <row r="619" spans="1:8">
      <c r="A619" s="86" t="str">
        <v>CHARITY5</v>
      </c>
      <c r="B619" s="239">
        <v>618</v>
      </c>
      <c r="C619" s="86" t="s">
        <v>1405</v>
      </c>
      <c r="D619" s="241">
        <f>COUNTIF($C$1:$C619,C619)</f>
        <v>4</v>
      </c>
      <c r="E619" s="241" t="str">
        <f t="shared" si="29"/>
        <v>Charities4</v>
      </c>
      <c r="F619" s="86" t="s">
        <v>1412</v>
      </c>
      <c r="G619" s="242">
        <v>6.2627906976744183E-2</v>
      </c>
      <c r="H619" s="245">
        <v>97.010080223959662</v>
      </c>
    </row>
    <row r="620" spans="1:8">
      <c r="A620" s="86" t="str">
        <v>CHARITY7</v>
      </c>
      <c r="B620" s="239">
        <v>619</v>
      </c>
      <c r="C620" s="86" t="s">
        <v>1405</v>
      </c>
      <c r="D620" s="241">
        <f>COUNTIF($C$1:$C620,C620)</f>
        <v>5</v>
      </c>
      <c r="E620" s="241" t="str">
        <f t="shared" si="29"/>
        <v>Charities5</v>
      </c>
      <c r="F620" s="86" t="s">
        <v>1414</v>
      </c>
      <c r="G620" s="242">
        <v>0.20962403100775193</v>
      </c>
      <c r="H620" s="245">
        <v>84.841231345037087</v>
      </c>
    </row>
    <row r="621" spans="1:8">
      <c r="A621" s="86" t="str">
        <v>CHARITY8</v>
      </c>
      <c r="B621" s="239">
        <v>620</v>
      </c>
      <c r="C621" s="86" t="s">
        <v>1405</v>
      </c>
      <c r="D621" s="241">
        <f>COUNTIF($C$1:$C621,C621)</f>
        <v>6</v>
      </c>
      <c r="E621" s="241" t="str">
        <f t="shared" si="29"/>
        <v>Charities6</v>
      </c>
      <c r="F621" s="86" t="s">
        <v>1416</v>
      </c>
      <c r="G621" s="242">
        <v>2.5228682170542641E-2</v>
      </c>
      <c r="H621" s="245">
        <v>66.188993803642788</v>
      </c>
    </row>
    <row r="622" spans="1:8">
      <c r="A622" s="86" t="str">
        <v>CHARITY11</v>
      </c>
      <c r="B622" s="239">
        <v>621</v>
      </c>
      <c r="C622" s="86" t="s">
        <v>1405</v>
      </c>
      <c r="D622" s="241">
        <f>COUNTIF($C$1:$C622,C622)</f>
        <v>7</v>
      </c>
      <c r="E622" s="241" t="str">
        <f t="shared" si="29"/>
        <v>Charities7</v>
      </c>
      <c r="F622" s="86" t="s">
        <v>1418</v>
      </c>
      <c r="G622" s="242">
        <v>0.26941085271317822</v>
      </c>
      <c r="H622" s="245">
        <v>91.278904776553887</v>
      </c>
    </row>
    <row r="623" spans="1:8">
      <c r="A623" s="86" t="str">
        <v>CHARITY13</v>
      </c>
      <c r="B623" s="239">
        <v>622</v>
      </c>
      <c r="C623" s="86" t="s">
        <v>1405</v>
      </c>
      <c r="D623" s="241">
        <f>COUNTIF($C$1:$C623,C623)</f>
        <v>8</v>
      </c>
      <c r="E623" s="241" t="str">
        <f t="shared" si="29"/>
        <v>Charities8</v>
      </c>
      <c r="F623" s="86" t="s">
        <v>1420</v>
      </c>
      <c r="G623" s="242">
        <v>2.7841085271317827E-2</v>
      </c>
      <c r="H623" s="245">
        <v>90.76426196872292</v>
      </c>
    </row>
    <row r="624" spans="1:8">
      <c r="A624" s="86" t="str">
        <v>CHARITY15</v>
      </c>
      <c r="B624" s="239">
        <v>623</v>
      </c>
      <c r="C624" s="86" t="s">
        <v>1405</v>
      </c>
      <c r="D624" s="241">
        <f>COUNTIF($C$1:$C624,C624)</f>
        <v>9</v>
      </c>
      <c r="E624" s="241" t="str">
        <f t="shared" si="29"/>
        <v>Charities9</v>
      </c>
      <c r="F624" s="86" t="s">
        <v>1422</v>
      </c>
      <c r="G624" s="242">
        <v>9.1290697674418622E-2</v>
      </c>
      <c r="H624" s="245">
        <v>97.084681838860149</v>
      </c>
    </row>
    <row r="625" spans="1:8">
      <c r="A625" s="86" t="str">
        <v>CHARITY10</v>
      </c>
      <c r="B625" s="239">
        <v>624</v>
      </c>
      <c r="C625" s="86" t="s">
        <v>1405</v>
      </c>
      <c r="D625" s="241">
        <f>COUNTIF($C$1:$C625,C625)</f>
        <v>10</v>
      </c>
      <c r="E625" s="241" t="str">
        <f t="shared" si="29"/>
        <v>Charities10</v>
      </c>
      <c r="F625" s="86" t="s">
        <v>1424</v>
      </c>
      <c r="G625" s="242">
        <v>0.21115116279069771</v>
      </c>
      <c r="H625" s="245">
        <v>82.272248680968502</v>
      </c>
    </row>
    <row r="626" spans="1:8">
      <c r="A626" s="86" t="str">
        <v>INTERESTS1</v>
      </c>
      <c r="B626" s="239">
        <v>625</v>
      </c>
      <c r="C626" s="86" t="s">
        <v>1426</v>
      </c>
      <c r="D626" s="241">
        <f>COUNTIF($C$1:$C626,C626)</f>
        <v>1</v>
      </c>
      <c r="E626" s="241" t="str">
        <f t="shared" si="29"/>
        <v>Interests &amp; Hobbies1</v>
      </c>
      <c r="F626" s="86" t="s">
        <v>1427</v>
      </c>
      <c r="G626" s="242">
        <v>3.330620155038759E-2</v>
      </c>
      <c r="H626" s="245">
        <v>117.70331076797629</v>
      </c>
    </row>
    <row r="627" spans="1:8">
      <c r="A627" s="86" t="str">
        <v>INTERESTS4</v>
      </c>
      <c r="B627" s="239">
        <v>626</v>
      </c>
      <c r="C627" s="86" t="s">
        <v>1426</v>
      </c>
      <c r="D627" s="241">
        <f>COUNTIF($C$1:$C627,C627)</f>
        <v>2</v>
      </c>
      <c r="E627" s="241" t="str">
        <f t="shared" si="29"/>
        <v>Interests &amp; Hobbies2</v>
      </c>
      <c r="F627" s="86" t="s">
        <v>1429</v>
      </c>
      <c r="G627" s="242">
        <v>0.14444573643410852</v>
      </c>
      <c r="H627" s="245">
        <v>81.754678821669941</v>
      </c>
    </row>
    <row r="628" spans="1:8">
      <c r="A628" s="86" t="str">
        <v>INTERESTS5</v>
      </c>
      <c r="B628" s="239">
        <v>627</v>
      </c>
      <c r="C628" s="86" t="s">
        <v>1426</v>
      </c>
      <c r="D628" s="241">
        <f>COUNTIF($C$1:$C628,C628)</f>
        <v>3</v>
      </c>
      <c r="E628" s="241" t="str">
        <f t="shared" si="29"/>
        <v>Interests &amp; Hobbies3</v>
      </c>
      <c r="F628" s="86" t="s">
        <v>1431</v>
      </c>
      <c r="G628" s="242">
        <v>0.26336046511627909</v>
      </c>
      <c r="H628" s="245">
        <v>89.317430764602292</v>
      </c>
    </row>
    <row r="629" spans="1:8">
      <c r="A629" s="86" t="str">
        <v>INTERESTS6</v>
      </c>
      <c r="B629" s="239">
        <v>628</v>
      </c>
      <c r="C629" s="86" t="s">
        <v>1426</v>
      </c>
      <c r="D629" s="241">
        <f>COUNTIF($C$1:$C629,C629)</f>
        <v>4</v>
      </c>
      <c r="E629" s="241" t="str">
        <f t="shared" si="29"/>
        <v>Interests &amp; Hobbies4</v>
      </c>
      <c r="F629" s="86" t="s">
        <v>1433</v>
      </c>
      <c r="G629" s="242">
        <v>0.33191860465116269</v>
      </c>
      <c r="H629" s="245">
        <v>91.542423860657422</v>
      </c>
    </row>
    <row r="630" spans="1:8">
      <c r="A630" s="86" t="str">
        <v>INTERESTS9</v>
      </c>
      <c r="B630" s="239">
        <v>629</v>
      </c>
      <c r="C630" s="86" t="s">
        <v>1426</v>
      </c>
      <c r="D630" s="241">
        <f>COUNTIF($C$1:$C630,C630)</f>
        <v>5</v>
      </c>
      <c r="E630" s="241" t="str">
        <f t="shared" si="29"/>
        <v>Interests &amp; Hobbies5</v>
      </c>
      <c r="F630" s="86" t="s">
        <v>1435</v>
      </c>
      <c r="G630" s="242">
        <v>0.22751550387596903</v>
      </c>
      <c r="H630" s="245">
        <v>94.007972505778042</v>
      </c>
    </row>
    <row r="631" spans="1:8">
      <c r="A631" s="86" t="str">
        <v>INTERESTS55</v>
      </c>
      <c r="B631" s="239">
        <v>630</v>
      </c>
      <c r="C631" s="86" t="s">
        <v>1426</v>
      </c>
      <c r="D631" s="241">
        <f>COUNTIF($C$1:$C631,C631)</f>
        <v>6</v>
      </c>
      <c r="E631" s="241" t="str">
        <f t="shared" si="29"/>
        <v>Interests &amp; Hobbies6</v>
      </c>
      <c r="F631" s="86" t="s">
        <v>1437</v>
      </c>
      <c r="G631" s="242">
        <v>0.18293410852713177</v>
      </c>
      <c r="H631" s="245">
        <v>90.052353661596584</v>
      </c>
    </row>
    <row r="632" spans="1:8">
      <c r="A632" s="86" t="str">
        <v>INTERESTS10</v>
      </c>
      <c r="B632" s="239">
        <v>631</v>
      </c>
      <c r="C632" s="86" t="s">
        <v>1426</v>
      </c>
      <c r="D632" s="241">
        <f>COUNTIF($C$1:$C632,C632)</f>
        <v>7</v>
      </c>
      <c r="E632" s="241" t="str">
        <f t="shared" si="29"/>
        <v>Interests &amp; Hobbies7</v>
      </c>
      <c r="F632" s="86" t="s">
        <v>1439</v>
      </c>
      <c r="G632" s="242">
        <v>0.36975581395348844</v>
      </c>
      <c r="H632" s="245">
        <v>83.313125462549905</v>
      </c>
    </row>
    <row r="633" spans="1:8">
      <c r="A633" s="86" t="str">
        <v>INTERESTS12</v>
      </c>
      <c r="B633" s="239">
        <v>632</v>
      </c>
      <c r="C633" s="86" t="s">
        <v>1426</v>
      </c>
      <c r="D633" s="241">
        <f>COUNTIF($C$1:$C633,C633)</f>
        <v>8</v>
      </c>
      <c r="E633" s="241" t="str">
        <f t="shared" si="29"/>
        <v>Interests &amp; Hobbies8</v>
      </c>
      <c r="F633" s="86" t="s">
        <v>1441</v>
      </c>
      <c r="G633" s="242">
        <v>0.279546511627907</v>
      </c>
      <c r="H633" s="245">
        <v>82.804488816737901</v>
      </c>
    </row>
    <row r="634" spans="1:8">
      <c r="A634" s="86" t="str">
        <v>INTERESTS17</v>
      </c>
      <c r="B634" s="239">
        <v>633</v>
      </c>
      <c r="C634" s="86" t="s">
        <v>1426</v>
      </c>
      <c r="D634" s="241">
        <f>COUNTIF($C$1:$C634,C634)</f>
        <v>9</v>
      </c>
      <c r="E634" s="241" t="str">
        <f t="shared" si="29"/>
        <v>Interests &amp; Hobbies9</v>
      </c>
      <c r="F634" s="86" t="s">
        <v>1443</v>
      </c>
      <c r="G634" s="242">
        <v>0.32343023255813946</v>
      </c>
      <c r="H634" s="245">
        <v>86.371172889646061</v>
      </c>
    </row>
    <row r="635" spans="1:8">
      <c r="A635" s="86" t="str">
        <v>INTERESTS43</v>
      </c>
      <c r="B635" s="239">
        <v>634</v>
      </c>
      <c r="C635" s="86" t="s">
        <v>1426</v>
      </c>
      <c r="D635" s="241">
        <f>COUNTIF($C$1:$C635,C635)</f>
        <v>10</v>
      </c>
      <c r="E635" s="241" t="str">
        <f t="shared" si="29"/>
        <v>Interests &amp; Hobbies10</v>
      </c>
      <c r="F635" s="86" t="s">
        <v>1445</v>
      </c>
      <c r="G635" s="242">
        <v>9.0279069767441864E-2</v>
      </c>
      <c r="H635" s="245">
        <v>131.16783403622634</v>
      </c>
    </row>
    <row r="636" spans="1:8">
      <c r="A636" s="86" t="str">
        <v>INTERESTS18</v>
      </c>
      <c r="B636" s="239">
        <v>635</v>
      </c>
      <c r="C636" s="86" t="s">
        <v>1426</v>
      </c>
      <c r="D636" s="241">
        <f>COUNTIF($C$1:$C636,C636)</f>
        <v>11</v>
      </c>
      <c r="E636" s="241" t="str">
        <f t="shared" si="29"/>
        <v>Interests &amp; Hobbies11</v>
      </c>
      <c r="F636" s="86" t="s">
        <v>1447</v>
      </c>
      <c r="G636" s="242">
        <v>0.32262790697674415</v>
      </c>
      <c r="H636" s="245">
        <v>94.307838274070519</v>
      </c>
    </row>
    <row r="637" spans="1:8">
      <c r="A637" s="86" t="str">
        <v>INTERESTS19</v>
      </c>
      <c r="B637" s="239">
        <v>636</v>
      </c>
      <c r="C637" s="86" t="s">
        <v>1426</v>
      </c>
      <c r="D637" s="241">
        <f>COUNTIF($C$1:$C637,C637)</f>
        <v>12</v>
      </c>
      <c r="E637" s="241" t="str">
        <f t="shared" si="29"/>
        <v>Interests &amp; Hobbies12</v>
      </c>
      <c r="F637" s="86" t="s">
        <v>1449</v>
      </c>
      <c r="G637" s="242">
        <v>1.9232558139534884E-2</v>
      </c>
      <c r="H637" s="245">
        <v>63.625356854787526</v>
      </c>
    </row>
    <row r="638" spans="1:8">
      <c r="A638" s="86" t="str">
        <v>INTERESTS44</v>
      </c>
      <c r="B638" s="239">
        <v>637</v>
      </c>
      <c r="C638" s="86" t="s">
        <v>1426</v>
      </c>
      <c r="D638" s="241">
        <f>COUNTIF($C$1:$C638,C638)</f>
        <v>13</v>
      </c>
      <c r="E638" s="241" t="str">
        <f t="shared" si="29"/>
        <v>Interests &amp; Hobbies13</v>
      </c>
      <c r="F638" s="86" t="s">
        <v>1451</v>
      </c>
      <c r="G638" s="242">
        <v>0.32629844961240312</v>
      </c>
      <c r="H638" s="245">
        <v>86.915292448519452</v>
      </c>
    </row>
    <row r="639" spans="1:8">
      <c r="A639" s="86" t="str">
        <v>INTERESTS21</v>
      </c>
      <c r="B639" s="239">
        <v>638</v>
      </c>
      <c r="C639" s="86" t="s">
        <v>1426</v>
      </c>
      <c r="D639" s="241">
        <f>COUNTIF($C$1:$C639,C639)</f>
        <v>14</v>
      </c>
      <c r="E639" s="241" t="str">
        <f t="shared" si="29"/>
        <v>Interests &amp; Hobbies14</v>
      </c>
      <c r="F639" s="86" t="s">
        <v>1453</v>
      </c>
      <c r="G639" s="242">
        <v>0.15380620155038766</v>
      </c>
      <c r="H639" s="245">
        <v>78.63643862325516</v>
      </c>
    </row>
    <row r="640" spans="1:8">
      <c r="A640" s="86" t="str">
        <v>INTERESTS47</v>
      </c>
      <c r="B640" s="239">
        <v>639</v>
      </c>
      <c r="C640" s="86" t="s">
        <v>1426</v>
      </c>
      <c r="D640" s="241">
        <f>COUNTIF($C$1:$C640,C640)</f>
        <v>15</v>
      </c>
      <c r="E640" s="241" t="str">
        <f t="shared" si="29"/>
        <v>Interests &amp; Hobbies15</v>
      </c>
      <c r="F640" s="86" t="s">
        <v>1455</v>
      </c>
      <c r="G640" s="242">
        <v>4.0802325581395356E-2</v>
      </c>
      <c r="H640" s="245">
        <v>79.45125343580105</v>
      </c>
    </row>
    <row r="641" spans="1:8">
      <c r="A641" s="86" t="str">
        <v>INTERESTS48</v>
      </c>
      <c r="B641" s="239">
        <v>640</v>
      </c>
      <c r="C641" s="86" t="s">
        <v>1426</v>
      </c>
      <c r="D641" s="241">
        <f>COUNTIF($C$1:$C641,C641)</f>
        <v>16</v>
      </c>
      <c r="E641" s="241" t="str">
        <f t="shared" si="29"/>
        <v>Interests &amp; Hobbies16</v>
      </c>
      <c r="F641" s="86" t="s">
        <v>1457</v>
      </c>
      <c r="G641" s="242">
        <v>0.50253488372093025</v>
      </c>
      <c r="H641" s="245">
        <v>105.83119635219833</v>
      </c>
    </row>
    <row r="642" spans="1:8">
      <c r="A642" s="86" t="str">
        <v>INTERESTS28</v>
      </c>
      <c r="B642" s="239">
        <v>641</v>
      </c>
      <c r="C642" s="86" t="s">
        <v>1426</v>
      </c>
      <c r="D642" s="241">
        <f>COUNTIF($C$1:$C642,C642)</f>
        <v>17</v>
      </c>
      <c r="E642" s="241" t="str">
        <f t="shared" si="29"/>
        <v>Interests &amp; Hobbies17</v>
      </c>
      <c r="F642" s="86" t="s">
        <v>1459</v>
      </c>
      <c r="G642" s="242">
        <v>0.31852325581395347</v>
      </c>
      <c r="H642" s="245">
        <v>88.002815695793331</v>
      </c>
    </row>
    <row r="643" spans="1:8">
      <c r="A643" s="86" t="str">
        <v>INTERESTS29</v>
      </c>
      <c r="B643" s="239">
        <v>642</v>
      </c>
      <c r="C643" s="86" t="s">
        <v>1426</v>
      </c>
      <c r="D643" s="241">
        <f>COUNTIF($C$1:$C643,C643)</f>
        <v>18</v>
      </c>
      <c r="E643" s="241" t="str">
        <f t="shared" ref="E643:E706" si="30">C643&amp;D643</f>
        <v>Interests &amp; Hobbies18</v>
      </c>
      <c r="F643" s="86" t="s">
        <v>1461</v>
      </c>
      <c r="G643" s="242">
        <v>0.41383720930232554</v>
      </c>
      <c r="H643" s="245">
        <v>98.2847776756672</v>
      </c>
    </row>
    <row r="644" spans="1:8">
      <c r="A644" s="86" t="str">
        <v>INTERESTS51</v>
      </c>
      <c r="B644" s="239">
        <v>643</v>
      </c>
      <c r="C644" s="86" t="s">
        <v>1426</v>
      </c>
      <c r="D644" s="241">
        <f>COUNTIF($C$1:$C644,C644)</f>
        <v>19</v>
      </c>
      <c r="E644" s="241" t="str">
        <f t="shared" si="30"/>
        <v>Interests &amp; Hobbies19</v>
      </c>
      <c r="F644" s="86" t="s">
        <v>1399</v>
      </c>
      <c r="G644" s="242">
        <v>0.5297286821705427</v>
      </c>
      <c r="H644" s="245">
        <v>103.53581717568632</v>
      </c>
    </row>
    <row r="645" spans="1:8">
      <c r="A645" s="86" t="str">
        <v>INTERESTS52</v>
      </c>
      <c r="B645" s="239">
        <v>644</v>
      </c>
      <c r="C645" s="86" t="s">
        <v>1426</v>
      </c>
      <c r="D645" s="241">
        <f>COUNTIF($C$1:$C645,C645)</f>
        <v>20</v>
      </c>
      <c r="E645" s="241" t="str">
        <f t="shared" si="30"/>
        <v>Interests &amp; Hobbies20</v>
      </c>
      <c r="F645" s="86" t="s">
        <v>1464</v>
      </c>
      <c r="G645" s="242">
        <v>0.14910465116279065</v>
      </c>
      <c r="H645" s="245">
        <v>85.594358476888672</v>
      </c>
    </row>
    <row r="646" spans="1:8">
      <c r="A646" s="86" t="str">
        <v>holdest6</v>
      </c>
      <c r="B646" s="239">
        <v>645</v>
      </c>
      <c r="C646" s="86" t="s">
        <v>1466</v>
      </c>
      <c r="D646" s="241">
        <f>COUNTIF($C$1:$C646,C646)</f>
        <v>1</v>
      </c>
      <c r="E646" s="241" t="str">
        <f t="shared" si="30"/>
        <v>Holiday Destination/Type1</v>
      </c>
      <c r="F646" s="86" t="s">
        <v>1467</v>
      </c>
      <c r="G646" s="242">
        <v>0.55084108527131792</v>
      </c>
      <c r="H646" s="245">
        <v>95.226575121029612</v>
      </c>
    </row>
    <row r="647" spans="1:8">
      <c r="A647" s="86" t="str">
        <v>holdest1</v>
      </c>
      <c r="B647" s="239">
        <v>646</v>
      </c>
      <c r="C647" s="86" t="s">
        <v>1466</v>
      </c>
      <c r="D647" s="241">
        <f>COUNTIF($C$1:$C647,C647)</f>
        <v>2</v>
      </c>
      <c r="E647" s="241" t="str">
        <f t="shared" si="30"/>
        <v>Holiday Destination/Type2</v>
      </c>
      <c r="F647" s="86" t="s">
        <v>1469</v>
      </c>
      <c r="G647" s="242">
        <v>3.7825581395348841E-2</v>
      </c>
      <c r="H647" s="245">
        <v>88.073615326846195</v>
      </c>
    </row>
    <row r="648" spans="1:8">
      <c r="A648" s="86" t="str">
        <v>holdest2</v>
      </c>
      <c r="B648" s="239">
        <v>647</v>
      </c>
      <c r="C648" s="86" t="s">
        <v>1466</v>
      </c>
      <c r="D648" s="241">
        <f>COUNTIF($C$1:$C648,C648)</f>
        <v>3</v>
      </c>
      <c r="E648" s="241" t="str">
        <f t="shared" si="30"/>
        <v>Holiday Destination/Type3</v>
      </c>
      <c r="F648" s="86" t="s">
        <v>1471</v>
      </c>
      <c r="G648" s="242">
        <v>7.3279069767441862E-2</v>
      </c>
      <c r="H648" s="245">
        <v>71.785506635907311</v>
      </c>
    </row>
    <row r="649" spans="1:8">
      <c r="A649" s="86" t="str">
        <v>holdest3</v>
      </c>
      <c r="B649" s="239">
        <v>648</v>
      </c>
      <c r="C649" s="86" t="s">
        <v>1466</v>
      </c>
      <c r="D649" s="241">
        <f>COUNTIF($C$1:$C649,C649)</f>
        <v>4</v>
      </c>
      <c r="E649" s="241" t="str">
        <f t="shared" si="30"/>
        <v>Holiday Destination/Type4</v>
      </c>
      <c r="F649" s="86" t="s">
        <v>1473</v>
      </c>
      <c r="G649" s="242">
        <v>6.6317829457364363E-3</v>
      </c>
      <c r="H649" s="245">
        <v>60.584182266796397</v>
      </c>
    </row>
    <row r="650" spans="1:8">
      <c r="A650" s="86" t="str">
        <v>holdest4</v>
      </c>
      <c r="B650" s="239">
        <v>649</v>
      </c>
      <c r="C650" s="86" t="s">
        <v>1466</v>
      </c>
      <c r="D650" s="241">
        <f>COUNTIF($C$1:$C650,C650)</f>
        <v>5</v>
      </c>
      <c r="E650" s="241" t="str">
        <f t="shared" si="30"/>
        <v>Holiday Destination/Type5</v>
      </c>
      <c r="F650" s="86" t="s">
        <v>1475</v>
      </c>
      <c r="G650" s="242">
        <v>1.3155038759689923E-2</v>
      </c>
      <c r="H650" s="245">
        <v>71.422719726785971</v>
      </c>
    </row>
    <row r="651" spans="1:8">
      <c r="A651" s="86" t="str">
        <v>holdest5</v>
      </c>
      <c r="B651" s="239">
        <v>650</v>
      </c>
      <c r="C651" s="86" t="s">
        <v>1466</v>
      </c>
      <c r="D651" s="241">
        <f>COUNTIF($C$1:$C651,C651)</f>
        <v>6</v>
      </c>
      <c r="E651" s="241" t="str">
        <f t="shared" si="30"/>
        <v>Holiday Destination/Type6</v>
      </c>
      <c r="F651" s="86" t="s">
        <v>1477</v>
      </c>
      <c r="G651" s="242">
        <v>0.29823643410852718</v>
      </c>
      <c r="H651" s="245">
        <v>83.480633270205971</v>
      </c>
    </row>
    <row r="652" spans="1:8">
      <c r="A652" s="86" t="str">
        <v>holdest7</v>
      </c>
      <c r="B652" s="239">
        <v>651</v>
      </c>
      <c r="C652" s="86" t="s">
        <v>1466</v>
      </c>
      <c r="D652" s="241">
        <f>COUNTIF($C$1:$C652,C652)</f>
        <v>7</v>
      </c>
      <c r="E652" s="241" t="str">
        <f t="shared" si="30"/>
        <v>Holiday Destination/Type7</v>
      </c>
      <c r="F652" s="86" t="s">
        <v>1479</v>
      </c>
      <c r="G652" s="242">
        <v>0.188453488372093</v>
      </c>
      <c r="H652" s="245">
        <v>85.283299017556303</v>
      </c>
    </row>
    <row r="653" spans="1:8">
      <c r="A653" s="86" t="str">
        <v>holdest8</v>
      </c>
      <c r="B653" s="239">
        <v>652</v>
      </c>
      <c r="C653" s="86" t="s">
        <v>1466</v>
      </c>
      <c r="D653" s="241">
        <f>COUNTIF($C$1:$C653,C653)</f>
        <v>8</v>
      </c>
      <c r="E653" s="241" t="str">
        <f t="shared" si="30"/>
        <v>Holiday Destination/Type8</v>
      </c>
      <c r="F653" s="86" t="s">
        <v>1481</v>
      </c>
      <c r="G653" s="242">
        <v>4.9457364341085268E-2</v>
      </c>
      <c r="H653" s="245">
        <v>67.389071082267236</v>
      </c>
    </row>
    <row r="654" spans="1:8">
      <c r="A654" s="86" t="str">
        <v>holtype1</v>
      </c>
      <c r="B654" s="239">
        <v>653</v>
      </c>
      <c r="C654" s="86" t="s">
        <v>1466</v>
      </c>
      <c r="D654" s="241">
        <f>COUNTIF($C$1:$C654,C654)</f>
        <v>9</v>
      </c>
      <c r="E654" s="241" t="str">
        <f t="shared" si="30"/>
        <v>Holiday Destination/Type9</v>
      </c>
      <c r="F654" s="86" t="s">
        <v>1483</v>
      </c>
      <c r="G654" s="242">
        <v>0.18625581395348834</v>
      </c>
      <c r="H654" s="245">
        <v>82.608675435565104</v>
      </c>
    </row>
    <row r="655" spans="1:8">
      <c r="A655" s="86" t="str">
        <v>holtype3</v>
      </c>
      <c r="B655" s="239">
        <v>654</v>
      </c>
      <c r="C655" s="86" t="s">
        <v>1466</v>
      </c>
      <c r="D655" s="241">
        <f>COUNTIF($C$1:$C655,C655)</f>
        <v>10</v>
      </c>
      <c r="E655" s="241" t="str">
        <f t="shared" si="30"/>
        <v>Holiday Destination/Type10</v>
      </c>
      <c r="F655" s="86" t="s">
        <v>1485</v>
      </c>
      <c r="G655" s="242">
        <v>2.0825581395348843E-2</v>
      </c>
      <c r="H655" s="245">
        <v>68.814947222298315</v>
      </c>
    </row>
    <row r="656" spans="1:8">
      <c r="A656" s="86" t="str">
        <v>holtype4</v>
      </c>
      <c r="B656" s="239">
        <v>655</v>
      </c>
      <c r="C656" s="86" t="s">
        <v>1466</v>
      </c>
      <c r="D656" s="241">
        <f>COUNTIF($C$1:$C656,C656)</f>
        <v>11</v>
      </c>
      <c r="E656" s="241" t="str">
        <f t="shared" si="30"/>
        <v>Holiday Destination/Type11</v>
      </c>
      <c r="F656" s="86" t="s">
        <v>1487</v>
      </c>
      <c r="G656" s="242">
        <v>0.1911472868217054</v>
      </c>
      <c r="H656" s="245">
        <v>95.362114573977536</v>
      </c>
    </row>
    <row r="657" spans="1:8">
      <c r="A657" s="86" t="str">
        <v>holtype6</v>
      </c>
      <c r="B657" s="239">
        <v>656</v>
      </c>
      <c r="C657" s="86" t="s">
        <v>1466</v>
      </c>
      <c r="D657" s="241">
        <f>COUNTIF($C$1:$C657,C657)</f>
        <v>12</v>
      </c>
      <c r="E657" s="241" t="str">
        <f t="shared" si="30"/>
        <v>Holiday Destination/Type12</v>
      </c>
      <c r="F657" s="86" t="s">
        <v>1489</v>
      </c>
      <c r="G657" s="242">
        <v>0.10153875968992247</v>
      </c>
      <c r="H657" s="245">
        <v>70.185350740727444</v>
      </c>
    </row>
    <row r="658" spans="1:8">
      <c r="A658" s="86" t="str">
        <v>car_enqc_app</v>
      </c>
      <c r="B658" s="239">
        <v>657</v>
      </c>
      <c r="C658" s="86" t="s">
        <v>1492</v>
      </c>
      <c r="D658" s="241">
        <f>COUNTIF($C$1:$C658,C658)</f>
        <v>1</v>
      </c>
      <c r="E658" s="241" t="str">
        <f t="shared" si="30"/>
        <v>Make enquiry on car dealership or manufacturer1</v>
      </c>
      <c r="F658" s="86" t="s">
        <v>1493</v>
      </c>
      <c r="G658" s="242">
        <v>0.18160852713178297</v>
      </c>
      <c r="H658" s="245">
        <v>125.6745761222432</v>
      </c>
    </row>
    <row r="659" spans="1:8">
      <c r="A659" s="86" t="str">
        <v>car_enqc_call</v>
      </c>
      <c r="B659" s="239">
        <v>658</v>
      </c>
      <c r="C659" s="86" t="s">
        <v>1492</v>
      </c>
      <c r="D659" s="241">
        <f>COUNTIF($C$1:$C659,C659)</f>
        <v>2</v>
      </c>
      <c r="E659" s="241" t="str">
        <f t="shared" si="30"/>
        <v>Make enquiry on car dealership or manufacturer2</v>
      </c>
      <c r="F659" s="86" t="s">
        <v>1495</v>
      </c>
      <c r="G659" s="242">
        <v>0.46042248062015512</v>
      </c>
      <c r="H659" s="245">
        <v>99.245915648738887</v>
      </c>
    </row>
    <row r="660" spans="1:8">
      <c r="A660" s="86" t="str">
        <v>car_enqc_email</v>
      </c>
      <c r="B660" s="239">
        <v>659</v>
      </c>
      <c r="C660" s="86" t="s">
        <v>1492</v>
      </c>
      <c r="D660" s="241">
        <f>COUNTIF($C$1:$C660,C660)</f>
        <v>3</v>
      </c>
      <c r="E660" s="241" t="str">
        <f t="shared" si="30"/>
        <v>Make enquiry on car dealership or manufacturer3</v>
      </c>
      <c r="F660" s="86" t="s">
        <v>1050</v>
      </c>
      <c r="G660" s="242">
        <v>0.32517441860465118</v>
      </c>
      <c r="H660" s="245">
        <v>99.615691696554038</v>
      </c>
    </row>
    <row r="661" spans="1:8">
      <c r="A661" s="86" t="str">
        <v>car_enqc_f2f</v>
      </c>
      <c r="B661" s="239">
        <v>660</v>
      </c>
      <c r="C661" s="86" t="s">
        <v>1492</v>
      </c>
      <c r="D661" s="241">
        <f>COUNTIF($C$1:$C661,C661)</f>
        <v>4</v>
      </c>
      <c r="E661" s="241" t="str">
        <f t="shared" si="30"/>
        <v>Make enquiry on car dealership or manufacturer4</v>
      </c>
      <c r="F661" s="86" t="s">
        <v>1498</v>
      </c>
      <c r="G661" s="242">
        <v>0.51941860465116285</v>
      </c>
      <c r="H661" s="245">
        <v>99.726464738270991</v>
      </c>
    </row>
    <row r="662" spans="1:8">
      <c r="A662" s="86" t="str">
        <v>car_enqc_mail</v>
      </c>
      <c r="B662" s="239">
        <v>661</v>
      </c>
      <c r="C662" s="86" t="s">
        <v>1492</v>
      </c>
      <c r="D662" s="241">
        <f>COUNTIF($C$1:$C662,C662)</f>
        <v>5</v>
      </c>
      <c r="E662" s="241" t="str">
        <f t="shared" si="30"/>
        <v>Make enquiry on car dealership or manufacturer5</v>
      </c>
      <c r="F662" s="86" t="s">
        <v>1500</v>
      </c>
      <c r="G662" s="242">
        <v>0.14185271317829454</v>
      </c>
      <c r="H662" s="245">
        <v>117.85271308854813</v>
      </c>
    </row>
    <row r="663" spans="1:8">
      <c r="A663" s="86" t="str">
        <v>car_enqc_txt</v>
      </c>
      <c r="B663" s="239">
        <v>662</v>
      </c>
      <c r="C663" s="86" t="s">
        <v>1492</v>
      </c>
      <c r="D663" s="241">
        <f>COUNTIF($C$1:$C663,C663)</f>
        <v>6</v>
      </c>
      <c r="E663" s="241" t="str">
        <f t="shared" si="30"/>
        <v>Make enquiry on car dealership or manufacturer6</v>
      </c>
      <c r="F663" s="86" t="s">
        <v>1502</v>
      </c>
      <c r="G663" s="242">
        <v>0.11462403100775195</v>
      </c>
      <c r="H663" s="245">
        <v>126.52647580734356</v>
      </c>
    </row>
    <row r="664" spans="1:8">
      <c r="A664" s="86" t="str">
        <v>car_enqc_web</v>
      </c>
      <c r="B664" s="239">
        <v>663</v>
      </c>
      <c r="C664" s="86" t="s">
        <v>1492</v>
      </c>
      <c r="D664" s="241">
        <f>COUNTIF($C$1:$C664,C664)</f>
        <v>7</v>
      </c>
      <c r="E664" s="241" t="str">
        <f t="shared" si="30"/>
        <v>Make enquiry on car dealership or manufacturer7</v>
      </c>
      <c r="F664" s="86" t="s">
        <v>1504</v>
      </c>
      <c r="G664" s="242">
        <v>0.23788372093023255</v>
      </c>
      <c r="H664" s="245">
        <v>100.05305790023513</v>
      </c>
    </row>
    <row r="665" spans="1:8">
      <c r="A665" s="86" t="str">
        <v>car_sub_app</v>
      </c>
      <c r="B665" s="239">
        <v>664</v>
      </c>
      <c r="C665" s="86" t="s">
        <v>1506</v>
      </c>
      <c r="D665" s="241">
        <f>COUNTIF($C$1:$C665,C665)</f>
        <v>1</v>
      </c>
      <c r="E665" s="241" t="str">
        <f t="shared" si="30"/>
        <v>Submit info to cars dealership or manufacturer1</v>
      </c>
      <c r="F665" s="86" t="s">
        <v>1493</v>
      </c>
      <c r="G665" s="242">
        <v>0.19878682170542636</v>
      </c>
      <c r="H665" s="245">
        <v>119.27784194141937</v>
      </c>
    </row>
    <row r="666" spans="1:8">
      <c r="A666" s="86" t="str">
        <v>car_sub_call</v>
      </c>
      <c r="B666" s="239">
        <v>665</v>
      </c>
      <c r="C666" s="86" t="s">
        <v>1506</v>
      </c>
      <c r="D666" s="241">
        <f>COUNTIF($C$1:$C666,C666)</f>
        <v>2</v>
      </c>
      <c r="E666" s="241" t="str">
        <f t="shared" si="30"/>
        <v>Submit info to cars dealership or manufacturer2</v>
      </c>
      <c r="F666" s="86" t="s">
        <v>1495</v>
      </c>
      <c r="G666" s="242">
        <v>0.42553875968992255</v>
      </c>
      <c r="H666" s="245">
        <v>100.27709228513058</v>
      </c>
    </row>
    <row r="667" spans="1:8">
      <c r="A667" s="86" t="str">
        <v>car_sub_email</v>
      </c>
      <c r="B667" s="239">
        <v>666</v>
      </c>
      <c r="C667" s="86" t="s">
        <v>1506</v>
      </c>
      <c r="D667" s="241">
        <f>COUNTIF($C$1:$C667,C667)</f>
        <v>3</v>
      </c>
      <c r="E667" s="241" t="str">
        <f t="shared" si="30"/>
        <v>Submit info to cars dealership or manufacturer3</v>
      </c>
      <c r="F667" s="86" t="s">
        <v>1050</v>
      </c>
      <c r="G667" s="242">
        <v>0.29699999999999993</v>
      </c>
      <c r="H667" s="245">
        <v>99.258679936016961</v>
      </c>
    </row>
    <row r="668" spans="1:8">
      <c r="A668" s="86" t="str">
        <v>car_sub_f2f</v>
      </c>
      <c r="B668" s="239">
        <v>667</v>
      </c>
      <c r="C668" s="86" t="s">
        <v>1506</v>
      </c>
      <c r="D668" s="241">
        <f>COUNTIF($C$1:$C668,C668)</f>
        <v>4</v>
      </c>
      <c r="E668" s="241" t="str">
        <f t="shared" si="30"/>
        <v>Submit info to cars dealership or manufacturer4</v>
      </c>
      <c r="F668" s="86" t="s">
        <v>1498</v>
      </c>
      <c r="G668" s="242">
        <v>0.49947286821705428</v>
      </c>
      <c r="H668" s="245">
        <v>100.53790254703812</v>
      </c>
    </row>
    <row r="669" spans="1:8">
      <c r="A669" s="86" t="str">
        <v>car_sub_mail</v>
      </c>
      <c r="B669" s="239">
        <v>668</v>
      </c>
      <c r="C669" s="86" t="s">
        <v>1506</v>
      </c>
      <c r="D669" s="241">
        <f>COUNTIF($C$1:$C669,C669)</f>
        <v>5</v>
      </c>
      <c r="E669" s="241" t="str">
        <f t="shared" si="30"/>
        <v>Submit info to cars dealership or manufacturer5</v>
      </c>
      <c r="F669" s="86" t="s">
        <v>1500</v>
      </c>
      <c r="G669" s="242">
        <v>0.11043023255813959</v>
      </c>
      <c r="H669" s="245">
        <v>124.0586419095939</v>
      </c>
    </row>
    <row r="670" spans="1:8">
      <c r="A670" s="86" t="str">
        <v>car_sub_txt</v>
      </c>
      <c r="B670" s="239">
        <v>669</v>
      </c>
      <c r="C670" s="86" t="s">
        <v>1506</v>
      </c>
      <c r="D670" s="241">
        <f>COUNTIF($C$1:$C670,C670)</f>
        <v>6</v>
      </c>
      <c r="E670" s="241" t="str">
        <f t="shared" si="30"/>
        <v>Submit info to cars dealership or manufacturer6</v>
      </c>
      <c r="F670" s="86" t="s">
        <v>1502</v>
      </c>
      <c r="G670" s="242">
        <v>0.11726744186046513</v>
      </c>
      <c r="H670" s="245">
        <v>112.37965637278056</v>
      </c>
    </row>
    <row r="671" spans="1:8">
      <c r="A671" s="86" t="str">
        <v>car_sub_web</v>
      </c>
      <c r="B671" s="239">
        <v>670</v>
      </c>
      <c r="C671" s="86" t="s">
        <v>1506</v>
      </c>
      <c r="D671" s="241">
        <f>COUNTIF($C$1:$C671,C671)</f>
        <v>7</v>
      </c>
      <c r="E671" s="241" t="str">
        <f t="shared" si="30"/>
        <v>Submit info to cars dealership or manufacturer7</v>
      </c>
      <c r="F671" s="86" t="s">
        <v>1504</v>
      </c>
      <c r="G671" s="242">
        <v>0.32380232558139538</v>
      </c>
      <c r="H671" s="245">
        <v>105.17685526769418</v>
      </c>
    </row>
    <row r="672" spans="1:8">
      <c r="A672" s="86" t="str">
        <v>car_mark_app</v>
      </c>
      <c r="B672" s="239">
        <v>671</v>
      </c>
      <c r="C672" s="86" t="s">
        <v>1514</v>
      </c>
      <c r="D672" s="241">
        <f>COUNTIF($C$1:$C672,C672)</f>
        <v>1</v>
      </c>
      <c r="E672" s="241" t="str">
        <f t="shared" si="30"/>
        <v>Get info/marketing from car dealership or manufacturer1</v>
      </c>
      <c r="F672" s="86" t="s">
        <v>1493</v>
      </c>
      <c r="G672" s="242">
        <v>0.17308139534883718</v>
      </c>
      <c r="H672" s="245">
        <v>124.54279490625031</v>
      </c>
    </row>
    <row r="673" spans="1:8">
      <c r="A673" s="86" t="str">
        <v>car_mark_call</v>
      </c>
      <c r="B673" s="239">
        <v>672</v>
      </c>
      <c r="C673" s="86" t="s">
        <v>1514</v>
      </c>
      <c r="D673" s="241">
        <f>COUNTIF($C$1:$C673,C673)</f>
        <v>2</v>
      </c>
      <c r="E673" s="241" t="str">
        <f t="shared" si="30"/>
        <v>Get info/marketing from car dealership or manufacturer2</v>
      </c>
      <c r="F673" s="86" t="s">
        <v>1495</v>
      </c>
      <c r="G673" s="242">
        <v>0.25433720930232556</v>
      </c>
      <c r="H673" s="245">
        <v>110.08035883088371</v>
      </c>
    </row>
    <row r="674" spans="1:8">
      <c r="A674" s="86" t="str">
        <v>car_mark_email</v>
      </c>
      <c r="B674" s="239">
        <v>673</v>
      </c>
      <c r="C674" s="86" t="s">
        <v>1514</v>
      </c>
      <c r="D674" s="241">
        <f>COUNTIF($C$1:$C674,C674)</f>
        <v>3</v>
      </c>
      <c r="E674" s="241" t="str">
        <f t="shared" si="30"/>
        <v>Get info/marketing from car dealership or manufacturer3</v>
      </c>
      <c r="F674" s="86" t="s">
        <v>1050</v>
      </c>
      <c r="G674" s="242">
        <v>0.24970542635658918</v>
      </c>
      <c r="H674" s="245">
        <v>102.417743233495</v>
      </c>
    </row>
    <row r="675" spans="1:8">
      <c r="A675" s="86" t="str">
        <v>car_mark_f2f</v>
      </c>
      <c r="B675" s="239">
        <v>674</v>
      </c>
      <c r="C675" s="86" t="s">
        <v>1514</v>
      </c>
      <c r="D675" s="241">
        <f>COUNTIF($C$1:$C675,C675)</f>
        <v>4</v>
      </c>
      <c r="E675" s="241" t="str">
        <f t="shared" si="30"/>
        <v>Get info/marketing from car dealership or manufacturer4</v>
      </c>
      <c r="F675" s="86" t="s">
        <v>1498</v>
      </c>
      <c r="G675" s="242">
        <v>0.51422868217054263</v>
      </c>
      <c r="H675" s="245">
        <v>104.76443290542738</v>
      </c>
    </row>
    <row r="676" spans="1:8">
      <c r="A676" s="86" t="str">
        <v>car_mark_mail</v>
      </c>
      <c r="B676" s="239">
        <v>675</v>
      </c>
      <c r="C676" s="86" t="s">
        <v>1514</v>
      </c>
      <c r="D676" s="241">
        <f>COUNTIF($C$1:$C676,C676)</f>
        <v>5</v>
      </c>
      <c r="E676" s="241" t="str">
        <f t="shared" si="30"/>
        <v>Get info/marketing from car dealership or manufacturer5</v>
      </c>
      <c r="F676" s="86" t="s">
        <v>1500</v>
      </c>
      <c r="G676" s="242">
        <v>0.15617829457364346</v>
      </c>
      <c r="H676" s="245">
        <v>102.11357466503317</v>
      </c>
    </row>
    <row r="677" spans="1:8">
      <c r="A677" s="86" t="str">
        <v>car_mark_txt</v>
      </c>
      <c r="B677" s="239">
        <v>676</v>
      </c>
      <c r="C677" s="86" t="s">
        <v>1514</v>
      </c>
      <c r="D677" s="241">
        <f>COUNTIF($C$1:$C677,C677)</f>
        <v>6</v>
      </c>
      <c r="E677" s="241" t="str">
        <f t="shared" si="30"/>
        <v>Get info/marketing from car dealership or manufacturer6</v>
      </c>
      <c r="F677" s="86" t="s">
        <v>1502</v>
      </c>
      <c r="G677" s="242">
        <v>0.10387984496124032</v>
      </c>
      <c r="H677" s="245">
        <v>103.78939989317773</v>
      </c>
    </row>
    <row r="678" spans="1:8">
      <c r="A678" s="86" t="str">
        <v>car_mark_web</v>
      </c>
      <c r="B678" s="239">
        <v>677</v>
      </c>
      <c r="C678" s="86" t="s">
        <v>1514</v>
      </c>
      <c r="D678" s="241">
        <f>COUNTIF($C$1:$C678,C678)</f>
        <v>7</v>
      </c>
      <c r="E678" s="241" t="str">
        <f t="shared" si="30"/>
        <v>Get info/marketing from car dealership or manufacturer7</v>
      </c>
      <c r="F678" s="86" t="s">
        <v>1504</v>
      </c>
      <c r="G678" s="242">
        <v>0.31648837209302316</v>
      </c>
      <c r="H678" s="245">
        <v>102.4549013962252</v>
      </c>
    </row>
    <row r="679" spans="1:8">
      <c r="A679" s="86" t="str">
        <v>car_res_app</v>
      </c>
      <c r="B679" s="239">
        <v>678</v>
      </c>
      <c r="C679" s="86" t="s">
        <v>1522</v>
      </c>
      <c r="D679" s="241">
        <f>COUNTIF($C$1:$C679,C679)</f>
        <v>1</v>
      </c>
      <c r="E679" s="241" t="str">
        <f t="shared" si="30"/>
        <v>Research car dealership or manufacturer1</v>
      </c>
      <c r="F679" s="86" t="s">
        <v>1493</v>
      </c>
      <c r="G679" s="242">
        <v>0.14831007751937986</v>
      </c>
      <c r="H679" s="245">
        <v>114.2832099237006</v>
      </c>
    </row>
    <row r="680" spans="1:8">
      <c r="A680" s="86" t="str">
        <v>car_res_call</v>
      </c>
      <c r="B680" s="239">
        <v>679</v>
      </c>
      <c r="C680" s="86" t="s">
        <v>1522</v>
      </c>
      <c r="D680" s="241">
        <f>COUNTIF($C$1:$C680,C680)</f>
        <v>2</v>
      </c>
      <c r="E680" s="241" t="str">
        <f t="shared" si="30"/>
        <v>Research car dealership or manufacturer2</v>
      </c>
      <c r="F680" s="86" t="s">
        <v>1495</v>
      </c>
      <c r="G680" s="242">
        <v>0.24531007751937978</v>
      </c>
      <c r="H680" s="245">
        <v>112.83077061120379</v>
      </c>
    </row>
    <row r="681" spans="1:8">
      <c r="A681" s="86" t="str">
        <v>car_res_email</v>
      </c>
      <c r="B681" s="239">
        <v>680</v>
      </c>
      <c r="C681" s="86" t="s">
        <v>1522</v>
      </c>
      <c r="D681" s="241">
        <f>COUNTIF($C$1:$C681,C681)</f>
        <v>3</v>
      </c>
      <c r="E681" s="241" t="str">
        <f t="shared" si="30"/>
        <v>Research car dealership or manufacturer3</v>
      </c>
      <c r="F681" s="86" t="s">
        <v>1050</v>
      </c>
      <c r="G681" s="242">
        <v>0.18263565891472866</v>
      </c>
      <c r="H681" s="245">
        <v>103.23598552395148</v>
      </c>
    </row>
    <row r="682" spans="1:8">
      <c r="A682" s="86" t="str">
        <v>car_res_f2f</v>
      </c>
      <c r="B682" s="239">
        <v>681</v>
      </c>
      <c r="C682" s="86" t="s">
        <v>1522</v>
      </c>
      <c r="D682" s="241">
        <f>COUNTIF($C$1:$C682,C682)</f>
        <v>4</v>
      </c>
      <c r="E682" s="241" t="str">
        <f t="shared" si="30"/>
        <v>Research car dealership or manufacturer4</v>
      </c>
      <c r="F682" s="86" t="s">
        <v>1498</v>
      </c>
      <c r="G682" s="242">
        <v>0.67881782945736435</v>
      </c>
      <c r="H682" s="245">
        <v>100.60723729385728</v>
      </c>
    </row>
    <row r="683" spans="1:8">
      <c r="A683" s="86" t="str">
        <v>car_res_mail</v>
      </c>
      <c r="B683" s="239">
        <v>682</v>
      </c>
      <c r="C683" s="86" t="s">
        <v>1522</v>
      </c>
      <c r="D683" s="241">
        <f>COUNTIF($C$1:$C683,C683)</f>
        <v>5</v>
      </c>
      <c r="E683" s="241" t="str">
        <f t="shared" si="30"/>
        <v>Research car dealership or manufacturer5</v>
      </c>
      <c r="F683" s="86" t="s">
        <v>1500</v>
      </c>
      <c r="G683" s="242">
        <v>9.3499999999999986E-2</v>
      </c>
      <c r="H683" s="245">
        <v>110.70982981009787</v>
      </c>
    </row>
    <row r="684" spans="1:8">
      <c r="A684" s="86" t="str">
        <v>car_res_txt</v>
      </c>
      <c r="B684" s="239">
        <v>683</v>
      </c>
      <c r="C684" s="86" t="s">
        <v>1522</v>
      </c>
      <c r="D684" s="241">
        <f>COUNTIF($C$1:$C684,C684)</f>
        <v>6</v>
      </c>
      <c r="E684" s="241" t="str">
        <f t="shared" si="30"/>
        <v>Research car dealership or manufacturer6</v>
      </c>
      <c r="F684" s="86" t="s">
        <v>1502</v>
      </c>
      <c r="G684" s="242">
        <v>7.5689922480620148E-2</v>
      </c>
      <c r="H684" s="245">
        <v>118.36853391776516</v>
      </c>
    </row>
    <row r="685" spans="1:8">
      <c r="A685" s="86" t="str">
        <v>car_res_web</v>
      </c>
      <c r="B685" s="239">
        <v>684</v>
      </c>
      <c r="C685" s="86" t="s">
        <v>1522</v>
      </c>
      <c r="D685" s="241">
        <f>COUNTIF($C$1:$C685,C685)</f>
        <v>7</v>
      </c>
      <c r="E685" s="241" t="str">
        <f t="shared" si="30"/>
        <v>Research car dealership or manufacturer7</v>
      </c>
      <c r="F685" s="86" t="s">
        <v>1504</v>
      </c>
      <c r="G685" s="242">
        <v>0.38410852713178301</v>
      </c>
      <c r="H685" s="245">
        <v>100.20474957496425</v>
      </c>
    </row>
    <row r="686" spans="1:8">
      <c r="A686" s="86" t="str">
        <v>hlh_enqc_app</v>
      </c>
      <c r="B686" s="239">
        <v>685</v>
      </c>
      <c r="C686" s="86" t="s">
        <v>1530</v>
      </c>
      <c r="D686" s="241">
        <f>COUNTIF($C$1:$C686,C686)</f>
        <v>1</v>
      </c>
      <c r="E686" s="241" t="str">
        <f t="shared" si="30"/>
        <v>Make enquiry on local health services1</v>
      </c>
      <c r="F686" s="86" t="s">
        <v>1493</v>
      </c>
      <c r="G686" s="242">
        <v>0.12602713178294578</v>
      </c>
      <c r="H686" s="245">
        <v>102.80865040344413</v>
      </c>
    </row>
    <row r="687" spans="1:8">
      <c r="A687" s="86" t="str">
        <v>hlh_enqc_call</v>
      </c>
      <c r="B687" s="239">
        <v>686</v>
      </c>
      <c r="C687" s="86" t="s">
        <v>1530</v>
      </c>
      <c r="D687" s="241">
        <f>COUNTIF($C$1:$C687,C687)</f>
        <v>2</v>
      </c>
      <c r="E687" s="241" t="str">
        <f t="shared" si="30"/>
        <v>Make enquiry on local health services2</v>
      </c>
      <c r="F687" s="86" t="s">
        <v>1495</v>
      </c>
      <c r="G687" s="242">
        <v>0.40109689922480635</v>
      </c>
      <c r="H687" s="245">
        <v>100.6271788660336</v>
      </c>
    </row>
    <row r="688" spans="1:8">
      <c r="A688" s="86" t="str">
        <v>hlh_enqc_email</v>
      </c>
      <c r="B688" s="239">
        <v>687</v>
      </c>
      <c r="C688" s="86" t="s">
        <v>1530</v>
      </c>
      <c r="D688" s="241">
        <f>COUNTIF($C$1:$C688,C688)</f>
        <v>3</v>
      </c>
      <c r="E688" s="241" t="str">
        <f t="shared" si="30"/>
        <v>Make enquiry on local health services3</v>
      </c>
      <c r="F688" s="86" t="s">
        <v>1050</v>
      </c>
      <c r="G688" s="242">
        <v>0.3123875968992248</v>
      </c>
      <c r="H688" s="245">
        <v>99.769996819851485</v>
      </c>
    </row>
    <row r="689" spans="1:8">
      <c r="A689" s="86" t="str">
        <v>hlh_enqc_f2f</v>
      </c>
      <c r="B689" s="239">
        <v>688</v>
      </c>
      <c r="C689" s="86" t="s">
        <v>1530</v>
      </c>
      <c r="D689" s="241">
        <f>COUNTIF($C$1:$C689,C689)</f>
        <v>4</v>
      </c>
      <c r="E689" s="241" t="str">
        <f t="shared" si="30"/>
        <v>Make enquiry on local health services4</v>
      </c>
      <c r="F689" s="86" t="s">
        <v>1498</v>
      </c>
      <c r="G689" s="242">
        <v>0.34992635658914734</v>
      </c>
      <c r="H689" s="245">
        <v>105.3298149053435</v>
      </c>
    </row>
    <row r="690" spans="1:8">
      <c r="A690" s="86" t="str">
        <v>hlh_enqc_mail</v>
      </c>
      <c r="B690" s="239">
        <v>689</v>
      </c>
      <c r="C690" s="86" t="s">
        <v>1530</v>
      </c>
      <c r="D690" s="241">
        <f>COUNTIF($C$1:$C690,C690)</f>
        <v>5</v>
      </c>
      <c r="E690" s="241" t="str">
        <f t="shared" si="30"/>
        <v>Make enquiry on local health services5</v>
      </c>
      <c r="F690" s="86" t="s">
        <v>1500</v>
      </c>
      <c r="G690" s="242">
        <v>0.13036821705426357</v>
      </c>
      <c r="H690" s="245">
        <v>104.12887849158427</v>
      </c>
    </row>
    <row r="691" spans="1:8">
      <c r="A691" s="86" t="str">
        <v>hlh_enqc_txt</v>
      </c>
      <c r="B691" s="239">
        <v>690</v>
      </c>
      <c r="C691" s="86" t="s">
        <v>1530</v>
      </c>
      <c r="D691" s="241">
        <f>COUNTIF($C$1:$C691,C691)</f>
        <v>6</v>
      </c>
      <c r="E691" s="241" t="str">
        <f t="shared" si="30"/>
        <v>Make enquiry on local health services6</v>
      </c>
      <c r="F691" s="86" t="s">
        <v>1502</v>
      </c>
      <c r="G691" s="242">
        <v>9.2472868217054263E-2</v>
      </c>
      <c r="H691" s="245">
        <v>103.94519299742382</v>
      </c>
    </row>
    <row r="692" spans="1:8">
      <c r="A692" s="86" t="str">
        <v>hlh_enqc_web</v>
      </c>
      <c r="B692" s="239">
        <v>691</v>
      </c>
      <c r="C692" s="86" t="s">
        <v>1530</v>
      </c>
      <c r="D692" s="241">
        <f>COUNTIF($C$1:$C692,C692)</f>
        <v>7</v>
      </c>
      <c r="E692" s="241" t="str">
        <f t="shared" si="30"/>
        <v>Make enquiry on local health services7</v>
      </c>
      <c r="F692" s="86" t="s">
        <v>1504</v>
      </c>
      <c r="G692" s="242">
        <v>0.21703875968992242</v>
      </c>
      <c r="H692" s="245">
        <v>98.103037865440484</v>
      </c>
    </row>
    <row r="693" spans="1:8">
      <c r="A693" s="86" t="str">
        <v>hlh_sub_app</v>
      </c>
      <c r="B693" s="239">
        <v>692</v>
      </c>
      <c r="C693" s="86" t="s">
        <v>1538</v>
      </c>
      <c r="D693" s="241">
        <f>COUNTIF($C$1:$C693,C693)</f>
        <v>1</v>
      </c>
      <c r="E693" s="241" t="str">
        <f t="shared" si="30"/>
        <v>Submit info to local health services1</v>
      </c>
      <c r="F693" s="86" t="s">
        <v>1493</v>
      </c>
      <c r="G693" s="242">
        <v>0.1701511627906977</v>
      </c>
      <c r="H693" s="245">
        <v>103.55121306742166</v>
      </c>
    </row>
    <row r="694" spans="1:8">
      <c r="A694" s="86" t="str">
        <v>hlh_sub_call</v>
      </c>
      <c r="B694" s="239">
        <v>693</v>
      </c>
      <c r="C694" s="86" t="s">
        <v>1538</v>
      </c>
      <c r="D694" s="241">
        <f>COUNTIF($C$1:$C694,C694)</f>
        <v>2</v>
      </c>
      <c r="E694" s="241" t="str">
        <f t="shared" si="30"/>
        <v>Submit info to local health services2</v>
      </c>
      <c r="F694" s="86" t="s">
        <v>1495</v>
      </c>
      <c r="G694" s="242">
        <v>0.4079961240310076</v>
      </c>
      <c r="H694" s="245">
        <v>106.63475143404079</v>
      </c>
    </row>
    <row r="695" spans="1:8">
      <c r="A695" s="86" t="str">
        <v>hlh_sub_email</v>
      </c>
      <c r="B695" s="239">
        <v>694</v>
      </c>
      <c r="C695" s="86" t="s">
        <v>1538</v>
      </c>
      <c r="D695" s="241">
        <f>COUNTIF($C$1:$C695,C695)</f>
        <v>3</v>
      </c>
      <c r="E695" s="241" t="str">
        <f t="shared" si="30"/>
        <v>Submit info to local health services3</v>
      </c>
      <c r="F695" s="86" t="s">
        <v>1050</v>
      </c>
      <c r="G695" s="242">
        <v>0.27273255813953484</v>
      </c>
      <c r="H695" s="245">
        <v>98.757484842108354</v>
      </c>
    </row>
    <row r="696" spans="1:8">
      <c r="A696" s="86" t="str">
        <v>hlh_sub_f2f</v>
      </c>
      <c r="B696" s="239">
        <v>695</v>
      </c>
      <c r="C696" s="86" t="s">
        <v>1538</v>
      </c>
      <c r="D696" s="241">
        <f>COUNTIF($C$1:$C696,C696)</f>
        <v>4</v>
      </c>
      <c r="E696" s="241" t="str">
        <f t="shared" si="30"/>
        <v>Submit info to local health services4</v>
      </c>
      <c r="F696" s="86" t="s">
        <v>1498</v>
      </c>
      <c r="G696" s="242">
        <v>0.43385658914728681</v>
      </c>
      <c r="H696" s="245">
        <v>107.27489247845101</v>
      </c>
    </row>
    <row r="697" spans="1:8">
      <c r="A697" s="86" t="str">
        <v>hlh_sub_mail</v>
      </c>
      <c r="B697" s="239">
        <v>696</v>
      </c>
      <c r="C697" s="86" t="s">
        <v>1538</v>
      </c>
      <c r="D697" s="241">
        <f>COUNTIF($C$1:$C697,C697)</f>
        <v>5</v>
      </c>
      <c r="E697" s="241" t="str">
        <f t="shared" si="30"/>
        <v>Submit info to local health services5</v>
      </c>
      <c r="F697" s="86" t="s">
        <v>1500</v>
      </c>
      <c r="G697" s="242">
        <v>0.12042635658914728</v>
      </c>
      <c r="H697" s="245">
        <v>100.66495690201032</v>
      </c>
    </row>
    <row r="698" spans="1:8">
      <c r="A698" s="86" t="str">
        <v>hlh_sub_txt</v>
      </c>
      <c r="B698" s="239">
        <v>697</v>
      </c>
      <c r="C698" s="86" t="s">
        <v>1538</v>
      </c>
      <c r="D698" s="241">
        <f>COUNTIF($C$1:$C698,C698)</f>
        <v>6</v>
      </c>
      <c r="E698" s="241" t="str">
        <f t="shared" si="30"/>
        <v>Submit info to local health services6</v>
      </c>
      <c r="F698" s="86" t="s">
        <v>1502</v>
      </c>
      <c r="G698" s="242">
        <v>0.11851937984496123</v>
      </c>
      <c r="H698" s="245">
        <v>112.6715367447582</v>
      </c>
    </row>
    <row r="699" spans="1:8">
      <c r="A699" s="86" t="str">
        <v>hlh_sub_web</v>
      </c>
      <c r="B699" s="239">
        <v>698</v>
      </c>
      <c r="C699" s="86" t="s">
        <v>1538</v>
      </c>
      <c r="D699" s="241">
        <f>COUNTIF($C$1:$C699,C699)</f>
        <v>7</v>
      </c>
      <c r="E699" s="241" t="str">
        <f t="shared" si="30"/>
        <v>Submit info to local health services7</v>
      </c>
      <c r="F699" s="86" t="s">
        <v>1504</v>
      </c>
      <c r="G699" s="242">
        <v>0.25932558139534889</v>
      </c>
      <c r="H699" s="245">
        <v>97.068767994573307</v>
      </c>
    </row>
    <row r="700" spans="1:8">
      <c r="A700" s="86" t="str">
        <v>hlh_mark_app</v>
      </c>
      <c r="B700" s="239">
        <v>699</v>
      </c>
      <c r="C700" s="86" t="s">
        <v>1546</v>
      </c>
      <c r="D700" s="241">
        <f>COUNTIF($C$1:$C700,C700)</f>
        <v>1</v>
      </c>
      <c r="E700" s="241" t="str">
        <f t="shared" si="30"/>
        <v>Get info/marketing on local health services1</v>
      </c>
      <c r="F700" s="86" t="s">
        <v>1493</v>
      </c>
      <c r="G700" s="242">
        <v>0.14153875968992247</v>
      </c>
      <c r="H700" s="245">
        <v>104.62437752644107</v>
      </c>
    </row>
    <row r="701" spans="1:8">
      <c r="A701" s="86" t="str">
        <v>hlh_mark_call</v>
      </c>
      <c r="B701" s="239">
        <v>700</v>
      </c>
      <c r="C701" s="86" t="s">
        <v>1546</v>
      </c>
      <c r="D701" s="241">
        <f>COUNTIF($C$1:$C701,C701)</f>
        <v>2</v>
      </c>
      <c r="E701" s="241" t="str">
        <f t="shared" si="30"/>
        <v>Get info/marketing on local health services2</v>
      </c>
      <c r="F701" s="86" t="s">
        <v>1495</v>
      </c>
      <c r="G701" s="242">
        <v>0.28749612403100772</v>
      </c>
      <c r="H701" s="245">
        <v>110.67271062507513</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100.00000000000003</v>
      </c>
    </row>
    <row r="703" spans="1:8">
      <c r="A703" s="86" t="str">
        <v>hlh_mark_f2f</v>
      </c>
      <c r="B703" s="239">
        <v>702</v>
      </c>
      <c r="C703" s="86" t="s">
        <v>1546</v>
      </c>
      <c r="D703" s="241">
        <f>COUNTIF($C$1:$C703,C703)</f>
        <v>4</v>
      </c>
      <c r="E703" s="241" t="str">
        <f t="shared" si="30"/>
        <v>Get info/marketing on local health services4</v>
      </c>
      <c r="F703" s="86" t="s">
        <v>1498</v>
      </c>
      <c r="G703" s="242">
        <v>0.29945348837209307</v>
      </c>
      <c r="H703" s="245">
        <v>113.18481187063499</v>
      </c>
    </row>
    <row r="704" spans="1:8">
      <c r="A704" s="86" t="str">
        <v>hlh_mark_mail</v>
      </c>
      <c r="B704" s="239">
        <v>703</v>
      </c>
      <c r="C704" s="86" t="s">
        <v>1546</v>
      </c>
      <c r="D704" s="241">
        <f>COUNTIF($C$1:$C704,C704)</f>
        <v>5</v>
      </c>
      <c r="E704" s="241" t="str">
        <f t="shared" si="30"/>
        <v>Get info/marketing on local health services5</v>
      </c>
      <c r="F704" s="86" t="s">
        <v>1500</v>
      </c>
      <c r="G704" s="242">
        <v>0.20927131782945732</v>
      </c>
      <c r="H704" s="245">
        <v>115.98718307112628</v>
      </c>
    </row>
    <row r="705" spans="1:8">
      <c r="A705" s="86" t="str">
        <v>hlh_mark_txt</v>
      </c>
      <c r="B705" s="239">
        <v>704</v>
      </c>
      <c r="C705" s="86" t="s">
        <v>1546</v>
      </c>
      <c r="D705" s="241">
        <f>COUNTIF($C$1:$C705,C705)</f>
        <v>6</v>
      </c>
      <c r="E705" s="241" t="str">
        <f t="shared" si="30"/>
        <v>Get info/marketing on local health services6</v>
      </c>
      <c r="F705" s="86" t="s">
        <v>1502</v>
      </c>
      <c r="G705" s="242">
        <v>0.14322868217054266</v>
      </c>
      <c r="H705" s="245">
        <v>103.50766273733898</v>
      </c>
    </row>
    <row r="706" spans="1:8">
      <c r="A706" s="86" t="str">
        <v>hlh_mark_web</v>
      </c>
      <c r="B706" s="239">
        <v>705</v>
      </c>
      <c r="C706" s="86" t="s">
        <v>1546</v>
      </c>
      <c r="D706" s="241">
        <f>COUNTIF($C$1:$C706,C706)</f>
        <v>7</v>
      </c>
      <c r="E706" s="241" t="str">
        <f t="shared" si="30"/>
        <v>Get info/marketing on local health services7</v>
      </c>
      <c r="F706" s="86" t="s">
        <v>1504</v>
      </c>
      <c r="G706" s="242">
        <v>0.23983333333333332</v>
      </c>
      <c r="H706" s="245">
        <v>92.049150728246531</v>
      </c>
    </row>
    <row r="707" spans="1:8">
      <c r="A707" s="86" t="str">
        <v>hlh_res_app</v>
      </c>
      <c r="B707" s="239">
        <v>706</v>
      </c>
      <c r="C707" s="86" t="s">
        <v>1554</v>
      </c>
      <c r="D707" s="241">
        <f>COUNTIF($C$1:$C707,C707)</f>
        <v>1</v>
      </c>
      <c r="E707" s="241" t="str">
        <f t="shared" ref="E707:E770" si="31">C707&amp;D707</f>
        <v>Research local health services1</v>
      </c>
      <c r="F707" s="86" t="s">
        <v>1493</v>
      </c>
      <c r="G707" s="242">
        <v>0.15041472868217051</v>
      </c>
      <c r="H707" s="245">
        <v>115.10969012691703</v>
      </c>
    </row>
    <row r="708" spans="1:8">
      <c r="A708" s="86" t="str">
        <v>hlh_res_call</v>
      </c>
      <c r="B708" s="239">
        <v>707</v>
      </c>
      <c r="C708" s="86" t="s">
        <v>1554</v>
      </c>
      <c r="D708" s="241">
        <f>COUNTIF($C$1:$C708,C708)</f>
        <v>2</v>
      </c>
      <c r="E708" s="241" t="str">
        <f t="shared" si="31"/>
        <v>Research local health services2</v>
      </c>
      <c r="F708" s="86" t="s">
        <v>1495</v>
      </c>
      <c r="G708" s="242">
        <v>0.33143798449612399</v>
      </c>
      <c r="H708" s="245">
        <v>102.65154400778971</v>
      </c>
    </row>
    <row r="709" spans="1:8">
      <c r="A709" s="86" t="str">
        <v>hlh_res_email</v>
      </c>
      <c r="B709" s="239">
        <v>708</v>
      </c>
      <c r="C709" s="86" t="s">
        <v>1554</v>
      </c>
      <c r="D709" s="241">
        <f>COUNTIF($C$1:$C709,C709)</f>
        <v>3</v>
      </c>
      <c r="E709" s="241" t="str">
        <f t="shared" si="31"/>
        <v>Research local health services3</v>
      </c>
      <c r="F709" s="86" t="s">
        <v>1050</v>
      </c>
      <c r="G709" s="242">
        <v>0.22115116279069769</v>
      </c>
      <c r="H709" s="245">
        <v>107.97976476567621</v>
      </c>
    </row>
    <row r="710" spans="1:8">
      <c r="A710" s="86" t="str">
        <v>hlh_res_f2f</v>
      </c>
      <c r="B710" s="239">
        <v>709</v>
      </c>
      <c r="C710" s="86" t="s">
        <v>1554</v>
      </c>
      <c r="D710" s="241">
        <f>COUNTIF($C$1:$C710,C710)</f>
        <v>4</v>
      </c>
      <c r="E710" s="241" t="str">
        <f t="shared" si="31"/>
        <v>Research local health services4</v>
      </c>
      <c r="F710" s="86" t="s">
        <v>1498</v>
      </c>
      <c r="G710" s="242">
        <v>0.33008914728682176</v>
      </c>
      <c r="H710" s="245">
        <v>111.26646624262106</v>
      </c>
    </row>
    <row r="711" spans="1:8">
      <c r="A711" s="86" t="str">
        <v>hlh_res_mail</v>
      </c>
      <c r="B711" s="239">
        <v>710</v>
      </c>
      <c r="C711" s="86" t="s">
        <v>1554</v>
      </c>
      <c r="D711" s="241">
        <f>COUNTIF($C$1:$C711,C711)</f>
        <v>5</v>
      </c>
      <c r="E711" s="241" t="str">
        <f t="shared" si="31"/>
        <v>Research local health services5</v>
      </c>
      <c r="F711" s="86" t="s">
        <v>1500</v>
      </c>
      <c r="G711" s="242">
        <v>9.7476744186046529E-2</v>
      </c>
      <c r="H711" s="245">
        <v>125.85293249158254</v>
      </c>
    </row>
    <row r="712" spans="1:8">
      <c r="A712" s="86" t="str">
        <v>hlh_res_txt</v>
      </c>
      <c r="B712" s="239">
        <v>711</v>
      </c>
      <c r="C712" s="86" t="s">
        <v>1554</v>
      </c>
      <c r="D712" s="241">
        <f>COUNTIF($C$1:$C712,C712)</f>
        <v>6</v>
      </c>
      <c r="E712" s="241" t="str">
        <f t="shared" si="31"/>
        <v>Research local health services6</v>
      </c>
      <c r="F712" s="86" t="s">
        <v>1502</v>
      </c>
      <c r="G712" s="242">
        <v>0.10017829457364341</v>
      </c>
      <c r="H712" s="245">
        <v>116.56911208215122</v>
      </c>
    </row>
    <row r="713" spans="1:8">
      <c r="A713" s="86" t="str">
        <v>hlh_res_web</v>
      </c>
      <c r="B713" s="239">
        <v>712</v>
      </c>
      <c r="C713" s="86" t="s">
        <v>1554</v>
      </c>
      <c r="D713" s="241">
        <f>COUNTIF($C$1:$C713,C713)</f>
        <v>7</v>
      </c>
      <c r="E713" s="241" t="str">
        <f t="shared" si="31"/>
        <v>Research local health services7</v>
      </c>
      <c r="F713" s="86" t="s">
        <v>1504</v>
      </c>
      <c r="G713" s="242">
        <v>0.31159689922480621</v>
      </c>
      <c r="H713" s="245">
        <v>94.248755279257622</v>
      </c>
    </row>
    <row r="714" spans="1:8">
      <c r="A714" s="86" t="str">
        <v>loc_enqc_app</v>
      </c>
      <c r="B714" s="239">
        <v>713</v>
      </c>
      <c r="C714" s="86" t="s">
        <v>1562</v>
      </c>
      <c r="D714" s="241">
        <f>COUNTIF($C$1:$C714,C714)</f>
        <v>1</v>
      </c>
      <c r="E714" s="241" t="str">
        <f t="shared" si="31"/>
        <v>Make enquiry on local services, events, news1</v>
      </c>
      <c r="F714" s="86" t="s">
        <v>1493</v>
      </c>
      <c r="G714" s="242">
        <v>0.11902713178294576</v>
      </c>
      <c r="H714" s="245">
        <v>109.6948873121716</v>
      </c>
    </row>
    <row r="715" spans="1:8">
      <c r="A715" s="86" t="str">
        <v>loc_enqc_call</v>
      </c>
      <c r="B715" s="239">
        <v>714</v>
      </c>
      <c r="C715" s="86" t="s">
        <v>1562</v>
      </c>
      <c r="D715" s="241">
        <f>COUNTIF($C$1:$C715,C715)</f>
        <v>2</v>
      </c>
      <c r="E715" s="241" t="str">
        <f t="shared" si="31"/>
        <v>Make enquiry on local services, events, news2</v>
      </c>
      <c r="F715" s="86" t="s">
        <v>1495</v>
      </c>
      <c r="G715" s="242">
        <v>0.35626356589147284</v>
      </c>
      <c r="H715" s="245">
        <v>102.67339479625592</v>
      </c>
    </row>
    <row r="716" spans="1:8">
      <c r="A716" s="86" t="str">
        <v>loc_enqc_email</v>
      </c>
      <c r="B716" s="239">
        <v>715</v>
      </c>
      <c r="C716" s="86" t="s">
        <v>1562</v>
      </c>
      <c r="D716" s="241">
        <f>COUNTIF($C$1:$C716,C716)</f>
        <v>3</v>
      </c>
      <c r="E716" s="241" t="str">
        <f t="shared" si="31"/>
        <v>Make enquiry on local services, events, news3</v>
      </c>
      <c r="F716" s="86" t="s">
        <v>1050</v>
      </c>
      <c r="G716" s="242">
        <v>0.38889922480620154</v>
      </c>
      <c r="H716" s="245">
        <v>97.419009850544455</v>
      </c>
    </row>
    <row r="717" spans="1:8">
      <c r="A717" s="86" t="str">
        <v>loc_enqc_f2f</v>
      </c>
      <c r="B717" s="239">
        <v>716</v>
      </c>
      <c r="C717" s="86" t="s">
        <v>1562</v>
      </c>
      <c r="D717" s="241">
        <f>COUNTIF($C$1:$C717,C717)</f>
        <v>4</v>
      </c>
      <c r="E717" s="241" t="str">
        <f t="shared" si="31"/>
        <v>Make enquiry on local services, events, news4</v>
      </c>
      <c r="F717" s="86" t="s">
        <v>1498</v>
      </c>
      <c r="G717" s="242">
        <v>0.23252325581395356</v>
      </c>
      <c r="H717" s="245">
        <v>118.20430406729876</v>
      </c>
    </row>
    <row r="718" spans="1:8">
      <c r="A718" s="86" t="str">
        <v>loc_enqc_mail</v>
      </c>
      <c r="B718" s="239">
        <v>717</v>
      </c>
      <c r="C718" s="86" t="s">
        <v>1562</v>
      </c>
      <c r="D718" s="241">
        <f>COUNTIF($C$1:$C718,C718)</f>
        <v>5</v>
      </c>
      <c r="E718" s="241" t="str">
        <f t="shared" si="31"/>
        <v>Make enquiry on local services, events, news5</v>
      </c>
      <c r="F718" s="86" t="s">
        <v>1500</v>
      </c>
      <c r="G718" s="242">
        <v>0.12534883720930237</v>
      </c>
      <c r="H718" s="245">
        <v>105.95597803625638</v>
      </c>
    </row>
    <row r="719" spans="1:8">
      <c r="A719" s="86" t="str">
        <v>loc_enqc_txt</v>
      </c>
      <c r="B719" s="239">
        <v>718</v>
      </c>
      <c r="C719" s="86" t="s">
        <v>1562</v>
      </c>
      <c r="D719" s="241">
        <f>COUNTIF($C$1:$C719,C719)</f>
        <v>6</v>
      </c>
      <c r="E719" s="241" t="str">
        <f t="shared" si="31"/>
        <v>Make enquiry on local services, events, news6</v>
      </c>
      <c r="F719" s="86" t="s">
        <v>1502</v>
      </c>
      <c r="G719" s="242">
        <v>8.121317829457364E-2</v>
      </c>
      <c r="H719" s="245">
        <v>125.5274865180444</v>
      </c>
    </row>
    <row r="720" spans="1:8">
      <c r="A720" s="86" t="str">
        <v>loc_enqc_web</v>
      </c>
      <c r="B720" s="239">
        <v>719</v>
      </c>
      <c r="C720" s="86" t="s">
        <v>1562</v>
      </c>
      <c r="D720" s="241">
        <f>COUNTIF($C$1:$C720,C720)</f>
        <v>7</v>
      </c>
      <c r="E720" s="241" t="str">
        <f t="shared" si="31"/>
        <v>Make enquiry on local services, events, news7</v>
      </c>
      <c r="F720" s="86" t="s">
        <v>1504</v>
      </c>
      <c r="G720" s="242">
        <v>0.24124031007751934</v>
      </c>
      <c r="H720" s="245">
        <v>96.913876872673086</v>
      </c>
    </row>
    <row r="721" spans="1:8">
      <c r="A721" s="86" t="str">
        <v>loc_sub_app</v>
      </c>
      <c r="B721" s="239">
        <v>720</v>
      </c>
      <c r="C721" s="86" t="s">
        <v>1570</v>
      </c>
      <c r="D721" s="241">
        <f>COUNTIF($C$1:$C721,C721)</f>
        <v>1</v>
      </c>
      <c r="E721" s="241" t="str">
        <f t="shared" si="31"/>
        <v>Submit info to local services, events, news1</v>
      </c>
      <c r="F721" s="86" t="s">
        <v>1493</v>
      </c>
      <c r="G721" s="242">
        <v>0.1581937984496124</v>
      </c>
      <c r="H721" s="245">
        <v>109.08045603317167</v>
      </c>
    </row>
    <row r="722" spans="1:8">
      <c r="A722" s="86" t="str">
        <v>loc_sub_call</v>
      </c>
      <c r="B722" s="239">
        <v>721</v>
      </c>
      <c r="C722" s="86" t="s">
        <v>1570</v>
      </c>
      <c r="D722" s="241">
        <f>COUNTIF($C$1:$C722,C722)</f>
        <v>2</v>
      </c>
      <c r="E722" s="241" t="str">
        <f t="shared" si="31"/>
        <v>Submit info to local services, events, news2</v>
      </c>
      <c r="F722" s="86" t="s">
        <v>1495</v>
      </c>
      <c r="G722" s="242">
        <v>0.20981007751937983</v>
      </c>
      <c r="H722" s="245">
        <v>112.69419575044834</v>
      </c>
    </row>
    <row r="723" spans="1:8">
      <c r="A723" s="86" t="str">
        <v>loc_sub_email</v>
      </c>
      <c r="B723" s="239">
        <v>722</v>
      </c>
      <c r="C723" s="86" t="s">
        <v>1570</v>
      </c>
      <c r="D723" s="241">
        <f>COUNTIF($C$1:$C723,C723)</f>
        <v>3</v>
      </c>
      <c r="E723" s="241" t="str">
        <f t="shared" si="31"/>
        <v>Submit info to local services, events, news3</v>
      </c>
      <c r="F723" s="86" t="s">
        <v>1050</v>
      </c>
      <c r="G723" s="242">
        <v>0.32748449612403102</v>
      </c>
      <c r="H723" s="245">
        <v>99.26845946578527</v>
      </c>
    </row>
    <row r="724" spans="1:8">
      <c r="A724" s="86" t="str">
        <v>loc_sub_f2f</v>
      </c>
      <c r="B724" s="239">
        <v>723</v>
      </c>
      <c r="C724" s="86" t="s">
        <v>1570</v>
      </c>
      <c r="D724" s="241">
        <f>COUNTIF($C$1:$C724,C724)</f>
        <v>4</v>
      </c>
      <c r="E724" s="241" t="str">
        <f t="shared" si="31"/>
        <v>Submit info to local services, events, news4</v>
      </c>
      <c r="F724" s="86" t="s">
        <v>1498</v>
      </c>
      <c r="G724" s="242">
        <v>0.19017829457364338</v>
      </c>
      <c r="H724" s="245">
        <v>118.95849867490156</v>
      </c>
    </row>
    <row r="725" spans="1:8">
      <c r="A725" s="86" t="str">
        <v>loc_sub_mail</v>
      </c>
      <c r="B725" s="239">
        <v>724</v>
      </c>
      <c r="C725" s="86" t="s">
        <v>1570</v>
      </c>
      <c r="D725" s="241">
        <f>COUNTIF($C$1:$C725,C725)</f>
        <v>5</v>
      </c>
      <c r="E725" s="241" t="str">
        <f t="shared" si="31"/>
        <v>Submit info to local services, events, news5</v>
      </c>
      <c r="F725" s="86" t="s">
        <v>1500</v>
      </c>
      <c r="G725" s="242">
        <v>0.14658139534883718</v>
      </c>
      <c r="H725" s="245">
        <v>116.82754497363837</v>
      </c>
    </row>
    <row r="726" spans="1:8">
      <c r="A726" s="86" t="str">
        <v>loc_sub_txt</v>
      </c>
      <c r="B726" s="239">
        <v>725</v>
      </c>
      <c r="C726" s="86" t="s">
        <v>1570</v>
      </c>
      <c r="D726" s="241">
        <f>COUNTIF($C$1:$C726,C726)</f>
        <v>6</v>
      </c>
      <c r="E726" s="241" t="str">
        <f t="shared" si="31"/>
        <v>Submit info to local services, events, news6</v>
      </c>
      <c r="F726" s="86" t="s">
        <v>1502</v>
      </c>
      <c r="G726" s="242">
        <v>0.10515503875968991</v>
      </c>
      <c r="H726" s="245">
        <v>124.89244654867807</v>
      </c>
    </row>
    <row r="727" spans="1:8">
      <c r="A727" s="86" t="str">
        <v>loc_sub_web</v>
      </c>
      <c r="B727" s="239">
        <v>726</v>
      </c>
      <c r="C727" s="86" t="s">
        <v>1570</v>
      </c>
      <c r="D727" s="241">
        <f>COUNTIF($C$1:$C727,C727)</f>
        <v>7</v>
      </c>
      <c r="E727" s="241" t="str">
        <f t="shared" si="31"/>
        <v>Submit info to local services, events, news7</v>
      </c>
      <c r="F727" s="86" t="s">
        <v>1504</v>
      </c>
      <c r="G727" s="242">
        <v>0.27233333333333332</v>
      </c>
      <c r="H727" s="245">
        <v>96.372321584835987</v>
      </c>
    </row>
    <row r="728" spans="1:8">
      <c r="A728" s="86" t="str">
        <v>loc_mark_app</v>
      </c>
      <c r="B728" s="239">
        <v>727</v>
      </c>
      <c r="C728" s="86" t="s">
        <v>1578</v>
      </c>
      <c r="D728" s="241">
        <f>COUNTIF($C$1:$C728,C728)</f>
        <v>1</v>
      </c>
      <c r="E728" s="241" t="str">
        <f t="shared" si="31"/>
        <v>Get info/marketing on local services, events, news1</v>
      </c>
      <c r="F728" s="86" t="s">
        <v>1493</v>
      </c>
      <c r="G728" s="242">
        <v>0.15145736434108531</v>
      </c>
      <c r="H728" s="245">
        <v>114.78925000681201</v>
      </c>
    </row>
    <row r="729" spans="1:8">
      <c r="A729" s="86" t="str">
        <v>loc_mark_call</v>
      </c>
      <c r="B729" s="239">
        <v>728</v>
      </c>
      <c r="C729" s="86" t="s">
        <v>1578</v>
      </c>
      <c r="D729" s="241">
        <f>COUNTIF($C$1:$C729,C729)</f>
        <v>2</v>
      </c>
      <c r="E729" s="241" t="str">
        <f t="shared" si="31"/>
        <v>Get info/marketing on local services, events, news2</v>
      </c>
      <c r="F729" s="86" t="s">
        <v>1495</v>
      </c>
      <c r="G729" s="242">
        <v>0.16332558139534889</v>
      </c>
      <c r="H729" s="245">
        <v>103.14928432300528</v>
      </c>
    </row>
    <row r="730" spans="1:8">
      <c r="A730" s="86" t="str">
        <v>loc_mark_email</v>
      </c>
      <c r="B730" s="239">
        <v>729</v>
      </c>
      <c r="C730" s="86" t="s">
        <v>1578</v>
      </c>
      <c r="D730" s="241">
        <f>COUNTIF($C$1:$C730,C730)</f>
        <v>3</v>
      </c>
      <c r="E730" s="241" t="str">
        <f t="shared" si="31"/>
        <v>Get info/marketing on local services, events, news3</v>
      </c>
      <c r="F730" s="86" t="s">
        <v>1050</v>
      </c>
      <c r="G730" s="242">
        <v>0.34324418604651163</v>
      </c>
      <c r="H730" s="245">
        <v>100.71142049702253</v>
      </c>
    </row>
    <row r="731" spans="1:8">
      <c r="A731" s="86" t="str">
        <v>loc_mark_f2f</v>
      </c>
      <c r="B731" s="239">
        <v>730</v>
      </c>
      <c r="C731" s="86" t="s">
        <v>1578</v>
      </c>
      <c r="D731" s="241">
        <f>COUNTIF($C$1:$C731,C731)</f>
        <v>4</v>
      </c>
      <c r="E731" s="241" t="str">
        <f t="shared" si="31"/>
        <v>Get info/marketing on local services, events, news4</v>
      </c>
      <c r="F731" s="86" t="s">
        <v>1498</v>
      </c>
      <c r="G731" s="242">
        <v>0.16407751937984499</v>
      </c>
      <c r="H731" s="245">
        <v>120.32940069817448</v>
      </c>
    </row>
    <row r="732" spans="1:8">
      <c r="A732" s="86" t="str">
        <v>loc_mark_mail</v>
      </c>
      <c r="B732" s="239">
        <v>731</v>
      </c>
      <c r="C732" s="86" t="s">
        <v>1578</v>
      </c>
      <c r="D732" s="241">
        <f>COUNTIF($C$1:$C732,C732)</f>
        <v>5</v>
      </c>
      <c r="E732" s="241" t="str">
        <f t="shared" si="31"/>
        <v>Get info/marketing on local services, events, news5</v>
      </c>
      <c r="F732" s="86" t="s">
        <v>1500</v>
      </c>
      <c r="G732" s="242">
        <v>0.16558139534883717</v>
      </c>
      <c r="H732" s="245">
        <v>105.53215236955775</v>
      </c>
    </row>
    <row r="733" spans="1:8">
      <c r="A733" s="86" t="str">
        <v>loc_mark_txt</v>
      </c>
      <c r="B733" s="239">
        <v>732</v>
      </c>
      <c r="C733" s="86" t="s">
        <v>1578</v>
      </c>
      <c r="D733" s="241">
        <f>COUNTIF($C$1:$C733,C733)</f>
        <v>6</v>
      </c>
      <c r="E733" s="241" t="str">
        <f t="shared" si="31"/>
        <v>Get info/marketing on local services, events, news6</v>
      </c>
      <c r="F733" s="86" t="s">
        <v>1502</v>
      </c>
      <c r="G733" s="242">
        <v>0.12800387596899224</v>
      </c>
      <c r="H733" s="245">
        <v>121.22939168783127</v>
      </c>
    </row>
    <row r="734" spans="1:8">
      <c r="A734" s="86" t="str">
        <v>loc_mark_web</v>
      </c>
      <c r="B734" s="239">
        <v>733</v>
      </c>
      <c r="C734" s="86" t="s">
        <v>1578</v>
      </c>
      <c r="D734" s="241">
        <f>COUNTIF($C$1:$C734,C734)</f>
        <v>7</v>
      </c>
      <c r="E734" s="241" t="str">
        <f t="shared" si="31"/>
        <v>Get info/marketing on local services, events, news7</v>
      </c>
      <c r="F734" s="86" t="s">
        <v>1504</v>
      </c>
      <c r="G734" s="242">
        <v>0.24537984496124032</v>
      </c>
      <c r="H734" s="245">
        <v>100.14789023871901</v>
      </c>
    </row>
    <row r="735" spans="1:8">
      <c r="A735" s="86" t="str">
        <v>loc_res_app</v>
      </c>
      <c r="B735" s="239">
        <v>734</v>
      </c>
      <c r="C735" s="86" t="s">
        <v>1586</v>
      </c>
      <c r="D735" s="241">
        <f>COUNTIF($C$1:$C735,C735)</f>
        <v>1</v>
      </c>
      <c r="E735" s="241" t="str">
        <f t="shared" si="31"/>
        <v>Research local services, events, news1</v>
      </c>
      <c r="F735" s="86" t="s">
        <v>1493</v>
      </c>
      <c r="G735" s="242">
        <v>0.14584108527131784</v>
      </c>
      <c r="H735" s="245">
        <v>118.71706157965924</v>
      </c>
    </row>
    <row r="736" spans="1:8">
      <c r="A736" s="86" t="str">
        <v>loc_res_call</v>
      </c>
      <c r="B736" s="239">
        <v>735</v>
      </c>
      <c r="C736" s="86" t="s">
        <v>1586</v>
      </c>
      <c r="D736" s="241">
        <f>COUNTIF($C$1:$C736,C736)</f>
        <v>2</v>
      </c>
      <c r="E736" s="241" t="str">
        <f t="shared" si="31"/>
        <v>Research local services, events, news2</v>
      </c>
      <c r="F736" s="86" t="s">
        <v>1495</v>
      </c>
      <c r="G736" s="242">
        <v>0.16936434108527129</v>
      </c>
      <c r="H736" s="245">
        <v>103.27295253238518</v>
      </c>
    </row>
    <row r="737" spans="1:8">
      <c r="A737" s="86" t="str">
        <v>loc_res_email</v>
      </c>
      <c r="B737" s="239">
        <v>736</v>
      </c>
      <c r="C737" s="86" t="s">
        <v>1586</v>
      </c>
      <c r="D737" s="241">
        <f>COUNTIF($C$1:$C737,C737)</f>
        <v>3</v>
      </c>
      <c r="E737" s="241" t="str">
        <f t="shared" si="31"/>
        <v>Research local services, events, news3</v>
      </c>
      <c r="F737" s="86" t="s">
        <v>1050</v>
      </c>
      <c r="G737" s="242">
        <v>0.25876744186046513</v>
      </c>
      <c r="H737" s="245">
        <v>101.36000662149918</v>
      </c>
    </row>
    <row r="738" spans="1:8">
      <c r="A738" s="86" t="str">
        <v>loc_res_f2f</v>
      </c>
      <c r="B738" s="239">
        <v>737</v>
      </c>
      <c r="C738" s="86" t="s">
        <v>1586</v>
      </c>
      <c r="D738" s="241">
        <f>COUNTIF($C$1:$C738,C738)</f>
        <v>4</v>
      </c>
      <c r="E738" s="241" t="str">
        <f t="shared" si="31"/>
        <v>Research local services, events, news4</v>
      </c>
      <c r="F738" s="86" t="s">
        <v>1498</v>
      </c>
      <c r="G738" s="242">
        <v>0.12422480620155044</v>
      </c>
      <c r="H738" s="245">
        <v>108.99594525032219</v>
      </c>
    </row>
    <row r="739" spans="1:8">
      <c r="A739" s="86" t="str">
        <v>loc_res_mail</v>
      </c>
      <c r="B739" s="239">
        <v>738</v>
      </c>
      <c r="C739" s="86" t="s">
        <v>1586</v>
      </c>
      <c r="D739" s="241">
        <f>COUNTIF($C$1:$C739,C739)</f>
        <v>5</v>
      </c>
      <c r="E739" s="241" t="str">
        <f t="shared" si="31"/>
        <v>Research local services, events, news5</v>
      </c>
      <c r="F739" s="86" t="s">
        <v>1500</v>
      </c>
      <c r="G739" s="242">
        <v>9.6430232558139525E-2</v>
      </c>
      <c r="H739" s="245">
        <v>126.9323478575763</v>
      </c>
    </row>
    <row r="740" spans="1:8">
      <c r="A740" s="86" t="str">
        <v>loc_res_txt</v>
      </c>
      <c r="B740" s="239">
        <v>739</v>
      </c>
      <c r="C740" s="86" t="s">
        <v>1586</v>
      </c>
      <c r="D740" s="241">
        <f>COUNTIF($C$1:$C740,C740)</f>
        <v>6</v>
      </c>
      <c r="E740" s="241" t="str">
        <f t="shared" si="31"/>
        <v>Research local services, events, news6</v>
      </c>
      <c r="F740" s="86" t="s">
        <v>1502</v>
      </c>
      <c r="G740" s="242">
        <v>8.9484496124031018E-2</v>
      </c>
      <c r="H740" s="245">
        <v>133.42108325959018</v>
      </c>
    </row>
    <row r="741" spans="1:8">
      <c r="A741" s="86" t="str">
        <v>loc_res_web</v>
      </c>
      <c r="B741" s="239">
        <v>740</v>
      </c>
      <c r="C741" s="86" t="s">
        <v>1586</v>
      </c>
      <c r="D741" s="241">
        <f>COUNTIF($C$1:$C741,C741)</f>
        <v>7</v>
      </c>
      <c r="E741" s="241" t="str">
        <f t="shared" si="31"/>
        <v>Research local services, events, news7</v>
      </c>
      <c r="F741" s="86" t="s">
        <v>1504</v>
      </c>
      <c r="G741" s="242">
        <v>0.30763565891472866</v>
      </c>
      <c r="H741" s="245">
        <v>98.795411639806233</v>
      </c>
    </row>
    <row r="742" spans="1:8">
      <c r="A742" s="86" t="str">
        <v>utl_enqc_app</v>
      </c>
      <c r="B742" s="239">
        <v>741</v>
      </c>
      <c r="C742" s="86" t="s">
        <v>1594</v>
      </c>
      <c r="D742" s="241">
        <f>COUNTIF($C$1:$C742,C742)</f>
        <v>1</v>
      </c>
      <c r="E742" s="241" t="str">
        <f t="shared" si="31"/>
        <v>Make enquiry on utilities1</v>
      </c>
      <c r="F742" s="86" t="s">
        <v>1493</v>
      </c>
      <c r="G742" s="242">
        <v>0.14614728682170541</v>
      </c>
      <c r="H742" s="245">
        <v>103.86329597443616</v>
      </c>
    </row>
    <row r="743" spans="1:8">
      <c r="A743" s="86" t="str">
        <v>utl_enqc_call</v>
      </c>
      <c r="B743" s="239">
        <v>742</v>
      </c>
      <c r="C743" s="86" t="s">
        <v>1594</v>
      </c>
      <c r="D743" s="241">
        <f>COUNTIF($C$1:$C743,C743)</f>
        <v>2</v>
      </c>
      <c r="E743" s="241" t="str">
        <f t="shared" si="31"/>
        <v>Make enquiry on utilities2</v>
      </c>
      <c r="F743" s="86" t="s">
        <v>1495</v>
      </c>
      <c r="G743" s="242">
        <v>0.3616899224806201</v>
      </c>
      <c r="H743" s="245">
        <v>100.87293329775295</v>
      </c>
    </row>
    <row r="744" spans="1:8">
      <c r="A744" s="86" t="str">
        <v>utl_enqc_email</v>
      </c>
      <c r="B744" s="239">
        <v>743</v>
      </c>
      <c r="C744" s="86" t="s">
        <v>1594</v>
      </c>
      <c r="D744" s="241">
        <f>COUNTIF($C$1:$C744,C744)</f>
        <v>3</v>
      </c>
      <c r="E744" s="241" t="str">
        <f t="shared" si="31"/>
        <v>Make enquiry on utilities3</v>
      </c>
      <c r="F744" s="86" t="s">
        <v>1050</v>
      </c>
      <c r="G744" s="242">
        <v>0.37</v>
      </c>
      <c r="H744" s="245">
        <v>100.00833452472351</v>
      </c>
    </row>
    <row r="745" spans="1:8">
      <c r="A745" s="86" t="str">
        <v>utl_enqc_f2f</v>
      </c>
      <c r="B745" s="239">
        <v>744</v>
      </c>
      <c r="C745" s="86" t="s">
        <v>1594</v>
      </c>
      <c r="D745" s="241">
        <f>COUNTIF($C$1:$C745,C745)</f>
        <v>4</v>
      </c>
      <c r="E745" s="241" t="str">
        <f t="shared" si="31"/>
        <v>Make enquiry on utilities4</v>
      </c>
      <c r="F745" s="86" t="s">
        <v>1498</v>
      </c>
      <c r="G745" s="242">
        <v>0.22695736434108529</v>
      </c>
      <c r="H745" s="245">
        <v>111.94564169392616</v>
      </c>
    </row>
    <row r="746" spans="1:8">
      <c r="A746" s="86" t="str">
        <v>utl_enqc_mail</v>
      </c>
      <c r="B746" s="239">
        <v>745</v>
      </c>
      <c r="C746" s="86" t="s">
        <v>1594</v>
      </c>
      <c r="D746" s="241">
        <f>COUNTIF($C$1:$C746,C746)</f>
        <v>5</v>
      </c>
      <c r="E746" s="241" t="str">
        <f t="shared" si="31"/>
        <v>Make enquiry on utilities5</v>
      </c>
      <c r="F746" s="86" t="s">
        <v>1500</v>
      </c>
      <c r="G746" s="242">
        <v>0.12866666666666665</v>
      </c>
      <c r="H746" s="245">
        <v>93.973484351153346</v>
      </c>
    </row>
    <row r="747" spans="1:8">
      <c r="A747" s="86" t="str">
        <v>utl_enqc_txt</v>
      </c>
      <c r="B747" s="239">
        <v>746</v>
      </c>
      <c r="C747" s="86" t="s">
        <v>1594</v>
      </c>
      <c r="D747" s="241">
        <f>COUNTIF($C$1:$C747,C747)</f>
        <v>6</v>
      </c>
      <c r="E747" s="241" t="str">
        <f t="shared" si="31"/>
        <v>Make enquiry on utilities6</v>
      </c>
      <c r="F747" s="86" t="s">
        <v>1502</v>
      </c>
      <c r="G747" s="242">
        <v>9.0472868217054248E-2</v>
      </c>
      <c r="H747" s="245">
        <v>120.63408139838103</v>
      </c>
    </row>
    <row r="748" spans="1:8">
      <c r="A748" s="86" t="str">
        <v>utl_enqc_web</v>
      </c>
      <c r="B748" s="239">
        <v>747</v>
      </c>
      <c r="C748" s="86" t="s">
        <v>1594</v>
      </c>
      <c r="D748" s="241">
        <f>COUNTIF($C$1:$C748,C748)</f>
        <v>7</v>
      </c>
      <c r="E748" s="241" t="str">
        <f t="shared" si="31"/>
        <v>Make enquiry on utilities7</v>
      </c>
      <c r="F748" s="86" t="s">
        <v>1504</v>
      </c>
      <c r="G748" s="242">
        <v>0.29192635658914728</v>
      </c>
      <c r="H748" s="245">
        <v>99.953398235191145</v>
      </c>
    </row>
    <row r="749" spans="1:8">
      <c r="A749" s="86" t="str">
        <v>utl_sub_app</v>
      </c>
      <c r="B749" s="239">
        <v>748</v>
      </c>
      <c r="C749" s="86" t="s">
        <v>1602</v>
      </c>
      <c r="D749" s="241">
        <f>COUNTIF($C$1:$C749,C749)</f>
        <v>1</v>
      </c>
      <c r="E749" s="241" t="str">
        <f t="shared" si="31"/>
        <v>Submit info to on utilities1</v>
      </c>
      <c r="F749" s="86" t="s">
        <v>1493</v>
      </c>
      <c r="G749" s="242">
        <v>0.20498449612403102</v>
      </c>
      <c r="H749" s="245">
        <v>105.85910421944908</v>
      </c>
    </row>
    <row r="750" spans="1:8">
      <c r="A750" s="86" t="str">
        <v>utl_sub_call</v>
      </c>
      <c r="B750" s="239">
        <v>749</v>
      </c>
      <c r="C750" s="86" t="s">
        <v>1602</v>
      </c>
      <c r="D750" s="241">
        <f>COUNTIF($C$1:$C750,C750)</f>
        <v>2</v>
      </c>
      <c r="E750" s="241" t="str">
        <f t="shared" si="31"/>
        <v>Submit info to on utilities2</v>
      </c>
      <c r="F750" s="86" t="s">
        <v>1495</v>
      </c>
      <c r="G750" s="242">
        <v>0.29351550387596903</v>
      </c>
      <c r="H750" s="245">
        <v>110.95026738760509</v>
      </c>
    </row>
    <row r="751" spans="1:8">
      <c r="A751" s="86" t="str">
        <v>utl_sub_email</v>
      </c>
      <c r="B751" s="239">
        <v>750</v>
      </c>
      <c r="C751" s="86" t="s">
        <v>1602</v>
      </c>
      <c r="D751" s="241">
        <f>COUNTIF($C$1:$C751,C751)</f>
        <v>3</v>
      </c>
      <c r="E751" s="241" t="str">
        <f t="shared" si="31"/>
        <v>Submit info to on utilities3</v>
      </c>
      <c r="F751" s="86" t="s">
        <v>1050</v>
      </c>
      <c r="G751" s="242">
        <v>0.28527906976744183</v>
      </c>
      <c r="H751" s="245">
        <v>99.334797140331645</v>
      </c>
    </row>
    <row r="752" spans="1:8">
      <c r="A752" s="86" t="str">
        <v>utl_sub_f2f</v>
      </c>
      <c r="B752" s="239">
        <v>751</v>
      </c>
      <c r="C752" s="86" t="s">
        <v>1602</v>
      </c>
      <c r="D752" s="241">
        <f>COUNTIF($C$1:$C752,C752)</f>
        <v>4</v>
      </c>
      <c r="E752" s="241" t="str">
        <f t="shared" si="31"/>
        <v>Submit info to on utilities4</v>
      </c>
      <c r="F752" s="86" t="s">
        <v>1498</v>
      </c>
      <c r="G752" s="242">
        <v>0.21547674418604654</v>
      </c>
      <c r="H752" s="245">
        <v>112.59981935870289</v>
      </c>
    </row>
    <row r="753" spans="1:8">
      <c r="A753" s="86" t="str">
        <v>utl_sub_mail</v>
      </c>
      <c r="B753" s="239">
        <v>752</v>
      </c>
      <c r="C753" s="86" t="s">
        <v>1602</v>
      </c>
      <c r="D753" s="241">
        <f>COUNTIF($C$1:$C753,C753)</f>
        <v>5</v>
      </c>
      <c r="E753" s="241" t="str">
        <f t="shared" si="31"/>
        <v>Submit info to on utilities5</v>
      </c>
      <c r="F753" s="86" t="s">
        <v>1500</v>
      </c>
      <c r="G753" s="242">
        <v>0.12871705426356589</v>
      </c>
      <c r="H753" s="245">
        <v>103.77819756413815</v>
      </c>
    </row>
    <row r="754" spans="1:8">
      <c r="A754" s="86" t="str">
        <v>utl_sub_txt</v>
      </c>
      <c r="B754" s="239">
        <v>753</v>
      </c>
      <c r="C754" s="86" t="s">
        <v>1602</v>
      </c>
      <c r="D754" s="241">
        <f>COUNTIF($C$1:$C754,C754)</f>
        <v>6</v>
      </c>
      <c r="E754" s="241" t="str">
        <f t="shared" si="31"/>
        <v>Submit info to on utilities6</v>
      </c>
      <c r="F754" s="86" t="s">
        <v>1502</v>
      </c>
      <c r="G754" s="242">
        <v>8.9410852713178279E-2</v>
      </c>
      <c r="H754" s="245">
        <v>106.89217583159294</v>
      </c>
    </row>
    <row r="755" spans="1:8">
      <c r="A755" s="86" t="str">
        <v>utl_sub_web</v>
      </c>
      <c r="B755" s="239">
        <v>754</v>
      </c>
      <c r="C755" s="86" t="s">
        <v>1602</v>
      </c>
      <c r="D755" s="241">
        <f>COUNTIF($C$1:$C755,C755)</f>
        <v>7</v>
      </c>
      <c r="E755" s="241" t="str">
        <f t="shared" si="31"/>
        <v>Submit info to on utilities7</v>
      </c>
      <c r="F755" s="86" t="s">
        <v>1504</v>
      </c>
      <c r="G755" s="242">
        <v>0.32494186046511625</v>
      </c>
      <c r="H755" s="245">
        <v>98.485525027327554</v>
      </c>
    </row>
    <row r="756" spans="1:8">
      <c r="A756" s="86" t="str">
        <v>utl_mark_app</v>
      </c>
      <c r="B756" s="239">
        <v>755</v>
      </c>
      <c r="C756" s="86" t="s">
        <v>1610</v>
      </c>
      <c r="D756" s="241">
        <f>COUNTIF($C$1:$C756,C756)</f>
        <v>1</v>
      </c>
      <c r="E756" s="241" t="str">
        <f t="shared" si="31"/>
        <v>Get info/marketing on utilities1</v>
      </c>
      <c r="F756" s="86" t="s">
        <v>1493</v>
      </c>
      <c r="G756" s="242">
        <v>0.16188759689922477</v>
      </c>
      <c r="H756" s="245">
        <v>105.9324330309779</v>
      </c>
    </row>
    <row r="757" spans="1:8">
      <c r="A757" s="86" t="str">
        <v>utl_mark_call</v>
      </c>
      <c r="B757" s="239">
        <v>756</v>
      </c>
      <c r="C757" s="86" t="s">
        <v>1610</v>
      </c>
      <c r="D757" s="241">
        <f>COUNTIF($C$1:$C757,C757)</f>
        <v>2</v>
      </c>
      <c r="E757" s="241" t="str">
        <f t="shared" si="31"/>
        <v>Get info/marketing on utilities2</v>
      </c>
      <c r="F757" s="86" t="s">
        <v>1495</v>
      </c>
      <c r="G757" s="242">
        <v>0.24662790697674417</v>
      </c>
      <c r="H757" s="245">
        <v>113.16005136518494</v>
      </c>
    </row>
    <row r="758" spans="1:8">
      <c r="A758" s="86" t="str">
        <v>utl_mark_email</v>
      </c>
      <c r="B758" s="239">
        <v>757</v>
      </c>
      <c r="C758" s="86" t="s">
        <v>1610</v>
      </c>
      <c r="D758" s="241">
        <f>COUNTIF($C$1:$C758,C758)</f>
        <v>3</v>
      </c>
      <c r="E758" s="241" t="str">
        <f t="shared" si="31"/>
        <v>Get info/marketing on utilities3</v>
      </c>
      <c r="F758" s="86" t="s">
        <v>1050</v>
      </c>
      <c r="G758" s="242">
        <v>0.34679069767441856</v>
      </c>
      <c r="H758" s="245">
        <v>105.82601405661715</v>
      </c>
    </row>
    <row r="759" spans="1:8">
      <c r="A759" s="86" t="str">
        <v>utl_mark_f2f</v>
      </c>
      <c r="B759" s="239">
        <v>758</v>
      </c>
      <c r="C759" s="86" t="s">
        <v>1610</v>
      </c>
      <c r="D759" s="241">
        <f>COUNTIF($C$1:$C759,C759)</f>
        <v>4</v>
      </c>
      <c r="E759" s="241" t="str">
        <f t="shared" si="31"/>
        <v>Get info/marketing on utilities4</v>
      </c>
      <c r="F759" s="86" t="s">
        <v>1498</v>
      </c>
      <c r="G759" s="242">
        <v>0.2006511627906977</v>
      </c>
      <c r="H759" s="245">
        <v>119.55396049307548</v>
      </c>
    </row>
    <row r="760" spans="1:8">
      <c r="A760" s="86" t="str">
        <v>utl_mark_mail</v>
      </c>
      <c r="B760" s="239">
        <v>759</v>
      </c>
      <c r="C760" s="86" t="s">
        <v>1610</v>
      </c>
      <c r="D760" s="241">
        <f>COUNTIF($C$1:$C760,C760)</f>
        <v>5</v>
      </c>
      <c r="E760" s="241" t="str">
        <f t="shared" si="31"/>
        <v>Get info/marketing on utilities5</v>
      </c>
      <c r="F760" s="86" t="s">
        <v>1500</v>
      </c>
      <c r="G760" s="242">
        <v>0.20547674418604653</v>
      </c>
      <c r="H760" s="245">
        <v>106.44724863815991</v>
      </c>
    </row>
    <row r="761" spans="1:8">
      <c r="A761" s="86" t="str">
        <v>utl_mark_txt</v>
      </c>
      <c r="B761" s="239">
        <v>760</v>
      </c>
      <c r="C761" s="86" t="s">
        <v>1610</v>
      </c>
      <c r="D761" s="241">
        <f>COUNTIF($C$1:$C761,C761)</f>
        <v>6</v>
      </c>
      <c r="E761" s="241" t="str">
        <f t="shared" si="31"/>
        <v>Get info/marketing on utilities6</v>
      </c>
      <c r="F761" s="86" t="s">
        <v>1502</v>
      </c>
      <c r="G761" s="242">
        <v>9.9461240310077512E-2</v>
      </c>
      <c r="H761" s="245">
        <v>111.44416322963168</v>
      </c>
    </row>
    <row r="762" spans="1:8">
      <c r="A762" s="86" t="str">
        <v>utl_mark_web</v>
      </c>
      <c r="B762" s="239">
        <v>761</v>
      </c>
      <c r="C762" s="86" t="s">
        <v>1610</v>
      </c>
      <c r="D762" s="241">
        <f>COUNTIF($C$1:$C762,C762)</f>
        <v>7</v>
      </c>
      <c r="E762" s="241" t="str">
        <f t="shared" si="31"/>
        <v>Get info/marketing on utilities7</v>
      </c>
      <c r="F762" s="86" t="s">
        <v>1504</v>
      </c>
      <c r="G762" s="242">
        <v>0.31403100775193793</v>
      </c>
      <c r="H762" s="245">
        <v>101.19800724574908</v>
      </c>
    </row>
    <row r="763" spans="1:8">
      <c r="A763" s="86" t="str">
        <v>utl_res_app</v>
      </c>
      <c r="B763" s="239">
        <v>762</v>
      </c>
      <c r="C763" s="86" t="s">
        <v>1618</v>
      </c>
      <c r="D763" s="241">
        <f>COUNTIF($C$1:$C763,C763)</f>
        <v>1</v>
      </c>
      <c r="E763" s="241" t="str">
        <f t="shared" si="31"/>
        <v>Research utilities1</v>
      </c>
      <c r="F763" s="86" t="s">
        <v>1493</v>
      </c>
      <c r="G763" s="242">
        <v>0.16056589147286823</v>
      </c>
      <c r="H763" s="245">
        <v>112.44759276566425</v>
      </c>
    </row>
    <row r="764" spans="1:8">
      <c r="A764" s="86" t="str">
        <v>utl_res_call</v>
      </c>
      <c r="B764" s="239">
        <v>763</v>
      </c>
      <c r="C764" s="86" t="s">
        <v>1618</v>
      </c>
      <c r="D764" s="241">
        <f>COUNTIF($C$1:$C764,C764)</f>
        <v>2</v>
      </c>
      <c r="E764" s="241" t="str">
        <f t="shared" si="31"/>
        <v>Research utilities2</v>
      </c>
      <c r="F764" s="86" t="s">
        <v>1495</v>
      </c>
      <c r="G764" s="242">
        <v>0.26919379844961239</v>
      </c>
      <c r="H764" s="245">
        <v>119.29859450365868</v>
      </c>
    </row>
    <row r="765" spans="1:8">
      <c r="A765" s="86" t="str">
        <v>utl_res_email</v>
      </c>
      <c r="B765" s="239">
        <v>764</v>
      </c>
      <c r="C765" s="86" t="s">
        <v>1618</v>
      </c>
      <c r="D765" s="241">
        <f>COUNTIF($C$1:$C765,C765)</f>
        <v>3</v>
      </c>
      <c r="E765" s="241" t="str">
        <f t="shared" si="31"/>
        <v>Research utilities3</v>
      </c>
      <c r="F765" s="86" t="s">
        <v>1050</v>
      </c>
      <c r="G765" s="242">
        <v>0.23308139534883721</v>
      </c>
      <c r="H765" s="245">
        <v>100.9043977774673</v>
      </c>
    </row>
    <row r="766" spans="1:8">
      <c r="A766" s="86" t="str">
        <v>utl_res_f2f</v>
      </c>
      <c r="B766" s="239">
        <v>765</v>
      </c>
      <c r="C766" s="86" t="s">
        <v>1618</v>
      </c>
      <c r="D766" s="241">
        <f>COUNTIF($C$1:$C766,C766)</f>
        <v>4</v>
      </c>
      <c r="E766" s="241" t="str">
        <f t="shared" si="31"/>
        <v>Research utilities4</v>
      </c>
      <c r="F766" s="86" t="s">
        <v>1498</v>
      </c>
      <c r="G766" s="242">
        <v>0.15227131782945741</v>
      </c>
      <c r="H766" s="245">
        <v>114.87148451219977</v>
      </c>
    </row>
    <row r="767" spans="1:8">
      <c r="A767" s="86" t="str">
        <v>utl_res_mail</v>
      </c>
      <c r="B767" s="239">
        <v>766</v>
      </c>
      <c r="C767" s="86" t="s">
        <v>1618</v>
      </c>
      <c r="D767" s="241">
        <f>COUNTIF($C$1:$C767,C767)</f>
        <v>5</v>
      </c>
      <c r="E767" s="241" t="str">
        <f t="shared" si="31"/>
        <v>Research utilities5</v>
      </c>
      <c r="F767" s="86" t="s">
        <v>1500</v>
      </c>
      <c r="G767" s="242">
        <v>9.2003875968992246E-2</v>
      </c>
      <c r="H767" s="245">
        <v>111.58194689171322</v>
      </c>
    </row>
    <row r="768" spans="1:8">
      <c r="A768" s="86" t="str">
        <v>utl_res_txt</v>
      </c>
      <c r="B768" s="239">
        <v>767</v>
      </c>
      <c r="C768" s="86" t="s">
        <v>1618</v>
      </c>
      <c r="D768" s="241">
        <f>COUNTIF($C$1:$C768,C768)</f>
        <v>6</v>
      </c>
      <c r="E768" s="241" t="str">
        <f t="shared" si="31"/>
        <v>Research utilities6</v>
      </c>
      <c r="F768" s="86" t="s">
        <v>1502</v>
      </c>
      <c r="G768" s="242">
        <v>8.2193798449612401E-2</v>
      </c>
      <c r="H768" s="245">
        <v>119.88318954146138</v>
      </c>
    </row>
    <row r="769" spans="1:8">
      <c r="A769" s="86" t="str">
        <v>utl_res_web</v>
      </c>
      <c r="B769" s="239">
        <v>768</v>
      </c>
      <c r="C769" s="86" t="s">
        <v>1618</v>
      </c>
      <c r="D769" s="241">
        <f>COUNTIF($C$1:$C769,C769)</f>
        <v>7</v>
      </c>
      <c r="E769" s="241" t="str">
        <f t="shared" si="31"/>
        <v>Research utilities7</v>
      </c>
      <c r="F769" s="86" t="s">
        <v>1504</v>
      </c>
      <c r="G769" s="242">
        <v>0.4081782945736433</v>
      </c>
      <c r="H769" s="245">
        <v>97.493696497739251</v>
      </c>
    </row>
    <row r="770" spans="1:8">
      <c r="A770" s="86" t="str">
        <v>retles_enqc_app</v>
      </c>
      <c r="B770" s="239">
        <v>769</v>
      </c>
      <c r="C770" s="86" t="s">
        <v>1626</v>
      </c>
      <c r="D770" s="241">
        <f>COUNTIF($C$1:$C770,C770)</f>
        <v>1</v>
      </c>
      <c r="E770" s="241" t="str">
        <f t="shared" si="31"/>
        <v>Make enquiry on retail and leisure1</v>
      </c>
      <c r="F770" s="86" t="s">
        <v>1493</v>
      </c>
      <c r="G770" s="242">
        <v>0.20975581395348838</v>
      </c>
      <c r="H770" s="245">
        <v>107.7785455389936</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0.40425193798449616</v>
      </c>
      <c r="H771" s="245">
        <v>101.2321705445331</v>
      </c>
    </row>
    <row r="772" spans="1:8">
      <c r="A772" s="86" t="str">
        <v>retles_enqc_eml</v>
      </c>
      <c r="B772" s="239">
        <v>771</v>
      </c>
      <c r="C772" s="86" t="s">
        <v>1626</v>
      </c>
      <c r="D772" s="241">
        <f>COUNTIF($C$1:$C772,C772)</f>
        <v>3</v>
      </c>
      <c r="E772" s="241" t="str">
        <f t="shared" si="32"/>
        <v>Make enquiry on retail and leisure3</v>
      </c>
      <c r="F772" s="86" t="s">
        <v>1050</v>
      </c>
      <c r="G772" s="242">
        <v>0.46166279069767441</v>
      </c>
      <c r="H772" s="245">
        <v>99.886147033822155</v>
      </c>
    </row>
    <row r="773" spans="1:8">
      <c r="A773" s="86" t="str">
        <v>retles_enqc_f2f</v>
      </c>
      <c r="B773" s="239">
        <v>772</v>
      </c>
      <c r="C773" s="86" t="s">
        <v>1626</v>
      </c>
      <c r="D773" s="241">
        <f>COUNTIF($C$1:$C773,C773)</f>
        <v>4</v>
      </c>
      <c r="E773" s="241" t="str">
        <f t="shared" si="32"/>
        <v>Make enquiry on retail and leisure4</v>
      </c>
      <c r="F773" s="86" t="s">
        <v>1498</v>
      </c>
      <c r="G773" s="242">
        <v>0.41369379844961235</v>
      </c>
      <c r="H773" s="245">
        <v>107.3599835233086</v>
      </c>
    </row>
    <row r="774" spans="1:8">
      <c r="A774" s="86" t="str">
        <v>retles_enqc_mail</v>
      </c>
      <c r="B774" s="239">
        <v>773</v>
      </c>
      <c r="C774" s="86" t="s">
        <v>1626</v>
      </c>
      <c r="D774" s="241">
        <f>COUNTIF($C$1:$C774,C774)</f>
        <v>5</v>
      </c>
      <c r="E774" s="241" t="str">
        <f t="shared" si="32"/>
        <v>Make enquiry on retail and leisure5</v>
      </c>
      <c r="F774" s="86" t="s">
        <v>1500</v>
      </c>
      <c r="G774" s="242">
        <v>0.18255426356589149</v>
      </c>
      <c r="H774" s="245">
        <v>110.94500147529376</v>
      </c>
    </row>
    <row r="775" spans="1:8">
      <c r="A775" s="86" t="str">
        <v>retles_enqc_txt</v>
      </c>
      <c r="B775" s="239">
        <v>774</v>
      </c>
      <c r="C775" s="86" t="s">
        <v>1626</v>
      </c>
      <c r="D775" s="241">
        <f>COUNTIF($C$1:$C775,C775)</f>
        <v>6</v>
      </c>
      <c r="E775" s="241" t="str">
        <f t="shared" si="32"/>
        <v>Make enquiry on retail and leisure6</v>
      </c>
      <c r="F775" s="86" t="s">
        <v>1502</v>
      </c>
      <c r="G775" s="242">
        <v>0.14085271317829462</v>
      </c>
      <c r="H775" s="245">
        <v>124.13602185240444</v>
      </c>
    </row>
    <row r="776" spans="1:8">
      <c r="A776" s="86" t="str">
        <v>retles_enqc_web</v>
      </c>
      <c r="B776" s="239">
        <v>775</v>
      </c>
      <c r="C776" s="86" t="s">
        <v>1626</v>
      </c>
      <c r="D776" s="241">
        <f>COUNTIF($C$1:$C776,C776)</f>
        <v>7</v>
      </c>
      <c r="E776" s="241" t="str">
        <f t="shared" si="32"/>
        <v>Make enquiry on retail and leisure7</v>
      </c>
      <c r="F776" s="86" t="s">
        <v>1504</v>
      </c>
      <c r="G776" s="242">
        <v>0.38388759689922469</v>
      </c>
      <c r="H776" s="245">
        <v>98.967459340525139</v>
      </c>
    </row>
    <row r="777" spans="1:8">
      <c r="A777" s="86" t="str">
        <v>retles_sub_app</v>
      </c>
      <c r="B777" s="239">
        <v>776</v>
      </c>
      <c r="C777" s="86" t="s">
        <v>1634</v>
      </c>
      <c r="D777" s="241">
        <f>COUNTIF($C$1:$C777,C777)</f>
        <v>1</v>
      </c>
      <c r="E777" s="241" t="str">
        <f t="shared" si="32"/>
        <v>Submit info to retail and leisure1</v>
      </c>
      <c r="F777" s="86" t="s">
        <v>1493</v>
      </c>
      <c r="G777" s="242">
        <v>0.26551162790697674</v>
      </c>
      <c r="H777" s="245">
        <v>102.73720633081736</v>
      </c>
    </row>
    <row r="778" spans="1:8">
      <c r="A778" s="86" t="str">
        <v>retles_sub_call</v>
      </c>
      <c r="B778" s="239">
        <v>777</v>
      </c>
      <c r="C778" s="86" t="s">
        <v>1634</v>
      </c>
      <c r="D778" s="241">
        <f>COUNTIF($C$1:$C778,C778)</f>
        <v>2</v>
      </c>
      <c r="E778" s="241" t="str">
        <f t="shared" si="32"/>
        <v>Submit info to retail and leisure2</v>
      </c>
      <c r="F778" s="86" t="s">
        <v>1495</v>
      </c>
      <c r="G778" s="242">
        <v>0.39121317829457364</v>
      </c>
      <c r="H778" s="245">
        <v>104.32330843783842</v>
      </c>
    </row>
    <row r="779" spans="1:8">
      <c r="A779" s="86" t="str">
        <v>retles_sub_eml</v>
      </c>
      <c r="B779" s="239">
        <v>778</v>
      </c>
      <c r="C779" s="86" t="s">
        <v>1634</v>
      </c>
      <c r="D779" s="241">
        <f>COUNTIF($C$1:$C779,C779)</f>
        <v>3</v>
      </c>
      <c r="E779" s="241" t="str">
        <f t="shared" si="32"/>
        <v>Submit info to retail and leisure3</v>
      </c>
      <c r="F779" s="86" t="s">
        <v>1050</v>
      </c>
      <c r="G779" s="242">
        <v>0.36904263565891476</v>
      </c>
      <c r="H779" s="245">
        <v>100.12025748926881</v>
      </c>
    </row>
    <row r="780" spans="1:8">
      <c r="A780" s="86" t="str">
        <v>retles_sub_f2f</v>
      </c>
      <c r="B780" s="239">
        <v>779</v>
      </c>
      <c r="C780" s="86" t="s">
        <v>1634</v>
      </c>
      <c r="D780" s="241">
        <f>COUNTIF($C$1:$C780,C780)</f>
        <v>4</v>
      </c>
      <c r="E780" s="241" t="str">
        <f t="shared" si="32"/>
        <v>Submit info to retail and leisure4</v>
      </c>
      <c r="F780" s="86" t="s">
        <v>1498</v>
      </c>
      <c r="G780" s="242">
        <v>0.41981007751937982</v>
      </c>
      <c r="H780" s="245">
        <v>106.74113910838179</v>
      </c>
    </row>
    <row r="781" spans="1:8">
      <c r="A781" s="86" t="str">
        <v>retles_sub_mail</v>
      </c>
      <c r="B781" s="239">
        <v>780</v>
      </c>
      <c r="C781" s="86" t="s">
        <v>1634</v>
      </c>
      <c r="D781" s="241">
        <f>COUNTIF($C$1:$C781,C781)</f>
        <v>5</v>
      </c>
      <c r="E781" s="241" t="str">
        <f t="shared" si="32"/>
        <v>Submit info to retail and leisure5</v>
      </c>
      <c r="F781" s="86" t="s">
        <v>1500</v>
      </c>
      <c r="G781" s="242">
        <v>0.14060465116279069</v>
      </c>
      <c r="H781" s="245">
        <v>110.74667061396843</v>
      </c>
    </row>
    <row r="782" spans="1:8">
      <c r="A782" s="86" t="str">
        <v>retles_sub_txt</v>
      </c>
      <c r="B782" s="239">
        <v>781</v>
      </c>
      <c r="C782" s="86" t="s">
        <v>1634</v>
      </c>
      <c r="D782" s="241">
        <f>COUNTIF($C$1:$C782,C782)</f>
        <v>6</v>
      </c>
      <c r="E782" s="241" t="str">
        <f t="shared" si="32"/>
        <v>Submit info to retail and leisure6</v>
      </c>
      <c r="F782" s="86" t="s">
        <v>1502</v>
      </c>
      <c r="G782" s="242">
        <v>0.12966279069767442</v>
      </c>
      <c r="H782" s="245">
        <v>110.92268891028768</v>
      </c>
    </row>
    <row r="783" spans="1:8">
      <c r="A783" s="86" t="str">
        <v>retles_sub_web</v>
      </c>
      <c r="B783" s="239">
        <v>782</v>
      </c>
      <c r="C783" s="86" t="s">
        <v>1634</v>
      </c>
      <c r="D783" s="241">
        <f>COUNTIF($C$1:$C783,C783)</f>
        <v>7</v>
      </c>
      <c r="E783" s="241" t="str">
        <f t="shared" si="32"/>
        <v>Submit info to retail and leisure7</v>
      </c>
      <c r="F783" s="86" t="s">
        <v>1504</v>
      </c>
      <c r="G783" s="242">
        <v>0.43031007751938</v>
      </c>
      <c r="H783" s="245">
        <v>98.238294568115123</v>
      </c>
    </row>
    <row r="784" spans="1:8">
      <c r="A784" s="86" t="str">
        <v>retles_mark_app</v>
      </c>
      <c r="B784" s="239">
        <v>783</v>
      </c>
      <c r="C784" s="86" t="s">
        <v>1642</v>
      </c>
      <c r="D784" s="241">
        <f>COUNTIF($C$1:$C784,C784)</f>
        <v>1</v>
      </c>
      <c r="E784" s="241" t="str">
        <f t="shared" si="32"/>
        <v>Get info/marketing on retail and leisure1</v>
      </c>
      <c r="F784" s="86" t="s">
        <v>1493</v>
      </c>
      <c r="G784" s="242">
        <v>0.2179263565891473</v>
      </c>
      <c r="H784" s="245">
        <v>100.55037361181456</v>
      </c>
    </row>
    <row r="785" spans="1:8">
      <c r="A785" s="86" t="str">
        <v>retles_mark_call</v>
      </c>
      <c r="B785" s="239">
        <v>784</v>
      </c>
      <c r="C785" s="86" t="s">
        <v>1642</v>
      </c>
      <c r="D785" s="241">
        <f>COUNTIF($C$1:$C785,C785)</f>
        <v>2</v>
      </c>
      <c r="E785" s="241" t="str">
        <f t="shared" si="32"/>
        <v>Get info/marketing on retail and leisure2</v>
      </c>
      <c r="F785" s="86" t="s">
        <v>1495</v>
      </c>
      <c r="G785" s="242">
        <v>0.24573643410852714</v>
      </c>
      <c r="H785" s="245">
        <v>111.70662502522919</v>
      </c>
    </row>
    <row r="786" spans="1:8">
      <c r="A786" s="86" t="str">
        <v>retles_mark_eml</v>
      </c>
      <c r="B786" s="239">
        <v>785</v>
      </c>
      <c r="C786" s="86" t="s">
        <v>1642</v>
      </c>
      <c r="D786" s="241">
        <f>COUNTIF($C$1:$C786,C786)</f>
        <v>3</v>
      </c>
      <c r="E786" s="241" t="str">
        <f t="shared" si="32"/>
        <v>Get info/marketing on retail and leisure3</v>
      </c>
      <c r="F786" s="86" t="s">
        <v>1050</v>
      </c>
      <c r="G786" s="242">
        <v>0.38868604651162797</v>
      </c>
      <c r="H786" s="245">
        <v>101.57252893680526</v>
      </c>
    </row>
    <row r="787" spans="1:8">
      <c r="A787" s="86" t="str">
        <v>retles_mark_f2f</v>
      </c>
      <c r="B787" s="239">
        <v>786</v>
      </c>
      <c r="C787" s="86" t="s">
        <v>1642</v>
      </c>
      <c r="D787" s="241">
        <f>COUNTIF($C$1:$C787,C787)</f>
        <v>4</v>
      </c>
      <c r="E787" s="241" t="str">
        <f t="shared" si="32"/>
        <v>Get info/marketing on retail and leisure4</v>
      </c>
      <c r="F787" s="86" t="s">
        <v>1498</v>
      </c>
      <c r="G787" s="242">
        <v>0.34106201550387605</v>
      </c>
      <c r="H787" s="245">
        <v>111.33413189463303</v>
      </c>
    </row>
    <row r="788" spans="1:8">
      <c r="A788" s="86" t="str">
        <v>retles_mark_mail</v>
      </c>
      <c r="B788" s="239">
        <v>787</v>
      </c>
      <c r="C788" s="86" t="s">
        <v>1642</v>
      </c>
      <c r="D788" s="241">
        <f>COUNTIF($C$1:$C788,C788)</f>
        <v>5</v>
      </c>
      <c r="E788" s="241" t="str">
        <f t="shared" si="32"/>
        <v>Get info/marketing on retail and leisure5</v>
      </c>
      <c r="F788" s="86" t="s">
        <v>1500</v>
      </c>
      <c r="G788" s="242">
        <v>0.21178682170542637</v>
      </c>
      <c r="H788" s="247">
        <v>104.29812509272833</v>
      </c>
    </row>
    <row r="789" spans="1:8">
      <c r="A789" s="86" t="str">
        <v>retles_mark_txt</v>
      </c>
      <c r="B789" s="239">
        <v>788</v>
      </c>
      <c r="C789" s="86" t="s">
        <v>1642</v>
      </c>
      <c r="D789" s="241">
        <f>COUNTIF($C$1:$C789,C789)</f>
        <v>6</v>
      </c>
      <c r="E789" s="241" t="str">
        <f t="shared" si="32"/>
        <v>Get info/marketing on retail and leisure6</v>
      </c>
      <c r="F789" s="86" t="s">
        <v>1502</v>
      </c>
      <c r="G789" s="242">
        <v>0.14199224806201549</v>
      </c>
      <c r="H789" s="247">
        <v>115.55951139194423</v>
      </c>
    </row>
    <row r="790" spans="1:8">
      <c r="A790" s="86" t="str">
        <v>retles_mark_web</v>
      </c>
      <c r="B790" s="239">
        <v>789</v>
      </c>
      <c r="C790" s="86" t="s">
        <v>1642</v>
      </c>
      <c r="D790" s="241">
        <f>COUNTIF($C$1:$C790,C790)</f>
        <v>7</v>
      </c>
      <c r="E790" s="241" t="str">
        <f t="shared" si="32"/>
        <v>Get info/marketing on retail and leisure7</v>
      </c>
      <c r="F790" s="86" t="s">
        <v>1504</v>
      </c>
      <c r="G790" s="242">
        <v>0.37248837209302316</v>
      </c>
      <c r="H790" s="247">
        <v>99.056664555938028</v>
      </c>
    </row>
    <row r="791" spans="1:8">
      <c r="A791" s="86" t="str">
        <v>retles_res_app</v>
      </c>
      <c r="B791" s="239">
        <v>790</v>
      </c>
      <c r="C791" s="86" t="s">
        <v>1650</v>
      </c>
      <c r="D791" s="241">
        <f>COUNTIF($C$1:$C791,C791)</f>
        <v>1</v>
      </c>
      <c r="E791" s="241" t="str">
        <f t="shared" si="32"/>
        <v>Research retail and leisure1</v>
      </c>
      <c r="F791" s="86" t="s">
        <v>1493</v>
      </c>
      <c r="G791" s="242">
        <v>0.2479263565891473</v>
      </c>
      <c r="H791" s="247">
        <v>106.44698093242908</v>
      </c>
    </row>
    <row r="792" spans="1:8">
      <c r="A792" s="86" t="str">
        <v>retles_res_call</v>
      </c>
      <c r="B792" s="239">
        <v>791</v>
      </c>
      <c r="C792" s="86" t="s">
        <v>1650</v>
      </c>
      <c r="D792" s="241">
        <f>COUNTIF($C$1:$C792,C792)</f>
        <v>2</v>
      </c>
      <c r="E792" s="241" t="str">
        <f t="shared" si="32"/>
        <v>Research retail and leisure2</v>
      </c>
      <c r="F792" s="86" t="s">
        <v>1495</v>
      </c>
      <c r="G792" s="242">
        <v>0.2498333333333333</v>
      </c>
      <c r="H792" s="247">
        <v>110.33923124483616</v>
      </c>
    </row>
    <row r="793" spans="1:8">
      <c r="A793" s="86" t="str">
        <v>retles_res_eml</v>
      </c>
      <c r="B793" s="239">
        <v>792</v>
      </c>
      <c r="C793" s="86" t="s">
        <v>1650</v>
      </c>
      <c r="D793" s="241">
        <f>COUNTIF($C$1:$C793,C793)</f>
        <v>3</v>
      </c>
      <c r="E793" s="241" t="str">
        <f t="shared" si="32"/>
        <v>Research retail and leisure3</v>
      </c>
      <c r="F793" s="86" t="s">
        <v>1050</v>
      </c>
      <c r="G793" s="242">
        <v>0.26229844961240323</v>
      </c>
      <c r="H793" s="247">
        <v>102.37064039643009</v>
      </c>
    </row>
    <row r="794" spans="1:8">
      <c r="A794" s="86" t="str">
        <v>retles_res_f2f</v>
      </c>
      <c r="B794" s="239">
        <v>793</v>
      </c>
      <c r="C794" s="86" t="s">
        <v>1650</v>
      </c>
      <c r="D794" s="241">
        <f>COUNTIF($C$1:$C794,C794)</f>
        <v>4</v>
      </c>
      <c r="E794" s="241" t="str">
        <f t="shared" si="32"/>
        <v>Research retail and leisure4</v>
      </c>
      <c r="F794" s="86" t="s">
        <v>1498</v>
      </c>
      <c r="G794" s="242">
        <v>0.40823643410852711</v>
      </c>
      <c r="H794" s="247">
        <v>106.417832708506</v>
      </c>
    </row>
    <row r="795" spans="1:8">
      <c r="A795" s="86" t="str">
        <v>retles_res_mail</v>
      </c>
      <c r="B795" s="239">
        <v>794</v>
      </c>
      <c r="C795" s="86" t="s">
        <v>1650</v>
      </c>
      <c r="D795" s="241">
        <f>COUNTIF($C$1:$C795,C795)</f>
        <v>5</v>
      </c>
      <c r="E795" s="241" t="str">
        <f t="shared" si="32"/>
        <v>Research retail and leisure5</v>
      </c>
      <c r="F795" s="86" t="s">
        <v>1500</v>
      </c>
      <c r="G795" s="242">
        <v>0.1276937984496124</v>
      </c>
      <c r="H795" s="247">
        <v>126.3158183216222</v>
      </c>
    </row>
    <row r="796" spans="1:8">
      <c r="A796" s="86" t="str">
        <v>retles_res_txt</v>
      </c>
      <c r="B796" s="240">
        <v>795</v>
      </c>
      <c r="C796" s="86" t="s">
        <v>1650</v>
      </c>
      <c r="D796" s="241">
        <f>COUNTIF($C$1:$C796,C796)</f>
        <v>6</v>
      </c>
      <c r="E796" s="241" t="str">
        <f t="shared" si="32"/>
        <v>Research retail and leisure6</v>
      </c>
      <c r="F796" s="86" t="s">
        <v>1502</v>
      </c>
      <c r="G796" s="244">
        <v>0.11214728682170542</v>
      </c>
      <c r="H796" s="248">
        <v>131.48551722725514</v>
      </c>
    </row>
    <row r="797" spans="1:8">
      <c r="A797" s="86" t="str">
        <v>retles_res_web</v>
      </c>
      <c r="B797" s="1">
        <v>796</v>
      </c>
      <c r="C797" s="86" t="s">
        <v>1650</v>
      </c>
      <c r="D797" s="241">
        <f>COUNTIF($C$1:$C797,C797)</f>
        <v>7</v>
      </c>
      <c r="E797" s="241" t="str">
        <f t="shared" si="32"/>
        <v>Research retail and leisure7</v>
      </c>
      <c r="F797" s="86" t="s">
        <v>1504</v>
      </c>
      <c r="G797" s="68">
        <v>0.49013953488372092</v>
      </c>
      <c r="H797" s="70">
        <v>95.82876658638439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A8E1-4A78-4298-8A5A-9A64611C5ABA}">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Blacon Ward</v>
      </c>
      <c r="C7" s="1" t="str">
        <f>BASE_PROFILE_DESC</f>
        <v>Associated Base - Cheshire West and Chester</v>
      </c>
      <c r="E7" s="1" t="str">
        <f>"Profile Title: "&amp;B7</f>
        <v>Profile Title: Ward: Blacon Ward</v>
      </c>
      <c r="F7" s="1" t="str">
        <f>"Base Title: "&amp;C7</f>
        <v>Base Title: Associated Base - Cheshire West and Chester</v>
      </c>
    </row>
    <row r="8" spans="1:6">
      <c r="A8" s="1">
        <v>1</v>
      </c>
      <c r="B8" s="1">
        <v>11</v>
      </c>
      <c r="C8" s="1">
        <v>2777</v>
      </c>
      <c r="D8" s="1">
        <v>1</v>
      </c>
    </row>
    <row r="9" spans="1:6">
      <c r="A9" s="1">
        <v>2</v>
      </c>
      <c r="B9" s="1">
        <v>9</v>
      </c>
      <c r="C9" s="1">
        <v>5698</v>
      </c>
      <c r="D9" s="1">
        <v>2</v>
      </c>
    </row>
    <row r="10" spans="1:6">
      <c r="A10" s="1">
        <v>3</v>
      </c>
      <c r="B10" s="1">
        <v>88</v>
      </c>
      <c r="C10" s="1">
        <v>8390</v>
      </c>
      <c r="D10" s="1">
        <v>3</v>
      </c>
    </row>
    <row r="11" spans="1:6">
      <c r="A11" s="1">
        <v>4</v>
      </c>
      <c r="B11" s="1">
        <v>22</v>
      </c>
      <c r="C11" s="1">
        <v>7426</v>
      </c>
      <c r="D11" s="1">
        <v>4</v>
      </c>
    </row>
    <row r="12" spans="1:6">
      <c r="A12" s="1">
        <v>5</v>
      </c>
      <c r="B12" s="1">
        <v>8</v>
      </c>
      <c r="C12" s="1">
        <v>5184</v>
      </c>
      <c r="D12" s="1">
        <v>5</v>
      </c>
    </row>
    <row r="13" spans="1:6">
      <c r="A13" s="1">
        <v>6</v>
      </c>
      <c r="B13" s="1">
        <v>0</v>
      </c>
      <c r="C13" s="1">
        <v>1632</v>
      </c>
      <c r="D13" s="1">
        <v>6</v>
      </c>
    </row>
    <row r="14" spans="1:6">
      <c r="A14" s="1">
        <v>7</v>
      </c>
      <c r="B14" s="1">
        <v>27</v>
      </c>
      <c r="C14" s="1">
        <v>2461</v>
      </c>
      <c r="D14" s="1">
        <v>7</v>
      </c>
    </row>
    <row r="15" spans="1:6">
      <c r="A15" s="1">
        <v>8</v>
      </c>
      <c r="B15" s="1">
        <v>0</v>
      </c>
      <c r="C15" s="1">
        <v>0</v>
      </c>
      <c r="D15" s="1">
        <v>8</v>
      </c>
    </row>
    <row r="16" spans="1:6">
      <c r="A16" s="1">
        <v>9</v>
      </c>
      <c r="B16" s="1">
        <v>5</v>
      </c>
      <c r="C16" s="1">
        <v>7561</v>
      </c>
      <c r="D16" s="1">
        <v>9</v>
      </c>
    </row>
    <row r="17" spans="1:4">
      <c r="A17" s="1">
        <v>10</v>
      </c>
      <c r="B17" s="1">
        <v>16</v>
      </c>
      <c r="C17" s="1">
        <v>5238</v>
      </c>
      <c r="D17" s="1">
        <v>10</v>
      </c>
    </row>
    <row r="18" spans="1:4">
      <c r="A18" s="1">
        <v>11</v>
      </c>
      <c r="B18" s="1">
        <v>6</v>
      </c>
      <c r="C18" s="1">
        <v>2655</v>
      </c>
      <c r="D18" s="1">
        <v>11</v>
      </c>
    </row>
    <row r="19" spans="1:4">
      <c r="A19" s="1">
        <v>12</v>
      </c>
      <c r="B19" s="1">
        <v>10</v>
      </c>
      <c r="C19" s="1">
        <v>2709</v>
      </c>
      <c r="D19" s="1">
        <v>12</v>
      </c>
    </row>
    <row r="20" spans="1:4">
      <c r="A20" s="1">
        <v>13</v>
      </c>
      <c r="B20" s="1">
        <v>1</v>
      </c>
      <c r="C20" s="1">
        <v>3938</v>
      </c>
      <c r="D20" s="1">
        <v>13</v>
      </c>
    </row>
    <row r="21" spans="1:4">
      <c r="A21" s="1">
        <v>14</v>
      </c>
      <c r="B21" s="1">
        <v>13</v>
      </c>
      <c r="C21" s="1">
        <v>6104</v>
      </c>
      <c r="D21" s="1">
        <v>14</v>
      </c>
    </row>
    <row r="22" spans="1:4">
      <c r="A22" s="1">
        <v>15</v>
      </c>
      <c r="B22" s="1">
        <v>5</v>
      </c>
      <c r="C22" s="1">
        <v>6716</v>
      </c>
      <c r="D22" s="1">
        <v>15</v>
      </c>
    </row>
    <row r="23" spans="1:4">
      <c r="A23" s="1">
        <v>16</v>
      </c>
      <c r="B23" s="1">
        <v>8</v>
      </c>
      <c r="C23" s="1">
        <v>9356</v>
      </c>
      <c r="D23" s="1">
        <v>16</v>
      </c>
    </row>
    <row r="24" spans="1:4">
      <c r="A24" s="1">
        <v>17</v>
      </c>
      <c r="B24" s="1">
        <v>25</v>
      </c>
      <c r="C24" s="1">
        <v>11016</v>
      </c>
      <c r="D24" s="1">
        <v>17</v>
      </c>
    </row>
    <row r="25" spans="1:4">
      <c r="A25" s="1">
        <v>18</v>
      </c>
      <c r="B25" s="1">
        <v>0</v>
      </c>
      <c r="C25" s="1">
        <v>57</v>
      </c>
      <c r="D25" s="1">
        <v>18</v>
      </c>
    </row>
    <row r="26" spans="1:4">
      <c r="A26" s="1">
        <v>19</v>
      </c>
      <c r="B26" s="1">
        <v>0</v>
      </c>
      <c r="C26" s="1">
        <v>21269</v>
      </c>
      <c r="D26" s="1">
        <v>19</v>
      </c>
    </row>
    <row r="27" spans="1:4">
      <c r="A27" s="1">
        <v>20</v>
      </c>
      <c r="B27" s="1">
        <v>2</v>
      </c>
      <c r="C27" s="1">
        <v>11244</v>
      </c>
      <c r="D27" s="1">
        <v>20</v>
      </c>
    </row>
    <row r="28" spans="1:4">
      <c r="A28" s="1">
        <v>21</v>
      </c>
      <c r="B28" s="1">
        <v>0</v>
      </c>
      <c r="C28" s="1">
        <v>2716</v>
      </c>
      <c r="D28" s="1">
        <v>21</v>
      </c>
    </row>
    <row r="29" spans="1:4">
      <c r="A29" s="1">
        <v>22</v>
      </c>
      <c r="B29" s="1">
        <v>0</v>
      </c>
      <c r="C29" s="1">
        <v>667</v>
      </c>
      <c r="D29" s="1">
        <v>22</v>
      </c>
    </row>
    <row r="30" spans="1:4">
      <c r="A30" s="1">
        <v>23</v>
      </c>
      <c r="B30" s="1">
        <v>2</v>
      </c>
      <c r="C30" s="1">
        <v>6358</v>
      </c>
      <c r="D30" s="1">
        <v>23</v>
      </c>
    </row>
    <row r="31" spans="1:4">
      <c r="A31" s="1">
        <v>24</v>
      </c>
      <c r="B31" s="1">
        <v>0</v>
      </c>
      <c r="C31" s="1">
        <v>11759</v>
      </c>
      <c r="D31" s="1">
        <v>24</v>
      </c>
    </row>
    <row r="32" spans="1:4">
      <c r="A32" s="1">
        <v>25</v>
      </c>
      <c r="B32" s="1">
        <v>0</v>
      </c>
      <c r="C32" s="1">
        <v>8487</v>
      </c>
      <c r="D32" s="1">
        <v>25</v>
      </c>
    </row>
    <row r="33" spans="1:4">
      <c r="A33" s="1">
        <v>26</v>
      </c>
      <c r="B33" s="1">
        <v>0</v>
      </c>
      <c r="C33" s="1">
        <v>71</v>
      </c>
      <c r="D33" s="1">
        <v>26</v>
      </c>
    </row>
    <row r="34" spans="1:4">
      <c r="A34" s="1">
        <v>27</v>
      </c>
      <c r="B34" s="1">
        <v>2</v>
      </c>
      <c r="C34" s="1">
        <v>339</v>
      </c>
      <c r="D34" s="1">
        <v>27</v>
      </c>
    </row>
    <row r="35" spans="1:4">
      <c r="A35" s="1">
        <v>28</v>
      </c>
      <c r="B35" s="1">
        <v>0</v>
      </c>
      <c r="C35" s="1">
        <v>0</v>
      </c>
      <c r="D35" s="1">
        <v>28</v>
      </c>
    </row>
    <row r="37" spans="1:4">
      <c r="B37" s="1">
        <f>SUM(B8:B35)</f>
        <v>260</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697F3D71-9C94-47CF-A73E-58DDC11D2E4D}"/>
</file>

<file path=customXml/itemProps2.xml><?xml version="1.0" encoding="utf-8"?>
<ds:datastoreItem xmlns:ds="http://schemas.openxmlformats.org/officeDocument/2006/customXml" ds:itemID="{E429276B-FC69-4247-B26E-E28DD72D628B}"/>
</file>

<file path=customXml/itemProps3.xml><?xml version="1.0" encoding="utf-8"?>
<ds:datastoreItem xmlns:ds="http://schemas.openxmlformats.org/officeDocument/2006/customXml" ds:itemID="{7043C292-8CFA-4E83-B961-B5C7FADC503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Blacon Wellbeing Ward Profile</dc:title>
  <dc:creator>HUXLEY, Lee</dc:creator>
  <cp:lastModifiedBy>HUXLEY, Lee</cp:lastModifiedBy>
  <dcterms:created xsi:type="dcterms:W3CDTF">2022-07-26T15:21:13Z</dcterms:created>
  <dcterms:modified xsi:type="dcterms:W3CDTF">2022-07-26T15:21:31Z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